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pgutierrezs\Desktop\"/>
    </mc:Choice>
  </mc:AlternateContent>
  <bookViews>
    <workbookView xWindow="0" yWindow="0" windowWidth="19200" windowHeight="11595"/>
  </bookViews>
  <sheets>
    <sheet name="PRESUPUESTO" sheetId="4" r:id="rId1"/>
    <sheet name="ANEXO T 1" sheetId="10" r:id="rId2"/>
  </sheets>
  <calcPr calcId="152511"/>
</workbook>
</file>

<file path=xl/calcChain.xml><?xml version="1.0" encoding="utf-8"?>
<calcChain xmlns="http://schemas.openxmlformats.org/spreadsheetml/2006/main">
  <c r="K7" i="4" l="1"/>
  <c r="K8" i="4"/>
  <c r="K9" i="4"/>
  <c r="G150" i="10" l="1"/>
  <c r="G145" i="10"/>
  <c r="G141" i="10"/>
  <c r="F139" i="10"/>
  <c r="F138" i="10"/>
  <c r="F136" i="10"/>
  <c r="F135" i="10"/>
  <c r="F134" i="10"/>
  <c r="F133" i="10"/>
  <c r="F131" i="10"/>
  <c r="F130" i="10"/>
  <c r="F129" i="10"/>
  <c r="F127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1" i="10"/>
  <c r="H30" i="10" s="1"/>
  <c r="F29" i="10"/>
  <c r="H28" i="10"/>
  <c r="F27" i="10"/>
  <c r="H26" i="10" s="1"/>
  <c r="F24" i="10"/>
  <c r="H23" i="10" s="1"/>
  <c r="F22" i="10"/>
  <c r="H21" i="10" s="1"/>
  <c r="F20" i="10"/>
  <c r="F19" i="10"/>
  <c r="F18" i="10"/>
  <c r="D17" i="10"/>
  <c r="F17" i="10" s="1"/>
  <c r="D16" i="10"/>
  <c r="F16" i="10" s="1"/>
  <c r="D15" i="10"/>
  <c r="F15" i="10" s="1"/>
  <c r="D14" i="10"/>
  <c r="F14" i="10" s="1"/>
  <c r="F12" i="10"/>
  <c r="F11" i="10"/>
  <c r="F10" i="10"/>
  <c r="D9" i="10"/>
  <c r="F9" i="10" s="1"/>
  <c r="D8" i="10"/>
  <c r="F8" i="10" s="1"/>
  <c r="H100" i="10" l="1"/>
  <c r="H125" i="10"/>
  <c r="H86" i="10"/>
  <c r="H61" i="10"/>
  <c r="H46" i="10"/>
  <c r="H32" i="10"/>
  <c r="I25" i="10" s="1"/>
  <c r="H13" i="10"/>
  <c r="D7" i="10"/>
  <c r="F7" i="10" s="1"/>
  <c r="H6" i="10" s="1"/>
  <c r="H140" i="10"/>
  <c r="I5" i="10" l="1"/>
  <c r="I99" i="10"/>
  <c r="I45" i="10"/>
  <c r="I155" i="10" l="1"/>
  <c r="I156" i="10" s="1"/>
  <c r="I157" i="10" l="1"/>
  <c r="I158" i="10"/>
  <c r="I159" i="10" s="1"/>
  <c r="I161" i="10" l="1"/>
  <c r="F30" i="4" l="1"/>
  <c r="H29" i="4" s="1"/>
  <c r="F28" i="4"/>
  <c r="F26" i="4"/>
  <c r="H25" i="4" s="1"/>
  <c r="H27" i="4"/>
  <c r="F153" i="4" l="1"/>
  <c r="F152" i="4"/>
  <c r="F151" i="4"/>
  <c r="F150" i="4"/>
  <c r="F148" i="4"/>
  <c r="F147" i="4"/>
  <c r="F146" i="4"/>
  <c r="F145" i="4"/>
  <c r="F143" i="4"/>
  <c r="F142" i="4"/>
  <c r="F141" i="4"/>
  <c r="G140" i="4" l="1"/>
  <c r="G144" i="4"/>
  <c r="G149" i="4"/>
  <c r="H139" i="4"/>
  <c r="F138" i="4"/>
  <c r="F137" i="4"/>
  <c r="F135" i="4"/>
  <c r="F134" i="4"/>
  <c r="F133" i="4"/>
  <c r="F132" i="4"/>
  <c r="F130" i="4"/>
  <c r="F129" i="4"/>
  <c r="F128" i="4"/>
  <c r="F126" i="4"/>
  <c r="H124" i="4" l="1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00" i="4"/>
  <c r="H99" i="4" l="1"/>
  <c r="I98" i="4" s="1"/>
  <c r="F87" i="4"/>
  <c r="F88" i="4"/>
  <c r="F89" i="4"/>
  <c r="F90" i="4"/>
  <c r="F91" i="4"/>
  <c r="F92" i="4"/>
  <c r="F93" i="4"/>
  <c r="F94" i="4"/>
  <c r="F95" i="4"/>
  <c r="F96" i="4"/>
  <c r="F97" i="4"/>
  <c r="F86" i="4"/>
  <c r="H85" i="4" l="1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61" i="4"/>
  <c r="H60" i="4" l="1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46" i="4"/>
  <c r="H45" i="4" l="1"/>
  <c r="F43" i="4"/>
  <c r="F42" i="4"/>
  <c r="F41" i="4"/>
  <c r="F40" i="4"/>
  <c r="F39" i="4"/>
  <c r="F38" i="4"/>
  <c r="F37" i="4"/>
  <c r="F36" i="4"/>
  <c r="F35" i="4"/>
  <c r="F34" i="4"/>
  <c r="F33" i="4"/>
  <c r="F32" i="4"/>
  <c r="F23" i="4"/>
  <c r="H22" i="4" s="1"/>
  <c r="F21" i="4"/>
  <c r="H20" i="4" s="1"/>
  <c r="F19" i="4"/>
  <c r="F18" i="4"/>
  <c r="F17" i="4"/>
  <c r="D16" i="4"/>
  <c r="F16" i="4" s="1"/>
  <c r="D15" i="4"/>
  <c r="F15" i="4" s="1"/>
  <c r="D14" i="4"/>
  <c r="F14" i="4" s="1"/>
  <c r="D13" i="4"/>
  <c r="F13" i="4" s="1"/>
  <c r="I44" i="4" l="1"/>
  <c r="H31" i="4"/>
  <c r="H12" i="4"/>
  <c r="I24" i="4" l="1"/>
  <c r="F11" i="4"/>
  <c r="F10" i="4"/>
  <c r="F9" i="4"/>
  <c r="D8" i="4"/>
  <c r="F8" i="4" s="1"/>
  <c r="D7" i="4"/>
  <c r="F7" i="4" s="1"/>
  <c r="D6" i="4" l="1"/>
  <c r="F6" i="4" s="1"/>
  <c r="H5" i="4" l="1"/>
  <c r="I4" i="4" l="1"/>
  <c r="I154" i="4" l="1"/>
  <c r="I156" i="4" s="1"/>
  <c r="I157" i="4" l="1"/>
  <c r="I158" i="4" s="1"/>
  <c r="I155" i="4"/>
  <c r="I160" i="4" l="1"/>
  <c r="J98" i="4" l="1"/>
  <c r="J44" i="4"/>
  <c r="J24" i="4"/>
  <c r="J4" i="4"/>
</calcChain>
</file>

<file path=xl/sharedStrings.xml><?xml version="1.0" encoding="utf-8"?>
<sst xmlns="http://schemas.openxmlformats.org/spreadsheetml/2006/main" count="611" uniqueCount="168">
  <si>
    <t>ITEM</t>
  </si>
  <si>
    <t>UND</t>
  </si>
  <si>
    <t>M2</t>
  </si>
  <si>
    <t>ML</t>
  </si>
  <si>
    <t>UTILIDAD</t>
  </si>
  <si>
    <t>GL</t>
  </si>
  <si>
    <t>SUMINISTRO E INSTALACION DE CAÑUELA EN CONCRETO IMPERMEABILIZADA</t>
  </si>
  <si>
    <t>ASEO Y LIMPIEZA</t>
  </si>
  <si>
    <t>CANT.</t>
  </si>
  <si>
    <t>SUMINISTRO E INSTALACION DE UNA MEMBRANA
ARQUITECTONICA EN LONA  PARA UN AREA
APROXIMADA DE 111 METROS CUADRADOS.</t>
  </si>
  <si>
    <t>DESMONTE DE PISO DE MADERA Y DEMOLICION PISO EXISTENTE INCLUYE RETIRO DE ESCOMBROS</t>
  </si>
  <si>
    <t xml:space="preserve">NIVELACION DE PISO CON MORTERO IMPERMEBILIZADO CON SELLADO DE FISURAS </t>
  </si>
  <si>
    <t xml:space="preserve">SUMINISTRO E INSTALACION DE PISO TIPO GRES CON DILATACIONES EN GRANITO </t>
  </si>
  <si>
    <t>REUBICACION DE LAMPARAS EXISTENTES, SEGÚN DISEÑO</t>
  </si>
  <si>
    <t>MANTENIMIENTO DE LA CUBIERTA EN LAMINA DE LA CUPULA</t>
  </si>
  <si>
    <t>PRECIO BASE CONTRATOS DE MANTENIMIENTO DE CUBIERTAS HERBARIO, MACARENA B Y CALLE 40</t>
  </si>
  <si>
    <t>PRECIO BASE CONTRATOS DE MANTENIMIENTO DE CUBIERTAS HERBARIO, MACARENA B Y CALLE 41</t>
  </si>
  <si>
    <t>PRECIO BASE CONTRATOS DE MANTENIMIENTO DE CUBIERTAS HERBARIO, MACARENA B Y CALLE 42</t>
  </si>
  <si>
    <t>PRECIO BASE CONTRATOS DE MANTENIMIENTO DE CUBIERTAS HERBARIO, MACARENA B Y CALLE 43</t>
  </si>
  <si>
    <t>PRECIO BASE CONTRATOS DE MANTENIMIENTO DE CUBIERTAS HERBARIO, MACARENA B Y CALLE 44</t>
  </si>
  <si>
    <t>PRECIO BASE CONTRATOS DE MANTENIMIENTO DE CUBIERTAS HERBARIO, MACARENA B Y CALLE 45</t>
  </si>
  <si>
    <t>PRECIO BASE CONTRATOS DE MANTENIMIENTO DE CUBIERTAS HERBARIO, MACARENA B Y CALLE 46</t>
  </si>
  <si>
    <t xml:space="preserve">DESCRIPCION </t>
  </si>
  <si>
    <t>V/r Parcial</t>
  </si>
  <si>
    <t>V/r Total</t>
  </si>
  <si>
    <t>FUENTE DEL PRECIO</t>
  </si>
  <si>
    <t>Desmonte de puertas en madera, metalicas y/o aluminio en salones, laboratorios, oficinas, baños.</t>
  </si>
  <si>
    <t xml:space="preserve">Und </t>
  </si>
  <si>
    <t>CONSTRUDATA 2015</t>
  </si>
  <si>
    <t>Suministro e instalación de puerta en Cold Rolled calibre 18 de 1.40 x 2.00 m, con cerradura de seguridad marca Azbe (incluye montaje y pintura de marco), debe venir con mirilla central en vidrio. Diseño según las instaladas en la sede.</t>
  </si>
  <si>
    <t>CONTRATACIONES UNIVERSIDAD AÑO 2013 Y 2014</t>
  </si>
  <si>
    <t xml:space="preserve">Suministro e instalación de puerta en aluminio de 1.20 x 2.00 m, con chapa de seguridad  (incluye montaje, pintura de marco y vidrio templado de 4mm). Diseño según las instaladas en la sede. </t>
  </si>
  <si>
    <t>PRECIO M2 CONTRATO 1063 DE 2013. CONSTRUCCION CIUDADELA BOSA</t>
  </si>
  <si>
    <t xml:space="preserve">Suministro e instalación de puerta corrediza en aluminio de dimensión 2,00 x 1,00 mts con chapa de seguridad en el laboratorio del quinto piso (incluye montaje, pintura de marco y vidrio templado de 4mm) según diseño y especificaciones técnicas.  </t>
  </si>
  <si>
    <t>Mantenimiento de puertas de madera de baños y depositos incluye lijada, laca y cambio de chapas</t>
  </si>
  <si>
    <t>PRECIO PROMEDIO DE LA ACTIVIDAD SEGÚN EL MERCADO</t>
  </si>
  <si>
    <t>Mantenimiento de la ventaneria en aluminio de los laboratorios y oficinas</t>
  </si>
  <si>
    <t>GLB</t>
  </si>
  <si>
    <t>COTIZACIONES</t>
  </si>
  <si>
    <t>SUMINSITRO E INSTALACION DE UN PISO DECK DE TRAFICO PESADO, (INLUYE ENTRAMADO) EN LA PLAZOLETA DE LA ABURRIDA EN LA  SEDE MACARENA “A” DE LA UNIVERSIDAD DISTRITAL FRANCISCO JOSÉ DE CALDAS”</t>
  </si>
  <si>
    <t>PRECIO PISO DECK TOMADO DEL CONTRATO 1063 DE 2013. APU 010</t>
  </si>
  <si>
    <t>LA MACARENA</t>
  </si>
  <si>
    <t>PUERTAS</t>
  </si>
  <si>
    <t>CUPULA</t>
  </si>
  <si>
    <t>MEMBRANA</t>
  </si>
  <si>
    <t>PISO DECK</t>
  </si>
  <si>
    <t xml:space="preserve">RETIRO DE PISO Y MEDIA CAÑA EXISTENTE </t>
  </si>
  <si>
    <t>RETIRO DE ENCHAPE EXISTENTE</t>
  </si>
  <si>
    <t>DESMONTE DE PUERTAS</t>
  </si>
  <si>
    <t>UNID</t>
  </si>
  <si>
    <t>SUMINISTRO E INSTALACIÓN DE PUERTAS</t>
  </si>
  <si>
    <t>PINTURA EPOXICA SOBRE MUROS Y CIELORASO</t>
  </si>
  <si>
    <t>SUMINISTRO E INSTALACIÓN DE PISO DE COCINA</t>
  </si>
  <si>
    <t>SUMINISTRO E INSTALACIÓN DE ENCHAPE SOBRE MURO  DE 0,25x0,25</t>
  </si>
  <si>
    <t>PULIDO Y SELLADO DE PISO DEL COMEDOR</t>
  </si>
  <si>
    <t>DESMONTE DE LUMINARIAS EXISTENTES</t>
  </si>
  <si>
    <t>SUMINISTRO E INSTALACIÓN DE LUMINARIAS  AREA DE COCINA (Incluye Reubicación)</t>
  </si>
  <si>
    <t>LIMPIEZA GENERAL Y RETIRO DE MATERIAL SOBRANTE</t>
  </si>
  <si>
    <t>INGENIERÍA</t>
  </si>
  <si>
    <t>CAFETERÍA</t>
  </si>
  <si>
    <t>VIVERO</t>
  </si>
  <si>
    <t>CUBIERTAS</t>
  </si>
  <si>
    <t>SUMINISTRO E INSTALACIÓN DE CUBIERTA PROVISIONAL PARA MINIMIZAR EL IMPACTO AMBIENTAL Y EVITAR FILTRACIONES EN EL MOMENTO DE LA REPARACIÓN</t>
  </si>
  <si>
    <t>MANTENIMIENTO Y ADECUACIÓN DE DESAGUES</t>
  </si>
  <si>
    <t>LOCALIZACION Y MATERIALIZACION DEL PROYECTO</t>
  </si>
  <si>
    <t>DEMOLICIÓN DE PISO O ACABADO EXISTENTE INCLUYE RETIRO, MANEJO Y DISPOSICIÓN DE ESCOMBROS</t>
  </si>
  <si>
    <t>M3</t>
  </si>
  <si>
    <t xml:space="preserve">NIVELACIÓN DE PISO CON MORTERO IMPERMEABILIZADO PREVIO SELLADO DE FISURAS Y TRATAMIENTO SUPERFICIAL DOBLE </t>
  </si>
  <si>
    <t>SELLO PARA MORTERO DE NIVELACIÓN COMO REFUERZO DE IMPERMEABILIZACIÓN</t>
  </si>
  <si>
    <t>SUMINISTRO E INSTALACION DE PISO EN GRES SIMILAR AL EXISTENTE CON FRANJAS DE GRAVILLA LAVADA Y DEMAS ACCESORIOS (INCLUYE MANO DE OBRA,  TABLETA Y PEGANTE)</t>
  </si>
  <si>
    <t>ADECUACIÓN REDES ELECTRICAS, DESMONTE Y MONTAJE DE LAMPARAS</t>
  </si>
  <si>
    <t>ADECUACIÓN DE REDES INTERNAS SANITARIAS LAB. MICROBIOLOGIA</t>
  </si>
  <si>
    <t>ADECUACIÓN DE REDES INTERNAS DE GAS PROPANO</t>
  </si>
  <si>
    <t>PRELIMINARES</t>
  </si>
  <si>
    <t>Localizacion y replanteo</t>
  </si>
  <si>
    <t>Gl</t>
  </si>
  <si>
    <t xml:space="preserve">Desmote total de aparatos sanitarios, divisiones metalicas, aparatos eléctricos y cielo raso (si lo hubiese) </t>
  </si>
  <si>
    <t xml:space="preserve">Demolicion de pisos </t>
  </si>
  <si>
    <t>m2</t>
  </si>
  <si>
    <t>Demolicion de enchapes</t>
  </si>
  <si>
    <t>Demolicion de pañetes en muros y placa superior</t>
  </si>
  <si>
    <t>Demolicion de granito existente en mesones de lavamanos A = 60 cms</t>
  </si>
  <si>
    <t>Ml</t>
  </si>
  <si>
    <t>Revision, destaponamiento y perfecto funcionamiento de la red hidrosanitaria existente (inclye cambio de tuberia o accesorios, acomodacion de valvulas y cajas de registros de ser necesario)</t>
  </si>
  <si>
    <t>Panete impermeabilizado 1:4 con sika o similar incluye filos y dilataciones para muros y placa superior</t>
  </si>
  <si>
    <t>Mortero de Nivelacion impermeabilizado 1:4 con Sika o similar para pisos  e=0,03 cms</t>
  </si>
  <si>
    <t>Suministro y colocacion de pisos porcelanato negro mate  de 50*50, emboquillado negro y trafico alto (incluye colocacion de rejillas en sifones )</t>
  </si>
  <si>
    <t xml:space="preserve">Suministro y colocacion de cerámica rectangular  blanca de dimensiones (30 x 60 cm  o  20,3 x 30,5 cm o 25 x 40 cm), emboquillado blanco e incluye win metalico con pintura electrostatica blanca en esquinas y filos. </t>
  </si>
  <si>
    <t xml:space="preserve">Suministro y colocacion de granito pulido al plomo, con dilatacion de bronce cada 1,0 mts con salpicadero contra muro de H = 10 cms y e = 2 cms  </t>
  </si>
  <si>
    <t>Suministro e instalación de divisiones en acero inoxidable SAE 304 austelitico calibre 20 con acabado satinado prelijado N° 4 con estructura interna para dar rigidez, puertas de 65cm.x 1,50 / 1,60</t>
  </si>
  <si>
    <t>Suministro e instalación de divisiones en acero inoxidable SAE 304 austelitico calibre 20 con acabado satinado prefijado N° 4 con estructura interna para dar rigidez.  Incluye todos los accesorios de fijación, para orinales</t>
  </si>
  <si>
    <t>Suministro e instalacion de Taza Sanitario instucional, incluye griferia antivandalica tipo push y accesorios (tipo adriatica)</t>
  </si>
  <si>
    <t>suminstro e instalacion de lavamanos sobre poner, incluye griferia tipo push y accesorios. (tipo valencia)</t>
  </si>
  <si>
    <t>Und</t>
  </si>
  <si>
    <t>Suminstro e instalacion de orinal institucional grande incluye griferia antivandalica tipo push (tipo santafe)</t>
  </si>
  <si>
    <t>suminsitro e instalacion de espejo biselado de 5 mm espesor y de altura minimo de 1 mt</t>
  </si>
  <si>
    <t>Suministro e instalacion de lampara fluorescente T8 de 32W con balastro electronico para capacidad de 4 tubos (incluye ducteria, cableado e interruptor)</t>
  </si>
  <si>
    <t xml:space="preserve">Estuco y pintura tres manos color balnco en muros y placa superior </t>
  </si>
  <si>
    <t>Extractor mecanico de aire 18 w - 20,5 x 20,5 cm (incluye ducteria, cableado e interruptor)</t>
  </si>
  <si>
    <t>und</t>
  </si>
  <si>
    <t>Suministro y colocacion de punto hidraulico para llave jardin bajo meson de lavamanos (incluye accesorios y llave tipo jardin)</t>
  </si>
  <si>
    <t>Suministro y colocacion de cielo raso en fibra mineral 60x60 con estructura autoensamblante color blanco, con lampara de 17W de 4 tubos T8 y sus accesorios  (incluye area de pasillo en 2do piso coliseo)</t>
  </si>
  <si>
    <t>ASEO Y RETIRO DE ESCOMBROS</t>
  </si>
  <si>
    <t>BAÑOS</t>
  </si>
  <si>
    <t xml:space="preserve">DEMOLICION ESTRUCTURA EXISTENTE EN CONCRETO REFORZADO </t>
  </si>
  <si>
    <t>DEMOLICION MURO EN LADRILLO Y RETIRO DE MALLA ESLABONADA EXISTENTE</t>
  </si>
  <si>
    <t>EXCAVACION MANUAL TIERRA Y/O CONGLOMERADO (INCLUYE PERFILADA)</t>
  </si>
  <si>
    <t>RELLENO CON MATERIAL GRANULAR</t>
  </si>
  <si>
    <t>RELLENO CON MATERIAL PROVINENTE DE LA EXCAVACION</t>
  </si>
  <si>
    <t>CONSTRUCCIÓN ESTRUCTURA EN CONCRETO REFORZADO 3000 PSI (CIMENTACIÓN, VIGAS Y COLUMNAS) PARA MURO PERIMETRAL CON ANCLAJES, ELEMENTOS DE FIJACION, DESAGUES , FILTROS  Y PROTECCION. (INCLUYE SUMINISTRO E INSTALACION).</t>
  </si>
  <si>
    <t>CONSTRUCCIÓN MURO EN LADRILLO MACIZO PRENSADO (INCLUYE SUMINISTRO E INSTALACION).</t>
  </si>
  <si>
    <t>PLACA EN CONCRETO DE 3000 PSI (INCLUYE BASE,  SUMINISTRO E INSTALACION) E: 0,15 M</t>
  </si>
  <si>
    <t>CONSTRUCCION DE ESCALERA EN CONCRETO REFORZADO. (INCLUYE SUMINISTRO E INSTALACION).</t>
  </si>
  <si>
    <t>SUMINISTRO E INSTALACION DE MALLA ESLABONADA GALVANIZADA CAL 10, HUECO DE  2" x 2", PARA CERRAMIENTO (INCLUYE MARCO EN TUBO Y ANGULO, ANCLAJE, SOLDADURA Y PINTURA)</t>
  </si>
  <si>
    <t>TECNOLOGICA</t>
  </si>
  <si>
    <t>Revision, destaponamiento y perfecto funiconamiento de la red hidrosanitaria existente (inclye cambio de tuberia o accesorios, acomodacion de valvulas y cajas de registros de ser necesario)</t>
  </si>
  <si>
    <t>Desmonte y retiro de aparatos electricos, luminarias (incluye campana), cables, tejas averiadas, canales y demas que interfieran en el proceso</t>
  </si>
  <si>
    <t>INSTALACIONES ELECTRICAS</t>
  </si>
  <si>
    <t>Suministro e instalación de lámparas T8 para gradería (Incluye accesorios y demas elementos para su correcta instalacion y funcionamiento)</t>
  </si>
  <si>
    <t xml:space="preserve">Suministro e instalación de tablero trifásico para control de iluminación (Incluye Breakers, totalizador, barraje de puesta a tierra aislado y neutro) </t>
  </si>
  <si>
    <t>Suministro e instalación de luminarias TIPO LED de 15000 lumens de 120V a 200 V según acometida electrica garantizando minimo 350 lumens a 1,0 mts nivel piso (Incluye accesorios para funcionamiento y garantia de 3 años minimo)</t>
  </si>
  <si>
    <t>MANTENIMIENTO CUBIERTA</t>
  </si>
  <si>
    <t>Reemplazo de tejas termoacusticas averiadas de las mismas caracteristicas tecncias a la existente</t>
  </si>
  <si>
    <t>Limpieza e Impermeabilizacion de viga Canal con producto Acrilico (Limpieza + 2 capas).  Minimo 40 ml de viga canal en concreto</t>
  </si>
  <si>
    <t>Desmonte, mantenimiento y Suministro, instalación, de cubierta a un agua en lámina de policarbonato alveolar color humo  6 MM sobre estructura existente mas refuerzos en aluminio, incluidos  los elementos necesarios para su correcta instalación y funcionamiento</t>
  </si>
  <si>
    <t xml:space="preserve">Suministro e instalacion de malla en Nylon #3 hueco cuadrado de 2.5x 2.5 cms con cubrimiento antihumedad (incluye anclajes y demas accesorios para su instalacion) </t>
  </si>
  <si>
    <t xml:space="preserve">MANTENIMIENTO PISO EN MADERA Y GRADERIAS </t>
  </si>
  <si>
    <t xml:space="preserve">Pintura epoxica color a definir en gradas.  Incluye resane de zonas deterioradas y arreglo de filos </t>
  </si>
  <si>
    <t xml:space="preserve">Lijado, pulida, brillado de piso en madera tipo Guiamaro, incluye la reparacion de zonas defectuosas en la misma tipología a la existente, demarcación de cancha de basquetball y voleiball de diferente color a escoger incluye escudo en centro de cancha basketball de la Universidad. </t>
  </si>
  <si>
    <t>COLISEO</t>
  </si>
  <si>
    <t>MEJORAMIENTO DE PUERTAS Y PORTONES</t>
  </si>
  <si>
    <t>Desmonte de puertas en madera y/o metalicas en salones, laboratorios, aulas multiples.</t>
  </si>
  <si>
    <t xml:space="preserve">Suministro e instalación de puertas metálicas de dimension variable entre 0,8 a 1,20 mt en salones, laboratorios, depósitos y baños privados según diseño y especificaciones tecnicas.   </t>
  </si>
  <si>
    <t>Arreglo, mejoramiento de superficie, pintura electrostática y cambio de cerraduras en portones de entrada de laboratorios y coliseo.  (16 und)</t>
  </si>
  <si>
    <t xml:space="preserve">MEJORAMIENTO DE CIELO RASO E ILUMINACION </t>
  </si>
  <si>
    <t xml:space="preserve">Desmonte de cielo raso existente incluye láminas de fibra de vidrio, estructura de aluminio y templetes en estructura de cubierta, incluye botada de material sobrante a lugar indicado por las autoridades competentes. </t>
  </si>
  <si>
    <t xml:space="preserve">Suministro e instalación de cielo raso en lámina fibra mineral modulado 60 x 60 con estructura en aluminio autoensamble color blanco para  salones, laboratorios, oficinas administrativas entre otros según diseño y especificaciones técnicas.   </t>
  </si>
  <si>
    <t xml:space="preserve">Suministro e instalación de lámpara de incrustar color blanco con fluorescentes T8 de dimensión 60 x 60 cms. y balastro electrónico de 4 x 17W  </t>
  </si>
  <si>
    <t xml:space="preserve">Suministro e instalacion de balas tipo LED luz blanca  25W tipo techo  </t>
  </si>
  <si>
    <t>MEJORAMIENTO DE CUBIERTA EN BLOQUE 9</t>
  </si>
  <si>
    <t>Desmonte de tejas AC existente incluye retiro y botada de material sobrante a lugar indicado por las autoridades competentes del bloque 9</t>
  </si>
  <si>
    <t xml:space="preserve">Suministro e instalación de teja termoacustica tipo sandwich anclado a estrutura metalica existente color a definir, incluye accesorios de fijacion, caballete y todos aquellos que se requieren para su funcionamiento, en el bloque 9     </t>
  </si>
  <si>
    <t>Mantenimiento preventivo en cubiertas consistente en cambio de tejas AC deterioradas y accesorios de fijación, incluye caballete, flanches, claraboyas y demas en los bloques 1 al 13 excepto el bloque 9.</t>
  </si>
  <si>
    <t xml:space="preserve">Mantenimiento preventivo en Auditorio de la cubierta en teja AC canaleta 90 , limpieza de vigas canales, cambio de tejas termoacusticas, flanches y demás, incluye accesorios de fijación     </t>
  </si>
  <si>
    <t>AULAS, LABORATORIOS, AUDITORIOS</t>
  </si>
  <si>
    <t>Realizar el mantenimiento preventivo y correctivo con suministro de materiales y mano de obra, para la fachada flotante  de la sede administrativa de la universidad Distrital.</t>
  </si>
  <si>
    <t>Realizar el mantenimiento preventivo y correctivo con suministro de materiales y mano de obra, para el cielo raso de la sede administrativa</t>
  </si>
  <si>
    <t>realzar todo el mantenimiento del piso dekt de la terraza del piso 8 administrativa</t>
  </si>
  <si>
    <t>COSTO DIRECTO</t>
  </si>
  <si>
    <t>ADMINISTRACIÓN</t>
  </si>
  <si>
    <t>IMPREVISTOS</t>
  </si>
  <si>
    <t>IVA (SOBRE U)</t>
  </si>
  <si>
    <t>TOTAL</t>
  </si>
  <si>
    <t>CERRAMIENTO</t>
  </si>
  <si>
    <t>FACHADA</t>
  </si>
  <si>
    <t>CIELO RASO</t>
  </si>
  <si>
    <t>DECK PISO</t>
  </si>
  <si>
    <t>PRESUPUESTO PROYECTO OBAS DE ADECUACIÓN Y MEJORAMIENTO DE SEDES DE LA UNIVERSIDAD DISTRITAL FRANCISCO JOSE DE CALDAS</t>
  </si>
  <si>
    <t>SUMINISTRO E INSTALACIÓN DE MEDIACAÑA GRANITO</t>
  </si>
  <si>
    <t>SUMINISTRO E INSTALACIÓN DE CAÑUELA EN CONCRETO TIPO A 120</t>
  </si>
  <si>
    <t>INYECCION DE FISURAS PARA MONOLITISMO DE CONCRETO ESTRUCTURAL</t>
  </si>
  <si>
    <t xml:space="preserve">CIELORRASOS EN SUPERBOARD, SUMINSTRO E INSTALACIÓN. PINTURA COLOR BLANCO  DOS MANOS </t>
  </si>
  <si>
    <t>UN</t>
  </si>
  <si>
    <t xml:space="preserve">Suministro y colocacion de granito pulido, con dilatacion de bronce cada 1,0 mts con salpicadero contra muro de H = 10 cms y e = 2 cms  </t>
  </si>
  <si>
    <t>ANEXO TÉCNICO 1</t>
  </si>
  <si>
    <t>V/r Total  Capitulo</t>
  </si>
  <si>
    <t>V/r Total  Sede</t>
  </si>
  <si>
    <t>SELLADO DE FISURAS INTERNAS EN PLACA CON TRATAMIENTO SUPERFICIAL DOBLE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</si>
</sst>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(* #,##0_);_(* \(#,##0\);_(* &quot;-&quot;??_);_(@_)"/>
    <numFmt numFmtId="166" formatCode="#,##0;[Red]#,##0"/>
    <numFmt numFmtId="167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Times New Roman"/>
      <family val="1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44" fontId="0" fillId="0" borderId="0" xfId="4" applyFont="1"/>
    <xf numFmtId="0" fontId="2" fillId="0" borderId="0" xfId="0" applyFont="1"/>
    <xf numFmtId="167" fontId="11" fillId="0" borderId="1" xfId="1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4" applyFont="1" applyBorder="1" applyAlignment="1">
      <alignment horizontal="center" vertical="center"/>
    </xf>
    <xf numFmtId="44" fontId="12" fillId="0" borderId="1" xfId="4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8" fontId="0" fillId="0" borderId="0" xfId="0" applyNumberFormat="1"/>
    <xf numFmtId="0" fontId="2" fillId="0" borderId="1" xfId="0" applyFont="1" applyBorder="1"/>
    <xf numFmtId="8" fontId="2" fillId="0" borderId="1" xfId="0" applyNumberFormat="1" applyFont="1" applyBorder="1"/>
    <xf numFmtId="0" fontId="0" fillId="0" borderId="1" xfId="0" applyBorder="1"/>
    <xf numFmtId="9" fontId="0" fillId="0" borderId="1" xfId="2" applyFont="1" applyBorder="1"/>
    <xf numFmtId="8" fontId="0" fillId="0" borderId="1" xfId="0" applyNumberFormat="1" applyBorder="1"/>
    <xf numFmtId="0" fontId="8" fillId="0" borderId="14" xfId="0" applyFont="1" applyBorder="1" applyAlignment="1">
      <alignment horizontal="center" vertical="center" wrapText="1"/>
    </xf>
    <xf numFmtId="0" fontId="0" fillId="0" borderId="15" xfId="0" applyBorder="1"/>
    <xf numFmtId="44" fontId="0" fillId="0" borderId="15" xfId="4" applyFont="1" applyBorder="1"/>
    <xf numFmtId="0" fontId="0" fillId="0" borderId="16" xfId="0" applyBorder="1"/>
    <xf numFmtId="0" fontId="2" fillId="0" borderId="5" xfId="0" applyFont="1" applyBorder="1"/>
    <xf numFmtId="8" fontId="2" fillId="0" borderId="5" xfId="0" applyNumberFormat="1" applyFont="1" applyBorder="1"/>
    <xf numFmtId="0" fontId="10" fillId="2" borderId="1" xfId="0" applyFont="1" applyFill="1" applyBorder="1"/>
    <xf numFmtId="44" fontId="10" fillId="2" borderId="1" xfId="4" applyFont="1" applyFill="1" applyBorder="1"/>
    <xf numFmtId="8" fontId="2" fillId="2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44" fontId="9" fillId="0" borderId="1" xfId="4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4" fillId="0" borderId="1" xfId="4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2" fillId="2" borderId="1" xfId="0" applyNumberFormat="1" applyFont="1" applyFill="1" applyBorder="1"/>
    <xf numFmtId="166" fontId="11" fillId="0" borderId="1" xfId="0" applyNumberFormat="1" applyFont="1" applyFill="1" applyBorder="1" applyAlignment="1">
      <alignment horizontal="right" vertical="center"/>
    </xf>
    <xf numFmtId="44" fontId="11" fillId="0" borderId="1" xfId="4" applyFont="1" applyFill="1" applyBorder="1" applyAlignment="1">
      <alignment horizontal="right" vertical="center"/>
    </xf>
    <xf numFmtId="44" fontId="0" fillId="0" borderId="1" xfId="4" applyFont="1" applyBorder="1"/>
    <xf numFmtId="8" fontId="6" fillId="0" borderId="1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4" fontId="6" fillId="0" borderId="12" xfId="4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6" xfId="0" applyFont="1" applyFill="1" applyBorder="1"/>
    <xf numFmtId="0" fontId="2" fillId="2" borderId="7" xfId="0" applyFont="1" applyFill="1" applyBorder="1"/>
    <xf numFmtId="0" fontId="9" fillId="0" borderId="6" xfId="0" applyFont="1" applyBorder="1" applyAlignment="1">
      <alignment horizontal="center" vertical="center"/>
    </xf>
    <xf numFmtId="0" fontId="0" fillId="0" borderId="7" xfId="0" applyBorder="1"/>
    <xf numFmtId="0" fontId="3" fillId="0" borderId="6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9" xfId="4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44" fontId="0" fillId="4" borderId="1" xfId="0" applyNumberFormat="1" applyFill="1" applyBorder="1"/>
    <xf numFmtId="0" fontId="10" fillId="3" borderId="6" xfId="0" applyFont="1" applyFill="1" applyBorder="1"/>
    <xf numFmtId="0" fontId="10" fillId="3" borderId="1" xfId="0" applyFont="1" applyFill="1" applyBorder="1"/>
    <xf numFmtId="0" fontId="2" fillId="3" borderId="1" xfId="0" applyFont="1" applyFill="1" applyBorder="1"/>
    <xf numFmtId="167" fontId="2" fillId="3" borderId="7" xfId="0" applyNumberFormat="1" applyFont="1" applyFill="1" applyBorder="1"/>
    <xf numFmtId="0" fontId="2" fillId="3" borderId="0" xfId="0" applyFont="1" applyFill="1"/>
    <xf numFmtId="44" fontId="2" fillId="0" borderId="0" xfId="4" applyFont="1"/>
    <xf numFmtId="44" fontId="2" fillId="3" borderId="0" xfId="4" applyFont="1" applyFill="1"/>
    <xf numFmtId="0" fontId="0" fillId="3" borderId="15" xfId="0" applyFill="1" applyBorder="1"/>
    <xf numFmtId="0" fontId="6" fillId="3" borderId="1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1" fillId="3" borderId="1" xfId="0" applyNumberFormat="1" applyFont="1" applyFill="1" applyBorder="1" applyAlignment="1">
      <alignment horizontal="justify" vertical="center" wrapText="1"/>
    </xf>
    <xf numFmtId="0" fontId="0" fillId="3" borderId="1" xfId="0" applyFill="1" applyBorder="1"/>
    <xf numFmtId="0" fontId="13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horizontal="justify" vertical="center" wrapText="1"/>
    </xf>
    <xf numFmtId="0" fontId="0" fillId="3" borderId="0" xfId="0" applyFill="1"/>
    <xf numFmtId="0" fontId="10" fillId="5" borderId="6" xfId="0" applyFont="1" applyFill="1" applyBorder="1"/>
    <xf numFmtId="0" fontId="10" fillId="5" borderId="1" xfId="0" applyFont="1" applyFill="1" applyBorder="1"/>
    <xf numFmtId="44" fontId="10" fillId="5" borderId="1" xfId="4" applyFont="1" applyFill="1" applyBorder="1"/>
    <xf numFmtId="0" fontId="2" fillId="5" borderId="1" xfId="0" applyFont="1" applyFill="1" applyBorder="1"/>
    <xf numFmtId="8" fontId="2" fillId="5" borderId="7" xfId="0" applyNumberFormat="1" applyFont="1" applyFill="1" applyBorder="1"/>
    <xf numFmtId="43" fontId="0" fillId="0" borderId="0" xfId="1" applyFont="1"/>
    <xf numFmtId="44" fontId="9" fillId="4" borderId="1" xfId="4" applyFont="1" applyFill="1" applyBorder="1" applyAlignment="1">
      <alignment horizontal="center" vertical="center"/>
    </xf>
    <xf numFmtId="44" fontId="4" fillId="4" borderId="1" xfId="4" applyFont="1" applyFill="1" applyBorder="1" applyAlignment="1">
      <alignment horizontal="center" vertical="center"/>
    </xf>
    <xf numFmtId="0" fontId="0" fillId="6" borderId="0" xfId="0" applyFill="1"/>
    <xf numFmtId="0" fontId="2" fillId="6" borderId="0" xfId="0" applyFont="1" applyFill="1"/>
    <xf numFmtId="44" fontId="0" fillId="6" borderId="0" xfId="0" applyNumberFormat="1" applyFill="1"/>
    <xf numFmtId="44" fontId="11" fillId="4" borderId="1" xfId="4" applyFont="1" applyFill="1" applyBorder="1" applyAlignment="1">
      <alignment horizontal="right" vertical="center"/>
    </xf>
    <xf numFmtId="44" fontId="11" fillId="3" borderId="1" xfId="4" applyFont="1" applyFill="1" applyBorder="1" applyAlignment="1">
      <alignment horizontal="right" vertical="center"/>
    </xf>
    <xf numFmtId="44" fontId="0" fillId="4" borderId="1" xfId="4" applyFont="1" applyFill="1" applyBorder="1"/>
    <xf numFmtId="44" fontId="12" fillId="4" borderId="1" xfId="4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/>
    </xf>
    <xf numFmtId="44" fontId="0" fillId="7" borderId="1" xfId="4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0" fillId="7" borderId="7" xfId="0" applyFill="1" applyBorder="1"/>
    <xf numFmtId="44" fontId="0" fillId="3" borderId="0" xfId="4" applyFont="1" applyFill="1"/>
    <xf numFmtId="10" fontId="0" fillId="0" borderId="0" xfId="2" applyNumberFormat="1" applyFont="1"/>
    <xf numFmtId="0" fontId="0" fillId="0" borderId="0" xfId="0" applyBorder="1"/>
    <xf numFmtId="8" fontId="2" fillId="5" borderId="0" xfId="0" applyNumberFormat="1" applyFont="1" applyFill="1" applyBorder="1"/>
    <xf numFmtId="0" fontId="2" fillId="2" borderId="0" xfId="0" applyFont="1" applyFill="1" applyBorder="1"/>
    <xf numFmtId="167" fontId="2" fillId="3" borderId="0" xfId="0" applyNumberFormat="1" applyFont="1" applyFill="1" applyBorder="1"/>
    <xf numFmtId="0" fontId="0" fillId="7" borderId="0" xfId="0" applyFill="1" applyBorder="1"/>
    <xf numFmtId="8" fontId="0" fillId="0" borderId="0" xfId="0" applyNumberFormat="1" applyBorder="1"/>
    <xf numFmtId="44" fontId="9" fillId="3" borderId="1" xfId="4" applyFont="1" applyFill="1" applyBorder="1" applyAlignment="1">
      <alignment horizontal="center" vertical="center"/>
    </xf>
    <xf numFmtId="44" fontId="4" fillId="3" borderId="1" xfId="4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right" vertical="center"/>
    </xf>
    <xf numFmtId="167" fontId="11" fillId="3" borderId="1" xfId="1" applyNumberFormat="1" applyFont="1" applyFill="1" applyBorder="1" applyAlignment="1">
      <alignment horizontal="right" vertical="center"/>
    </xf>
    <xf numFmtId="44" fontId="0" fillId="3" borderId="1" xfId="4" applyFont="1" applyFill="1" applyBorder="1"/>
    <xf numFmtId="0" fontId="13" fillId="3" borderId="1" xfId="0" applyFont="1" applyFill="1" applyBorder="1"/>
    <xf numFmtId="0" fontId="0" fillId="3" borderId="7" xfId="0" applyFill="1" applyBorder="1"/>
    <xf numFmtId="0" fontId="12" fillId="3" borderId="1" xfId="0" applyFont="1" applyFill="1" applyBorder="1" applyAlignment="1">
      <alignment horizontal="center" vertical="center"/>
    </xf>
    <xf numFmtId="44" fontId="12" fillId="3" borderId="1" xfId="4" applyFont="1" applyFill="1" applyBorder="1" applyAlignment="1">
      <alignment horizontal="center" vertical="center"/>
    </xf>
    <xf numFmtId="44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4" fontId="13" fillId="3" borderId="1" xfId="4" applyFont="1" applyFill="1" applyBorder="1" applyAlignment="1">
      <alignment horizontal="center" vertical="center"/>
    </xf>
    <xf numFmtId="44" fontId="1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4" applyFont="1" applyFill="1" applyBorder="1" applyAlignment="1">
      <alignment horizontal="center" vertical="center"/>
    </xf>
    <xf numFmtId="4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44" fontId="0" fillId="3" borderId="9" xfId="4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 applyAlignment="1">
      <alignment vertical="center" wrapText="1"/>
    </xf>
    <xf numFmtId="164" fontId="0" fillId="0" borderId="15" xfId="5" applyFont="1" applyBorder="1"/>
    <xf numFmtId="164" fontId="6" fillId="0" borderId="12" xfId="5" applyFont="1" applyBorder="1" applyAlignment="1">
      <alignment horizontal="center"/>
    </xf>
    <xf numFmtId="164" fontId="10" fillId="5" borderId="1" xfId="5" applyFont="1" applyFill="1" applyBorder="1"/>
    <xf numFmtId="164" fontId="10" fillId="2" borderId="1" xfId="5" applyFont="1" applyFill="1" applyBorder="1"/>
    <xf numFmtId="164" fontId="4" fillId="0" borderId="1" xfId="5" applyFont="1" applyFill="1" applyBorder="1" applyAlignment="1">
      <alignment horizontal="center" vertical="center"/>
    </xf>
    <xf numFmtId="164" fontId="11" fillId="0" borderId="1" xfId="5" applyFont="1" applyFill="1" applyBorder="1" applyAlignment="1">
      <alignment horizontal="right" vertical="center"/>
    </xf>
    <xf numFmtId="164" fontId="11" fillId="3" borderId="1" xfId="5" applyFont="1" applyFill="1" applyBorder="1" applyAlignment="1">
      <alignment horizontal="right" vertical="center"/>
    </xf>
    <xf numFmtId="164" fontId="0" fillId="0" borderId="1" xfId="5" applyFont="1" applyBorder="1"/>
    <xf numFmtId="164" fontId="13" fillId="0" borderId="1" xfId="5" applyFont="1" applyBorder="1"/>
    <xf numFmtId="164" fontId="12" fillId="0" borderId="1" xfId="5" applyFont="1" applyBorder="1" applyAlignment="1">
      <alignment horizontal="center" vertical="center"/>
    </xf>
    <xf numFmtId="164" fontId="13" fillId="0" borderId="1" xfId="5" applyFont="1" applyBorder="1" applyAlignment="1">
      <alignment horizontal="center" vertical="center"/>
    </xf>
    <xf numFmtId="164" fontId="0" fillId="0" borderId="1" xfId="5" applyFont="1" applyBorder="1" applyAlignment="1">
      <alignment horizontal="center" vertical="center"/>
    </xf>
    <xf numFmtId="164" fontId="0" fillId="7" borderId="1" xfId="5" applyFont="1" applyFill="1" applyBorder="1" applyAlignment="1">
      <alignment horizontal="center" vertical="center"/>
    </xf>
    <xf numFmtId="164" fontId="0" fillId="0" borderId="9" xfId="5" applyFont="1" applyBorder="1" applyAlignment="1">
      <alignment horizontal="center" vertical="center"/>
    </xf>
    <xf numFmtId="164" fontId="0" fillId="0" borderId="0" xfId="5" applyFont="1"/>
    <xf numFmtId="164" fontId="12" fillId="3" borderId="1" xfId="5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8" fillId="3" borderId="1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4" builtinId="4"/>
    <cellStyle name="Moneda [0]" xfId="5" builtinId="7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topLeftCell="A24" zoomScale="71" zoomScaleNormal="71" workbookViewId="0">
      <pane xSplit="11775" ySplit="900" topLeftCell="A142" activePane="bottomLeft"/>
      <selection activeCell="K24" sqref="K1:M1048576"/>
      <selection pane="topRight" activeCell="H159" sqref="H159"/>
      <selection pane="bottomLeft" activeCell="I168" sqref="I168"/>
      <selection pane="bottomRight" activeCell="I137" sqref="I137"/>
    </sheetView>
  </sheetViews>
  <sheetFormatPr baseColWidth="10" defaultRowHeight="15" x14ac:dyDescent="0.25"/>
  <cols>
    <col min="1" max="1" width="6" customWidth="1"/>
    <col min="2" max="2" width="83.28515625" style="81" customWidth="1"/>
    <col min="3" max="3" width="6.140625" customWidth="1"/>
    <col min="4" max="4" width="5.85546875" bestFit="1" customWidth="1"/>
    <col min="5" max="5" width="16.85546875" style="2" bestFit="1" customWidth="1"/>
    <col min="6" max="6" width="18.85546875" style="148" bestFit="1" customWidth="1"/>
    <col min="7" max="7" width="32" hidden="1" customWidth="1"/>
    <col min="8" max="8" width="21.28515625" bestFit="1" customWidth="1"/>
    <col min="9" max="9" width="23.7109375" bestFit="1" customWidth="1"/>
    <col min="10" max="10" width="23.7109375" customWidth="1"/>
    <col min="11" max="11" width="29.28515625" style="2" hidden="1" customWidth="1"/>
    <col min="12" max="12" width="16.85546875" hidden="1" customWidth="1"/>
    <col min="13" max="13" width="17.85546875" style="90" hidden="1" customWidth="1"/>
    <col min="14" max="14" width="28.85546875" customWidth="1"/>
  </cols>
  <sheetData>
    <row r="1" spans="1:13" ht="49.5" customHeight="1" thickBot="1" x14ac:dyDescent="0.3">
      <c r="A1" s="150" t="s">
        <v>157</v>
      </c>
      <c r="B1" s="151"/>
      <c r="C1" s="151"/>
      <c r="D1" s="151"/>
      <c r="E1" s="151"/>
      <c r="F1" s="151"/>
      <c r="G1" s="152"/>
    </row>
    <row r="2" spans="1:13" ht="15.75" thickBot="1" x14ac:dyDescent="0.3">
      <c r="A2" s="17"/>
      <c r="B2" s="68"/>
      <c r="C2" s="18"/>
      <c r="D2" s="18"/>
      <c r="E2" s="19"/>
      <c r="F2" s="134"/>
      <c r="G2" s="20"/>
    </row>
    <row r="3" spans="1:13" x14ac:dyDescent="0.25">
      <c r="A3" s="40" t="s">
        <v>0</v>
      </c>
      <c r="B3" s="69" t="s">
        <v>22</v>
      </c>
      <c r="C3" s="41" t="s">
        <v>1</v>
      </c>
      <c r="D3" s="41" t="s">
        <v>8</v>
      </c>
      <c r="E3" s="42" t="s">
        <v>23</v>
      </c>
      <c r="F3" s="135" t="s">
        <v>24</v>
      </c>
      <c r="G3" s="41" t="s">
        <v>25</v>
      </c>
      <c r="H3" s="43"/>
      <c r="I3" s="44"/>
      <c r="J3" s="105"/>
    </row>
    <row r="4" spans="1:13" s="3" customFormat="1" x14ac:dyDescent="0.25">
      <c r="A4" s="82"/>
      <c r="B4" s="82" t="s">
        <v>41</v>
      </c>
      <c r="C4" s="83"/>
      <c r="D4" s="83"/>
      <c r="E4" s="84"/>
      <c r="F4" s="136"/>
      <c r="G4" s="83"/>
      <c r="H4" s="85"/>
      <c r="I4" s="86">
        <f>SUM(H5:H23)</f>
        <v>126144588.32965517</v>
      </c>
      <c r="J4" s="106">
        <f>+I4*(1+K$159)</f>
        <v>126144588.32965517</v>
      </c>
      <c r="K4" s="66"/>
      <c r="M4" s="91"/>
    </row>
    <row r="5" spans="1:13" s="3" customFormat="1" x14ac:dyDescent="0.25">
      <c r="A5" s="45"/>
      <c r="B5" s="45" t="s">
        <v>42</v>
      </c>
      <c r="C5" s="23"/>
      <c r="D5" s="23"/>
      <c r="E5" s="24"/>
      <c r="F5" s="137"/>
      <c r="G5" s="23"/>
      <c r="H5" s="25">
        <f>SUM(F6:F11)</f>
        <v>42549471</v>
      </c>
      <c r="I5" s="46"/>
      <c r="J5" s="107"/>
      <c r="M5" s="91"/>
    </row>
    <row r="6" spans="1:13" x14ac:dyDescent="0.25">
      <c r="A6" s="47">
        <v>1</v>
      </c>
      <c r="B6" s="70" t="s">
        <v>26</v>
      </c>
      <c r="C6" s="26" t="s">
        <v>27</v>
      </c>
      <c r="D6" s="26">
        <f>+D7+D8+D9</f>
        <v>59</v>
      </c>
      <c r="E6" s="27">
        <v>24255</v>
      </c>
      <c r="F6" s="138">
        <f>+D6*E6</f>
        <v>1431045</v>
      </c>
      <c r="G6" s="28" t="s">
        <v>28</v>
      </c>
      <c r="H6" s="14"/>
      <c r="I6" s="48"/>
      <c r="J6" s="105"/>
      <c r="K6" s="87">
        <v>1</v>
      </c>
      <c r="M6" s="92"/>
    </row>
    <row r="7" spans="1:13" ht="36" x14ac:dyDescent="0.25">
      <c r="A7" s="47">
        <v>2</v>
      </c>
      <c r="B7" s="70" t="s">
        <v>29</v>
      </c>
      <c r="C7" s="26" t="s">
        <v>27</v>
      </c>
      <c r="D7" s="26">
        <f>31+2+2</f>
        <v>35</v>
      </c>
      <c r="E7" s="27">
        <v>634712.39999999991</v>
      </c>
      <c r="F7" s="138">
        <f t="shared" ref="F7" si="0">+D7*E7</f>
        <v>22214933.999999996</v>
      </c>
      <c r="G7" s="28" t="s">
        <v>30</v>
      </c>
      <c r="H7" s="14"/>
      <c r="I7" s="48"/>
      <c r="J7" s="105"/>
      <c r="K7" s="87">
        <f>1.4*2</f>
        <v>2.8</v>
      </c>
      <c r="L7" s="87"/>
      <c r="M7" s="92"/>
    </row>
    <row r="8" spans="1:13" ht="36" x14ac:dyDescent="0.25">
      <c r="A8" s="47">
        <v>3</v>
      </c>
      <c r="B8" s="70" t="s">
        <v>31</v>
      </c>
      <c r="C8" s="26" t="s">
        <v>27</v>
      </c>
      <c r="D8" s="26">
        <f>22+1</f>
        <v>23</v>
      </c>
      <c r="E8" s="27">
        <v>544041.6</v>
      </c>
      <c r="F8" s="138">
        <f>+D8*E8</f>
        <v>12512956.799999999</v>
      </c>
      <c r="G8" s="28" t="s">
        <v>32</v>
      </c>
      <c r="H8" s="14"/>
      <c r="I8" s="48"/>
      <c r="J8" s="105"/>
      <c r="K8" s="87">
        <f>1.2*2</f>
        <v>2.4</v>
      </c>
      <c r="L8" s="87"/>
      <c r="M8" s="92"/>
    </row>
    <row r="9" spans="1:13" ht="36" x14ac:dyDescent="0.25">
      <c r="A9" s="47">
        <v>4</v>
      </c>
      <c r="B9" s="70" t="s">
        <v>33</v>
      </c>
      <c r="C9" s="26" t="s">
        <v>27</v>
      </c>
      <c r="D9" s="26">
        <v>1</v>
      </c>
      <c r="E9" s="27">
        <v>990535.2</v>
      </c>
      <c r="F9" s="138">
        <f t="shared" ref="F9:F11" si="1">+D9*E9</f>
        <v>990535.2</v>
      </c>
      <c r="G9" s="28" t="s">
        <v>32</v>
      </c>
      <c r="H9" s="14"/>
      <c r="I9" s="48"/>
      <c r="J9" s="105"/>
      <c r="K9" s="87">
        <f>1.2*2</f>
        <v>2.4</v>
      </c>
      <c r="L9" s="87"/>
      <c r="M9" s="92"/>
    </row>
    <row r="10" spans="1:13" ht="24" x14ac:dyDescent="0.25">
      <c r="A10" s="47">
        <v>5</v>
      </c>
      <c r="B10" s="70" t="s">
        <v>34</v>
      </c>
      <c r="C10" s="26" t="s">
        <v>27</v>
      </c>
      <c r="D10" s="26">
        <v>17</v>
      </c>
      <c r="E10" s="88">
        <v>200000</v>
      </c>
      <c r="F10" s="138">
        <f t="shared" si="1"/>
        <v>3400000</v>
      </c>
      <c r="G10" s="28" t="s">
        <v>35</v>
      </c>
      <c r="H10" s="14"/>
      <c r="I10" s="48"/>
      <c r="J10" s="105"/>
    </row>
    <row r="11" spans="1:13" ht="24" x14ac:dyDescent="0.25">
      <c r="A11" s="47">
        <v>6</v>
      </c>
      <c r="B11" s="70" t="s">
        <v>36</v>
      </c>
      <c r="C11" s="26" t="s">
        <v>37</v>
      </c>
      <c r="D11" s="26">
        <v>1</v>
      </c>
      <c r="E11" s="88">
        <v>2000000</v>
      </c>
      <c r="F11" s="138">
        <f t="shared" si="1"/>
        <v>2000000</v>
      </c>
      <c r="G11" s="28" t="s">
        <v>35</v>
      </c>
      <c r="H11" s="14"/>
      <c r="I11" s="48"/>
      <c r="J11" s="105"/>
    </row>
    <row r="12" spans="1:13" s="3" customFormat="1" x14ac:dyDescent="0.25">
      <c r="A12" s="45"/>
      <c r="B12" s="45" t="s">
        <v>43</v>
      </c>
      <c r="C12" s="23"/>
      <c r="D12" s="23"/>
      <c r="E12" s="24"/>
      <c r="F12" s="137"/>
      <c r="G12" s="23"/>
      <c r="H12" s="25">
        <f>SUM(F13:F19)</f>
        <v>21136496.640000001</v>
      </c>
      <c r="I12" s="46"/>
      <c r="J12" s="107"/>
      <c r="M12" s="91"/>
    </row>
    <row r="13" spans="1:13" ht="36" x14ac:dyDescent="0.25">
      <c r="A13" s="49">
        <v>7</v>
      </c>
      <c r="B13" s="71" t="s">
        <v>10</v>
      </c>
      <c r="C13" s="29" t="s">
        <v>2</v>
      </c>
      <c r="D13" s="29">
        <f>+(10.8*11.2)</f>
        <v>120.96</v>
      </c>
      <c r="E13" s="89">
        <v>35000</v>
      </c>
      <c r="F13" s="138">
        <f t="shared" ref="F13:F19" si="2">+D13*E13</f>
        <v>4233600</v>
      </c>
      <c r="G13" s="1" t="s">
        <v>15</v>
      </c>
      <c r="H13" s="14"/>
      <c r="I13" s="48"/>
      <c r="J13" s="105"/>
    </row>
    <row r="14" spans="1:13" ht="36" x14ac:dyDescent="0.25">
      <c r="A14" s="49">
        <v>8</v>
      </c>
      <c r="B14" s="71" t="s">
        <v>11</v>
      </c>
      <c r="C14" s="29" t="s">
        <v>2</v>
      </c>
      <c r="D14" s="29">
        <f>+(10.8*11.2)</f>
        <v>120.96</v>
      </c>
      <c r="E14" s="30">
        <v>19114</v>
      </c>
      <c r="F14" s="138">
        <f t="shared" si="2"/>
        <v>2312029.44</v>
      </c>
      <c r="G14" s="1" t="s">
        <v>16</v>
      </c>
      <c r="H14" s="14"/>
      <c r="I14" s="48"/>
      <c r="J14" s="105"/>
      <c r="K14" s="2">
        <v>1</v>
      </c>
      <c r="L14" s="87"/>
      <c r="M14" s="92"/>
    </row>
    <row r="15" spans="1:13" ht="36" x14ac:dyDescent="0.25">
      <c r="A15" s="49">
        <v>9</v>
      </c>
      <c r="B15" s="71" t="s">
        <v>12</v>
      </c>
      <c r="C15" s="29" t="s">
        <v>2</v>
      </c>
      <c r="D15" s="29">
        <f>+(10.8*11.2)</f>
        <v>120.96</v>
      </c>
      <c r="E15" s="30">
        <v>54470</v>
      </c>
      <c r="F15" s="138">
        <f t="shared" si="2"/>
        <v>6588691.1999999993</v>
      </c>
      <c r="G15" s="1" t="s">
        <v>17</v>
      </c>
      <c r="H15" s="14"/>
      <c r="I15" s="48"/>
      <c r="J15" s="105"/>
      <c r="K15" s="2">
        <v>1</v>
      </c>
      <c r="M15" s="92"/>
    </row>
    <row r="16" spans="1:13" ht="36" x14ac:dyDescent="0.25">
      <c r="A16" s="49">
        <v>10</v>
      </c>
      <c r="B16" s="71" t="s">
        <v>6</v>
      </c>
      <c r="C16" s="29" t="s">
        <v>3</v>
      </c>
      <c r="D16" s="29">
        <f>11.2+11.2+10.8+10.8</f>
        <v>44</v>
      </c>
      <c r="E16" s="30">
        <v>37386</v>
      </c>
      <c r="F16" s="138">
        <f t="shared" si="2"/>
        <v>1644984</v>
      </c>
      <c r="G16" s="1" t="s">
        <v>18</v>
      </c>
      <c r="H16" s="14"/>
      <c r="I16" s="48"/>
      <c r="J16" s="105"/>
      <c r="K16" s="2">
        <v>1</v>
      </c>
      <c r="M16" s="92"/>
    </row>
    <row r="17" spans="1:13" ht="36" x14ac:dyDescent="0.25">
      <c r="A17" s="49">
        <v>11</v>
      </c>
      <c r="B17" s="71" t="s">
        <v>13</v>
      </c>
      <c r="C17" s="29" t="s">
        <v>5</v>
      </c>
      <c r="D17" s="29">
        <v>1</v>
      </c>
      <c r="E17" s="89">
        <v>1000000</v>
      </c>
      <c r="F17" s="138">
        <f t="shared" si="2"/>
        <v>1000000</v>
      </c>
      <c r="G17" s="1" t="s">
        <v>19</v>
      </c>
      <c r="H17" s="14"/>
      <c r="I17" s="48"/>
      <c r="J17" s="105"/>
    </row>
    <row r="18" spans="1:13" ht="36" x14ac:dyDescent="0.25">
      <c r="A18" s="49">
        <v>12</v>
      </c>
      <c r="B18" s="72" t="s">
        <v>14</v>
      </c>
      <c r="C18" s="29" t="s">
        <v>5</v>
      </c>
      <c r="D18" s="29">
        <v>1</v>
      </c>
      <c r="E18" s="89">
        <v>5000000</v>
      </c>
      <c r="F18" s="138">
        <f t="shared" si="2"/>
        <v>5000000</v>
      </c>
      <c r="G18" s="1" t="s">
        <v>20</v>
      </c>
      <c r="H18" s="14"/>
      <c r="I18" s="48"/>
      <c r="J18" s="105"/>
    </row>
    <row r="19" spans="1:13" ht="36" x14ac:dyDescent="0.25">
      <c r="A19" s="49">
        <v>13</v>
      </c>
      <c r="B19" s="71" t="s">
        <v>7</v>
      </c>
      <c r="C19" s="29" t="s">
        <v>2</v>
      </c>
      <c r="D19" s="29">
        <v>121</v>
      </c>
      <c r="E19" s="30">
        <v>2952</v>
      </c>
      <c r="F19" s="138">
        <f t="shared" si="2"/>
        <v>357192</v>
      </c>
      <c r="G19" s="1" t="s">
        <v>21</v>
      </c>
      <c r="H19" s="14"/>
      <c r="I19" s="48"/>
      <c r="J19" s="105"/>
      <c r="K19" s="2">
        <v>1</v>
      </c>
      <c r="M19" s="92"/>
    </row>
    <row r="20" spans="1:13" s="3" customFormat="1" x14ac:dyDescent="0.25">
      <c r="A20" s="45"/>
      <c r="B20" s="45" t="s">
        <v>44</v>
      </c>
      <c r="C20" s="23"/>
      <c r="D20" s="23"/>
      <c r="E20" s="24"/>
      <c r="F20" s="137"/>
      <c r="G20" s="23"/>
      <c r="H20" s="25">
        <f>SUM(F21)</f>
        <v>32758620.689655174</v>
      </c>
      <c r="I20" s="46"/>
      <c r="J20" s="107"/>
      <c r="K20" s="66"/>
      <c r="M20" s="91"/>
    </row>
    <row r="21" spans="1:13" ht="36" x14ac:dyDescent="0.25">
      <c r="A21" s="49">
        <v>14</v>
      </c>
      <c r="B21" s="71" t="s">
        <v>9</v>
      </c>
      <c r="C21" s="29" t="s">
        <v>1</v>
      </c>
      <c r="D21" s="29">
        <v>1</v>
      </c>
      <c r="E21" s="89">
        <v>32758620.689655174</v>
      </c>
      <c r="F21" s="138">
        <f>+D21*E21</f>
        <v>32758620.689655174</v>
      </c>
      <c r="G21" s="14" t="s">
        <v>38</v>
      </c>
      <c r="H21" s="14"/>
      <c r="I21" s="48"/>
      <c r="J21" s="105"/>
    </row>
    <row r="22" spans="1:13" s="3" customFormat="1" x14ac:dyDescent="0.25">
      <c r="A22" s="45"/>
      <c r="B22" s="45" t="s">
        <v>45</v>
      </c>
      <c r="C22" s="23"/>
      <c r="D22" s="23"/>
      <c r="E22" s="24"/>
      <c r="F22" s="137"/>
      <c r="G22" s="23"/>
      <c r="H22" s="25">
        <f>SUM(F23)</f>
        <v>29700000</v>
      </c>
      <c r="I22" s="46"/>
      <c r="J22" s="107"/>
      <c r="K22" s="66"/>
      <c r="M22" s="91"/>
    </row>
    <row r="23" spans="1:13" ht="59.25" customHeight="1" x14ac:dyDescent="0.25">
      <c r="A23" s="49">
        <v>15</v>
      </c>
      <c r="B23" s="71" t="s">
        <v>39</v>
      </c>
      <c r="C23" s="29" t="s">
        <v>2</v>
      </c>
      <c r="D23" s="29">
        <v>110</v>
      </c>
      <c r="E23" s="89">
        <v>270000</v>
      </c>
      <c r="F23" s="138">
        <f>+D23*E23</f>
        <v>29700000</v>
      </c>
      <c r="G23" s="32" t="s">
        <v>40</v>
      </c>
      <c r="H23" s="14"/>
      <c r="I23" s="48"/>
      <c r="J23" s="105"/>
    </row>
    <row r="24" spans="1:13" s="3" customFormat="1" x14ac:dyDescent="0.25">
      <c r="A24" s="82"/>
      <c r="B24" s="82" t="s">
        <v>58</v>
      </c>
      <c r="C24" s="83"/>
      <c r="D24" s="83"/>
      <c r="E24" s="84"/>
      <c r="F24" s="136"/>
      <c r="G24" s="83"/>
      <c r="H24" s="85"/>
      <c r="I24" s="86">
        <f>SUM(H25:H43)</f>
        <v>143100852.31999999</v>
      </c>
      <c r="J24" s="106">
        <f>+I24*(1+K$159)</f>
        <v>143100852.31999999</v>
      </c>
      <c r="K24" s="66"/>
      <c r="M24" s="91"/>
    </row>
    <row r="25" spans="1:13" s="3" customFormat="1" x14ac:dyDescent="0.25">
      <c r="A25" s="45"/>
      <c r="B25" s="45" t="s">
        <v>154</v>
      </c>
      <c r="C25" s="23"/>
      <c r="D25" s="23"/>
      <c r="E25" s="24"/>
      <c r="F25" s="137"/>
      <c r="G25" s="23"/>
      <c r="H25" s="33">
        <f>SUM(F26)</f>
        <v>26581201.32</v>
      </c>
      <c r="I25" s="46"/>
      <c r="J25" s="107"/>
      <c r="K25" s="66"/>
      <c r="M25" s="91"/>
    </row>
    <row r="26" spans="1:13" s="65" customFormat="1" ht="33.75" customHeight="1" x14ac:dyDescent="0.25">
      <c r="A26" s="61">
        <v>16</v>
      </c>
      <c r="B26" s="71" t="s">
        <v>145</v>
      </c>
      <c r="C26" s="29" t="s">
        <v>5</v>
      </c>
      <c r="D26" s="29">
        <v>1</v>
      </c>
      <c r="E26" s="89">
        <v>26581201.32</v>
      </c>
      <c r="F26" s="138">
        <f>+D26*E26</f>
        <v>26581201.32</v>
      </c>
      <c r="G26" s="62"/>
      <c r="H26" s="63"/>
      <c r="I26" s="64"/>
      <c r="J26" s="108"/>
      <c r="K26" s="67"/>
      <c r="M26" s="91"/>
    </row>
    <row r="27" spans="1:13" s="3" customFormat="1" x14ac:dyDescent="0.25">
      <c r="A27" s="45"/>
      <c r="B27" s="45" t="s">
        <v>155</v>
      </c>
      <c r="C27" s="23"/>
      <c r="D27" s="23"/>
      <c r="E27" s="24"/>
      <c r="F27" s="137"/>
      <c r="G27" s="23"/>
      <c r="H27" s="33">
        <f>SUM(F28)</f>
        <v>52700000</v>
      </c>
      <c r="I27" s="46"/>
      <c r="J27" s="107"/>
      <c r="K27" s="66"/>
      <c r="M27" s="91"/>
    </row>
    <row r="28" spans="1:13" s="65" customFormat="1" ht="24" x14ac:dyDescent="0.25">
      <c r="A28" s="61">
        <v>17</v>
      </c>
      <c r="B28" s="71" t="s">
        <v>146</v>
      </c>
      <c r="C28" s="29" t="s">
        <v>5</v>
      </c>
      <c r="D28" s="29">
        <v>1</v>
      </c>
      <c r="E28" s="89">
        <v>52700000</v>
      </c>
      <c r="F28" s="138">
        <f>+D28*E28</f>
        <v>52700000</v>
      </c>
      <c r="G28" s="62"/>
      <c r="H28" s="63"/>
      <c r="I28" s="64"/>
      <c r="J28" s="108"/>
      <c r="K28" s="67"/>
      <c r="M28" s="91"/>
    </row>
    <row r="29" spans="1:13" s="3" customFormat="1" x14ac:dyDescent="0.25">
      <c r="A29" s="45"/>
      <c r="B29" s="45" t="s">
        <v>156</v>
      </c>
      <c r="C29" s="23"/>
      <c r="D29" s="23"/>
      <c r="E29" s="24"/>
      <c r="F29" s="137"/>
      <c r="G29" s="23"/>
      <c r="H29" s="33">
        <f>SUM(F30)</f>
        <v>8859000</v>
      </c>
      <c r="I29" s="46"/>
      <c r="J29" s="107"/>
      <c r="K29" s="66"/>
      <c r="M29" s="91"/>
    </row>
    <row r="30" spans="1:13" s="65" customFormat="1" x14ac:dyDescent="0.25">
      <c r="A30" s="61">
        <v>18</v>
      </c>
      <c r="B30" s="71" t="s">
        <v>147</v>
      </c>
      <c r="C30" s="29" t="s">
        <v>5</v>
      </c>
      <c r="D30" s="29">
        <v>1</v>
      </c>
      <c r="E30" s="89">
        <v>8859000</v>
      </c>
      <c r="F30" s="138">
        <f>+D30*E30</f>
        <v>8859000</v>
      </c>
      <c r="G30" s="62"/>
      <c r="H30" s="63"/>
      <c r="I30" s="64"/>
      <c r="J30" s="108"/>
      <c r="K30" s="67"/>
      <c r="M30" s="91"/>
    </row>
    <row r="31" spans="1:13" s="3" customFormat="1" x14ac:dyDescent="0.25">
      <c r="A31" s="45"/>
      <c r="B31" s="45" t="s">
        <v>59</v>
      </c>
      <c r="C31" s="23"/>
      <c r="D31" s="23"/>
      <c r="E31" s="24"/>
      <c r="F31" s="137"/>
      <c r="G31" s="23"/>
      <c r="H31" s="33">
        <f>SUM(F32:F43)</f>
        <v>54960651</v>
      </c>
      <c r="I31" s="46"/>
      <c r="J31" s="107"/>
      <c r="K31" s="66"/>
      <c r="M31" s="91"/>
    </row>
    <row r="32" spans="1:13" x14ac:dyDescent="0.25">
      <c r="A32" s="50">
        <v>19</v>
      </c>
      <c r="B32" s="73" t="s">
        <v>46</v>
      </c>
      <c r="C32" s="5" t="s">
        <v>2</v>
      </c>
      <c r="D32" s="34">
        <v>175</v>
      </c>
      <c r="E32" s="94">
        <v>7583</v>
      </c>
      <c r="F32" s="139">
        <f t="shared" ref="F32:F34" si="3">D32*E32</f>
        <v>1327025</v>
      </c>
      <c r="G32" s="14"/>
      <c r="H32" s="14"/>
      <c r="I32" s="48"/>
      <c r="J32" s="105"/>
      <c r="K32" s="2">
        <v>1</v>
      </c>
      <c r="M32" s="92"/>
    </row>
    <row r="33" spans="1:13" x14ac:dyDescent="0.25">
      <c r="A33" s="50">
        <v>20</v>
      </c>
      <c r="B33" s="73" t="s">
        <v>47</v>
      </c>
      <c r="C33" s="5" t="s">
        <v>2</v>
      </c>
      <c r="D33" s="34">
        <v>194.5</v>
      </c>
      <c r="E33" s="94">
        <v>8134</v>
      </c>
      <c r="F33" s="139">
        <f t="shared" si="3"/>
        <v>1582063</v>
      </c>
      <c r="G33" s="14"/>
      <c r="H33" s="14"/>
      <c r="I33" s="48"/>
      <c r="J33" s="105"/>
      <c r="K33" s="2">
        <v>1</v>
      </c>
      <c r="M33" s="92"/>
    </row>
    <row r="34" spans="1:13" x14ac:dyDescent="0.25">
      <c r="A34" s="50">
        <v>21</v>
      </c>
      <c r="B34" s="73" t="s">
        <v>48</v>
      </c>
      <c r="C34" s="5" t="s">
        <v>49</v>
      </c>
      <c r="D34" s="34">
        <v>2</v>
      </c>
      <c r="E34" s="35">
        <v>24255</v>
      </c>
      <c r="F34" s="139">
        <f t="shared" si="3"/>
        <v>48510</v>
      </c>
      <c r="G34" s="14"/>
      <c r="H34" s="14"/>
      <c r="I34" s="48"/>
      <c r="J34" s="105"/>
      <c r="K34" s="2">
        <v>1</v>
      </c>
      <c r="M34" s="92"/>
    </row>
    <row r="35" spans="1:13" x14ac:dyDescent="0.25">
      <c r="A35" s="50">
        <v>22</v>
      </c>
      <c r="B35" s="73" t="s">
        <v>50</v>
      </c>
      <c r="C35" s="5" t="s">
        <v>49</v>
      </c>
      <c r="D35" s="34">
        <v>2</v>
      </c>
      <c r="E35" s="93">
        <v>480000</v>
      </c>
      <c r="F35" s="139">
        <f>D35*E35</f>
        <v>960000</v>
      </c>
      <c r="G35" s="14"/>
      <c r="H35" s="14"/>
      <c r="I35" s="48"/>
      <c r="J35" s="105"/>
    </row>
    <row r="36" spans="1:13" x14ac:dyDescent="0.25">
      <c r="A36" s="50">
        <v>23</v>
      </c>
      <c r="B36" s="73" t="s">
        <v>51</v>
      </c>
      <c r="C36" s="113" t="s">
        <v>2</v>
      </c>
      <c r="D36" s="114">
        <v>371</v>
      </c>
      <c r="E36" s="94">
        <v>32000</v>
      </c>
      <c r="F36" s="140">
        <f t="shared" ref="F36:F40" si="4">D36*E36</f>
        <v>11872000</v>
      </c>
      <c r="G36" s="14"/>
      <c r="H36" s="14"/>
      <c r="I36" s="48"/>
      <c r="J36" s="105"/>
    </row>
    <row r="37" spans="1:13" x14ac:dyDescent="0.25">
      <c r="A37" s="50">
        <v>24</v>
      </c>
      <c r="B37" s="73" t="s">
        <v>52</v>
      </c>
      <c r="C37" s="5" t="s">
        <v>2</v>
      </c>
      <c r="D37" s="34">
        <v>175</v>
      </c>
      <c r="E37" s="93">
        <v>88000</v>
      </c>
      <c r="F37" s="139">
        <f t="shared" si="4"/>
        <v>15400000</v>
      </c>
      <c r="G37" s="14"/>
      <c r="H37" s="14"/>
      <c r="I37" s="48"/>
      <c r="J37" s="105"/>
    </row>
    <row r="38" spans="1:13" x14ac:dyDescent="0.25">
      <c r="A38" s="50">
        <v>25</v>
      </c>
      <c r="B38" s="73" t="s">
        <v>53</v>
      </c>
      <c r="C38" s="5" t="s">
        <v>2</v>
      </c>
      <c r="D38" s="34">
        <v>195</v>
      </c>
      <c r="E38" s="35">
        <v>43527</v>
      </c>
      <c r="F38" s="139">
        <f t="shared" si="4"/>
        <v>8487765</v>
      </c>
      <c r="G38" s="14"/>
      <c r="H38" s="14"/>
      <c r="I38" s="48"/>
      <c r="J38" s="105"/>
      <c r="K38" s="2">
        <v>1</v>
      </c>
      <c r="M38" s="92"/>
    </row>
    <row r="39" spans="1:13" x14ac:dyDescent="0.25">
      <c r="A39" s="50">
        <v>26</v>
      </c>
      <c r="B39" s="73" t="s">
        <v>158</v>
      </c>
      <c r="C39" s="5" t="s">
        <v>3</v>
      </c>
      <c r="D39" s="34">
        <v>78</v>
      </c>
      <c r="E39" s="35">
        <v>38496</v>
      </c>
      <c r="F39" s="139">
        <f t="shared" si="4"/>
        <v>3002688</v>
      </c>
      <c r="G39" s="14"/>
      <c r="H39" s="14"/>
      <c r="I39" s="48"/>
      <c r="J39" s="105"/>
      <c r="K39" s="2">
        <v>1</v>
      </c>
      <c r="M39" s="92"/>
    </row>
    <row r="40" spans="1:13" x14ac:dyDescent="0.25">
      <c r="A40" s="50">
        <v>27</v>
      </c>
      <c r="B40" s="73" t="s">
        <v>54</v>
      </c>
      <c r="C40" s="5" t="s">
        <v>2</v>
      </c>
      <c r="D40" s="34">
        <v>316</v>
      </c>
      <c r="E40" s="93">
        <v>28000</v>
      </c>
      <c r="F40" s="139">
        <f t="shared" si="4"/>
        <v>8848000</v>
      </c>
      <c r="G40" s="14"/>
      <c r="H40" s="14"/>
      <c r="I40" s="48"/>
      <c r="J40" s="105"/>
    </row>
    <row r="41" spans="1:13" x14ac:dyDescent="0.25">
      <c r="A41" s="50">
        <v>28</v>
      </c>
      <c r="B41" s="73" t="s">
        <v>55</v>
      </c>
      <c r="C41" s="5" t="s">
        <v>49</v>
      </c>
      <c r="D41" s="34">
        <v>4</v>
      </c>
      <c r="E41" s="93">
        <v>4000</v>
      </c>
      <c r="F41" s="139">
        <f>D41*E41</f>
        <v>16000</v>
      </c>
      <c r="G41" s="14"/>
      <c r="H41" s="14"/>
      <c r="I41" s="48"/>
      <c r="J41" s="105"/>
    </row>
    <row r="42" spans="1:13" x14ac:dyDescent="0.25">
      <c r="A42" s="50">
        <v>29</v>
      </c>
      <c r="B42" s="73" t="s">
        <v>56</v>
      </c>
      <c r="C42" s="5" t="s">
        <v>49</v>
      </c>
      <c r="D42" s="34">
        <v>5</v>
      </c>
      <c r="E42" s="93">
        <v>580000</v>
      </c>
      <c r="F42" s="139">
        <f>D42*E42</f>
        <v>2900000</v>
      </c>
      <c r="G42" s="14"/>
      <c r="H42" s="14"/>
      <c r="I42" s="48"/>
      <c r="J42" s="105"/>
      <c r="K42" s="2">
        <v>1</v>
      </c>
      <c r="M42" s="92"/>
    </row>
    <row r="43" spans="1:13" ht="24.75" customHeight="1" x14ac:dyDescent="0.25">
      <c r="A43" s="50">
        <v>30</v>
      </c>
      <c r="B43" s="73" t="s">
        <v>57</v>
      </c>
      <c r="C43" s="5" t="s">
        <v>2</v>
      </c>
      <c r="D43" s="34">
        <v>175</v>
      </c>
      <c r="E43" s="35">
        <v>2952</v>
      </c>
      <c r="F43" s="139">
        <f>D43*E43</f>
        <v>516600</v>
      </c>
      <c r="G43" s="14"/>
      <c r="H43" s="14"/>
      <c r="I43" s="48"/>
      <c r="J43" s="105"/>
    </row>
    <row r="44" spans="1:13" s="3" customFormat="1" x14ac:dyDescent="0.25">
      <c r="A44" s="82"/>
      <c r="B44" s="82" t="s">
        <v>60</v>
      </c>
      <c r="C44" s="83"/>
      <c r="D44" s="83"/>
      <c r="E44" s="84"/>
      <c r="F44" s="136"/>
      <c r="G44" s="83"/>
      <c r="H44" s="85"/>
      <c r="I44" s="86">
        <f>SUM(H45:H88)</f>
        <v>211786478.61000001</v>
      </c>
      <c r="J44" s="106">
        <f>+I44*(1+K$159)</f>
        <v>211786478.61000001</v>
      </c>
      <c r="K44" s="66"/>
      <c r="M44" s="91"/>
    </row>
    <row r="45" spans="1:13" s="3" customFormat="1" x14ac:dyDescent="0.25">
      <c r="A45" s="45"/>
      <c r="B45" s="45" t="s">
        <v>61</v>
      </c>
      <c r="C45" s="23"/>
      <c r="D45" s="23"/>
      <c r="E45" s="24"/>
      <c r="F45" s="137"/>
      <c r="G45" s="23"/>
      <c r="H45" s="33">
        <f>SUM(F46:F59)</f>
        <v>92651384.200000003</v>
      </c>
      <c r="I45" s="46"/>
      <c r="J45" s="107"/>
      <c r="K45" s="66"/>
      <c r="M45" s="91"/>
    </row>
    <row r="46" spans="1:13" x14ac:dyDescent="0.25">
      <c r="A46" s="51">
        <v>31</v>
      </c>
      <c r="B46" s="74" t="s">
        <v>64</v>
      </c>
      <c r="C46" s="14" t="s">
        <v>2</v>
      </c>
      <c r="D46" s="14">
        <v>148</v>
      </c>
      <c r="E46" s="36">
        <v>2173</v>
      </c>
      <c r="F46" s="141">
        <f>+E46*D46</f>
        <v>321604</v>
      </c>
      <c r="G46" s="28"/>
      <c r="H46" s="14"/>
      <c r="I46" s="48"/>
      <c r="J46" s="105"/>
    </row>
    <row r="47" spans="1:13" x14ac:dyDescent="0.25">
      <c r="A47" s="51">
        <v>32</v>
      </c>
      <c r="B47" s="74" t="s">
        <v>62</v>
      </c>
      <c r="C47" s="14" t="s">
        <v>2</v>
      </c>
      <c r="D47" s="14">
        <v>147.5</v>
      </c>
      <c r="E47" s="36">
        <v>9710</v>
      </c>
      <c r="F47" s="141">
        <f t="shared" ref="F47:F59" si="5">+E47*D47</f>
        <v>1432225</v>
      </c>
      <c r="G47" s="28"/>
      <c r="H47" s="14"/>
      <c r="I47" s="48"/>
      <c r="J47" s="105"/>
    </row>
    <row r="48" spans="1:13" x14ac:dyDescent="0.25">
      <c r="A48" s="51">
        <v>33</v>
      </c>
      <c r="B48" s="74" t="s">
        <v>65</v>
      </c>
      <c r="C48" s="14" t="s">
        <v>2</v>
      </c>
      <c r="D48" s="14">
        <v>148</v>
      </c>
      <c r="E48" s="36">
        <v>7583</v>
      </c>
      <c r="F48" s="141">
        <f t="shared" si="5"/>
        <v>1122284</v>
      </c>
      <c r="G48" s="28"/>
      <c r="H48" s="14"/>
      <c r="I48" s="48"/>
      <c r="J48" s="105"/>
      <c r="K48" s="2">
        <v>1</v>
      </c>
      <c r="M48" s="92"/>
    </row>
    <row r="49" spans="1:13" ht="28.5" customHeight="1" x14ac:dyDescent="0.25">
      <c r="A49" s="51">
        <v>34</v>
      </c>
      <c r="B49" s="133" t="s">
        <v>67</v>
      </c>
      <c r="C49" s="14" t="s">
        <v>2</v>
      </c>
      <c r="D49" s="14">
        <v>147.5</v>
      </c>
      <c r="E49" s="36">
        <v>52928</v>
      </c>
      <c r="F49" s="141">
        <f t="shared" si="5"/>
        <v>7806880</v>
      </c>
      <c r="G49" s="28"/>
      <c r="H49" s="14"/>
      <c r="I49" s="48"/>
      <c r="J49" s="105"/>
    </row>
    <row r="50" spans="1:13" x14ac:dyDescent="0.25">
      <c r="A50" s="51">
        <v>35</v>
      </c>
      <c r="B50" s="74" t="s">
        <v>68</v>
      </c>
      <c r="C50" s="14" t="s">
        <v>2</v>
      </c>
      <c r="D50" s="14">
        <v>147.5</v>
      </c>
      <c r="E50" s="95">
        <v>114474</v>
      </c>
      <c r="F50" s="141">
        <f t="shared" si="5"/>
        <v>16884915</v>
      </c>
      <c r="G50" s="28"/>
      <c r="H50" s="14"/>
      <c r="I50" s="48"/>
      <c r="J50" s="105"/>
      <c r="K50" s="2">
        <v>1</v>
      </c>
      <c r="L50" s="87"/>
      <c r="M50" s="92"/>
    </row>
    <row r="51" spans="1:13" x14ac:dyDescent="0.25">
      <c r="A51" s="51">
        <v>36</v>
      </c>
      <c r="B51" s="74" t="s">
        <v>159</v>
      </c>
      <c r="C51" s="14" t="s">
        <v>3</v>
      </c>
      <c r="D51" s="14">
        <v>66.3</v>
      </c>
      <c r="E51" s="36">
        <v>37386</v>
      </c>
      <c r="F51" s="141">
        <f t="shared" si="5"/>
        <v>2478691.7999999998</v>
      </c>
      <c r="G51" s="37"/>
      <c r="H51" s="14"/>
      <c r="I51" s="48"/>
      <c r="J51" s="105"/>
      <c r="K51" s="2">
        <v>1</v>
      </c>
      <c r="M51" s="92"/>
    </row>
    <row r="52" spans="1:13" ht="30.75" customHeight="1" x14ac:dyDescent="0.25">
      <c r="A52" s="51">
        <v>37</v>
      </c>
      <c r="B52" s="133" t="s">
        <v>167</v>
      </c>
      <c r="C52" s="14" t="s">
        <v>2</v>
      </c>
      <c r="D52" s="14">
        <v>215.1</v>
      </c>
      <c r="E52" s="36">
        <v>107844</v>
      </c>
      <c r="F52" s="141">
        <f t="shared" si="5"/>
        <v>23197244.399999999</v>
      </c>
      <c r="G52" s="37"/>
      <c r="H52" s="14"/>
      <c r="I52" s="48"/>
      <c r="J52" s="105"/>
      <c r="K52" s="2">
        <v>1</v>
      </c>
      <c r="M52" s="92"/>
    </row>
    <row r="53" spans="1:13" ht="47.25" customHeight="1" x14ac:dyDescent="0.25">
      <c r="A53" s="51">
        <v>38</v>
      </c>
      <c r="B53" s="133" t="s">
        <v>69</v>
      </c>
      <c r="C53" s="14" t="s">
        <v>2</v>
      </c>
      <c r="D53" s="14">
        <v>147.5</v>
      </c>
      <c r="E53" s="36">
        <v>54470</v>
      </c>
      <c r="F53" s="141">
        <f t="shared" si="5"/>
        <v>8034325</v>
      </c>
      <c r="G53" s="37"/>
      <c r="H53" s="14"/>
      <c r="I53" s="48"/>
      <c r="J53" s="105"/>
      <c r="K53" s="2">
        <v>1</v>
      </c>
      <c r="M53" s="92"/>
    </row>
    <row r="54" spans="1:13" x14ac:dyDescent="0.25">
      <c r="A54" s="51">
        <v>39</v>
      </c>
      <c r="B54" s="74" t="s">
        <v>63</v>
      </c>
      <c r="C54" s="14" t="s">
        <v>1</v>
      </c>
      <c r="D54" s="14">
        <v>14</v>
      </c>
      <c r="E54" s="36">
        <v>4471</v>
      </c>
      <c r="F54" s="141">
        <f t="shared" si="5"/>
        <v>62594</v>
      </c>
      <c r="G54" s="37"/>
      <c r="H54" s="14"/>
      <c r="I54" s="48"/>
      <c r="J54" s="105"/>
      <c r="K54" s="2">
        <v>1</v>
      </c>
      <c r="M54" s="92"/>
    </row>
    <row r="55" spans="1:13" x14ac:dyDescent="0.25">
      <c r="A55" s="51">
        <v>40</v>
      </c>
      <c r="B55" s="74" t="s">
        <v>161</v>
      </c>
      <c r="C55" s="14" t="s">
        <v>2</v>
      </c>
      <c r="D55" s="14">
        <v>215.1</v>
      </c>
      <c r="E55" s="36">
        <v>45518</v>
      </c>
      <c r="F55" s="141">
        <f t="shared" si="5"/>
        <v>9790921.7999999989</v>
      </c>
      <c r="G55" s="37"/>
      <c r="H55" s="14"/>
      <c r="I55" s="48"/>
      <c r="J55" s="105"/>
      <c r="K55" s="2">
        <v>1</v>
      </c>
      <c r="M55" s="92"/>
    </row>
    <row r="56" spans="1:13" x14ac:dyDescent="0.25">
      <c r="A56" s="51">
        <v>41</v>
      </c>
      <c r="B56" s="74" t="s">
        <v>70</v>
      </c>
      <c r="C56" s="14" t="s">
        <v>1</v>
      </c>
      <c r="D56" s="14">
        <v>36</v>
      </c>
      <c r="E56" s="95">
        <v>230450</v>
      </c>
      <c r="F56" s="141">
        <f t="shared" si="5"/>
        <v>8296200</v>
      </c>
      <c r="G56" s="37"/>
      <c r="H56" s="14"/>
      <c r="I56" s="48"/>
      <c r="J56" s="105"/>
    </row>
    <row r="57" spans="1:13" x14ac:dyDescent="0.25">
      <c r="A57" s="51">
        <v>42</v>
      </c>
      <c r="B57" s="74" t="s">
        <v>71</v>
      </c>
      <c r="C57" s="14" t="s">
        <v>3</v>
      </c>
      <c r="D57" s="14">
        <v>36</v>
      </c>
      <c r="E57" s="95">
        <v>165061</v>
      </c>
      <c r="F57" s="141">
        <f t="shared" si="5"/>
        <v>5942196</v>
      </c>
      <c r="G57" s="14"/>
      <c r="H57" s="14"/>
      <c r="I57" s="48"/>
      <c r="J57" s="105"/>
    </row>
    <row r="58" spans="1:13" x14ac:dyDescent="0.25">
      <c r="A58" s="51">
        <v>43</v>
      </c>
      <c r="B58" s="74" t="s">
        <v>72</v>
      </c>
      <c r="C58" s="14" t="s">
        <v>37</v>
      </c>
      <c r="D58" s="14">
        <v>1</v>
      </c>
      <c r="E58" s="95">
        <v>6051500</v>
      </c>
      <c r="F58" s="141">
        <f t="shared" si="5"/>
        <v>6051500</v>
      </c>
      <c r="G58" s="14"/>
      <c r="H58" s="14"/>
      <c r="I58" s="48"/>
      <c r="J58" s="105"/>
    </row>
    <row r="59" spans="1:13" x14ac:dyDescent="0.25">
      <c r="A59" s="51">
        <v>44</v>
      </c>
      <c r="B59" s="74" t="s">
        <v>7</v>
      </c>
      <c r="C59" s="14" t="s">
        <v>2</v>
      </c>
      <c r="D59" s="14">
        <v>416.6</v>
      </c>
      <c r="E59" s="36">
        <v>2952</v>
      </c>
      <c r="F59" s="141">
        <f t="shared" si="5"/>
        <v>1229803.2</v>
      </c>
      <c r="G59" s="14"/>
      <c r="H59" s="14"/>
      <c r="I59" s="48"/>
      <c r="J59" s="105"/>
      <c r="K59" s="2">
        <v>1</v>
      </c>
      <c r="M59" s="92"/>
    </row>
    <row r="60" spans="1:13" s="3" customFormat="1" x14ac:dyDescent="0.25">
      <c r="A60" s="45"/>
      <c r="B60" s="45" t="s">
        <v>103</v>
      </c>
      <c r="C60" s="23"/>
      <c r="D60" s="23"/>
      <c r="E60" s="24"/>
      <c r="F60" s="137"/>
      <c r="G60" s="23"/>
      <c r="H60" s="33">
        <f>SUM(F61:F84)</f>
        <v>34847622.50999999</v>
      </c>
      <c r="I60" s="46"/>
      <c r="J60" s="107"/>
      <c r="K60" s="66"/>
      <c r="M60" s="91"/>
    </row>
    <row r="61" spans="1:13" x14ac:dyDescent="0.25">
      <c r="A61" s="51">
        <v>45</v>
      </c>
      <c r="B61" s="74" t="s">
        <v>74</v>
      </c>
      <c r="C61" s="14" t="s">
        <v>2</v>
      </c>
      <c r="D61" s="14">
        <v>48</v>
      </c>
      <c r="E61" s="36">
        <v>2173</v>
      </c>
      <c r="F61" s="141">
        <f t="shared" ref="F61:F97" si="6">+E61*D61</f>
        <v>104304</v>
      </c>
      <c r="G61" s="14"/>
      <c r="H61" s="14"/>
      <c r="I61" s="48"/>
      <c r="J61" s="105"/>
    </row>
    <row r="62" spans="1:13" x14ac:dyDescent="0.25">
      <c r="A62" s="51">
        <v>46</v>
      </c>
      <c r="B62" s="74" t="s">
        <v>76</v>
      </c>
      <c r="C62" s="14" t="s">
        <v>162</v>
      </c>
      <c r="D62" s="14">
        <v>31</v>
      </c>
      <c r="E62" s="36">
        <v>16256</v>
      </c>
      <c r="F62" s="141">
        <f t="shared" si="6"/>
        <v>503936</v>
      </c>
      <c r="G62" s="14"/>
      <c r="H62" s="14"/>
      <c r="I62" s="48"/>
      <c r="J62" s="105"/>
      <c r="K62" s="2">
        <v>1</v>
      </c>
      <c r="M62" s="92"/>
    </row>
    <row r="63" spans="1:13" x14ac:dyDescent="0.25">
      <c r="A63" s="51">
        <v>47</v>
      </c>
      <c r="B63" s="74" t="s">
        <v>77</v>
      </c>
      <c r="C63" s="14" t="s">
        <v>78</v>
      </c>
      <c r="D63" s="14">
        <v>47.949999999999996</v>
      </c>
      <c r="E63" s="36">
        <v>7583</v>
      </c>
      <c r="F63" s="141">
        <f t="shared" si="6"/>
        <v>363604.85</v>
      </c>
      <c r="G63" s="14"/>
      <c r="H63" s="14"/>
      <c r="I63" s="48"/>
      <c r="J63" s="105"/>
      <c r="K63" s="2">
        <v>1</v>
      </c>
      <c r="M63" s="92"/>
    </row>
    <row r="64" spans="1:13" x14ac:dyDescent="0.25">
      <c r="A64" s="51">
        <v>48</v>
      </c>
      <c r="B64" s="74" t="s">
        <v>79</v>
      </c>
      <c r="C64" s="14" t="s">
        <v>78</v>
      </c>
      <c r="D64" s="14">
        <v>78.390000000000015</v>
      </c>
      <c r="E64" s="36">
        <v>8134</v>
      </c>
      <c r="F64" s="141">
        <f t="shared" si="6"/>
        <v>637624.26000000013</v>
      </c>
      <c r="G64" s="14"/>
      <c r="H64" s="14"/>
      <c r="I64" s="48"/>
      <c r="J64" s="105"/>
      <c r="K64" s="2">
        <v>1</v>
      </c>
      <c r="M64" s="92"/>
    </row>
    <row r="65" spans="1:13" x14ac:dyDescent="0.25">
      <c r="A65" s="51">
        <v>49</v>
      </c>
      <c r="B65" s="74" t="s">
        <v>80</v>
      </c>
      <c r="C65" s="14" t="s">
        <v>78</v>
      </c>
      <c r="D65" s="14">
        <v>104.52000000000001</v>
      </c>
      <c r="E65" s="95">
        <v>7221</v>
      </c>
      <c r="F65" s="141">
        <f t="shared" si="6"/>
        <v>754738.92</v>
      </c>
      <c r="G65" s="14"/>
      <c r="H65" s="14"/>
      <c r="I65" s="48"/>
      <c r="J65" s="105"/>
      <c r="K65"/>
    </row>
    <row r="66" spans="1:13" x14ac:dyDescent="0.25">
      <c r="A66" s="51">
        <v>50</v>
      </c>
      <c r="B66" s="74" t="s">
        <v>81</v>
      </c>
      <c r="C66" s="14" t="s">
        <v>82</v>
      </c>
      <c r="D66" s="14">
        <v>5.2</v>
      </c>
      <c r="E66" s="36">
        <v>5777</v>
      </c>
      <c r="F66" s="141">
        <f t="shared" si="6"/>
        <v>30040.400000000001</v>
      </c>
      <c r="G66" s="14"/>
      <c r="H66" s="14"/>
      <c r="I66" s="48"/>
      <c r="J66" s="105"/>
      <c r="K66"/>
    </row>
    <row r="67" spans="1:13" x14ac:dyDescent="0.25">
      <c r="A67" s="51">
        <v>51</v>
      </c>
      <c r="B67" s="74" t="s">
        <v>83</v>
      </c>
      <c r="C67" s="14" t="s">
        <v>75</v>
      </c>
      <c r="D67" s="14">
        <v>2</v>
      </c>
      <c r="E67" s="95">
        <v>67343</v>
      </c>
      <c r="F67" s="141">
        <f t="shared" si="6"/>
        <v>134686</v>
      </c>
      <c r="G67" s="14"/>
      <c r="H67" s="14"/>
      <c r="I67" s="48"/>
      <c r="J67" s="105"/>
      <c r="K67"/>
    </row>
    <row r="68" spans="1:13" x14ac:dyDescent="0.25">
      <c r="A68" s="51">
        <v>52</v>
      </c>
      <c r="B68" s="74" t="s">
        <v>84</v>
      </c>
      <c r="C68" s="14" t="s">
        <v>78</v>
      </c>
      <c r="D68" s="14">
        <v>104.52000000000001</v>
      </c>
      <c r="E68" s="36">
        <v>16726</v>
      </c>
      <c r="F68" s="141">
        <f t="shared" si="6"/>
        <v>1748201.5200000003</v>
      </c>
      <c r="G68" s="14"/>
      <c r="H68" s="14"/>
      <c r="I68" s="48"/>
      <c r="J68" s="105"/>
      <c r="K68"/>
    </row>
    <row r="69" spans="1:13" x14ac:dyDescent="0.25">
      <c r="A69" s="51">
        <v>53</v>
      </c>
      <c r="B69" s="74" t="s">
        <v>85</v>
      </c>
      <c r="C69" s="14" t="s">
        <v>78</v>
      </c>
      <c r="D69" s="14">
        <v>47.949999999999996</v>
      </c>
      <c r="E69" s="36">
        <v>19114</v>
      </c>
      <c r="F69" s="141">
        <f t="shared" si="6"/>
        <v>916516.29999999993</v>
      </c>
      <c r="G69" s="14"/>
      <c r="H69" s="14"/>
      <c r="I69" s="48"/>
      <c r="J69" s="105"/>
      <c r="K69">
        <v>1</v>
      </c>
      <c r="M69" s="92"/>
    </row>
    <row r="70" spans="1:13" x14ac:dyDescent="0.25">
      <c r="A70" s="51">
        <v>54</v>
      </c>
      <c r="B70" s="74" t="s">
        <v>86</v>
      </c>
      <c r="C70" s="14" t="s">
        <v>78</v>
      </c>
      <c r="D70" s="14">
        <v>43.55</v>
      </c>
      <c r="E70" s="95">
        <v>83879</v>
      </c>
      <c r="F70" s="141">
        <f t="shared" si="6"/>
        <v>3652930.4499999997</v>
      </c>
      <c r="G70" s="14"/>
      <c r="H70" s="14"/>
      <c r="I70" s="48"/>
      <c r="J70" s="105"/>
      <c r="K70"/>
    </row>
    <row r="71" spans="1:13" x14ac:dyDescent="0.25">
      <c r="A71" s="51">
        <v>55</v>
      </c>
      <c r="B71" s="74" t="s">
        <v>87</v>
      </c>
      <c r="C71" s="14" t="s">
        <v>78</v>
      </c>
      <c r="D71" s="14">
        <v>4.4000000000000004</v>
      </c>
      <c r="E71" s="36">
        <v>48554</v>
      </c>
      <c r="F71" s="141">
        <f t="shared" si="6"/>
        <v>213637.6</v>
      </c>
      <c r="G71" s="14"/>
      <c r="H71" s="14"/>
      <c r="I71" s="48"/>
      <c r="J71" s="105"/>
      <c r="K71"/>
    </row>
    <row r="72" spans="1:13" x14ac:dyDescent="0.25">
      <c r="A72" s="51">
        <v>56</v>
      </c>
      <c r="B72" s="74" t="s">
        <v>163</v>
      </c>
      <c r="C72" s="14" t="s">
        <v>82</v>
      </c>
      <c r="D72" s="14">
        <v>25.47</v>
      </c>
      <c r="E72" s="36">
        <v>59400</v>
      </c>
      <c r="F72" s="141">
        <f t="shared" si="6"/>
        <v>1512918</v>
      </c>
      <c r="G72" s="14"/>
      <c r="H72" s="14"/>
      <c r="I72" s="48"/>
      <c r="J72" s="105"/>
      <c r="K72">
        <v>1</v>
      </c>
      <c r="M72" s="92"/>
    </row>
    <row r="73" spans="1:13" x14ac:dyDescent="0.25">
      <c r="A73" s="51">
        <v>57</v>
      </c>
      <c r="B73" s="74" t="s">
        <v>89</v>
      </c>
      <c r="C73" s="14" t="s">
        <v>2</v>
      </c>
      <c r="D73" s="14">
        <v>9</v>
      </c>
      <c r="E73" s="36">
        <v>533053</v>
      </c>
      <c r="F73" s="141">
        <f t="shared" si="6"/>
        <v>4797477</v>
      </c>
      <c r="G73" s="14"/>
      <c r="H73" s="14"/>
      <c r="I73" s="48"/>
      <c r="J73" s="105"/>
      <c r="K73">
        <v>1</v>
      </c>
      <c r="L73" s="36"/>
      <c r="M73" s="92"/>
    </row>
    <row r="74" spans="1:13" x14ac:dyDescent="0.25">
      <c r="A74" s="51">
        <v>58</v>
      </c>
      <c r="B74" s="74" t="s">
        <v>90</v>
      </c>
      <c r="C74" s="14" t="s">
        <v>2</v>
      </c>
      <c r="D74" s="14">
        <v>3</v>
      </c>
      <c r="E74" s="36">
        <v>533053</v>
      </c>
      <c r="F74" s="141">
        <f t="shared" si="6"/>
        <v>1599159</v>
      </c>
      <c r="G74" s="14"/>
      <c r="H74" s="14"/>
      <c r="I74" s="48"/>
      <c r="J74" s="105"/>
      <c r="K74">
        <v>1</v>
      </c>
      <c r="L74" s="36"/>
      <c r="M74" s="92"/>
    </row>
    <row r="75" spans="1:13" x14ac:dyDescent="0.25">
      <c r="A75" s="51">
        <v>59</v>
      </c>
      <c r="B75" s="74" t="s">
        <v>91</v>
      </c>
      <c r="C75" s="14" t="s">
        <v>27</v>
      </c>
      <c r="D75" s="14">
        <v>11</v>
      </c>
      <c r="E75" s="95">
        <v>556627</v>
      </c>
      <c r="F75" s="141">
        <f t="shared" si="6"/>
        <v>6122897</v>
      </c>
      <c r="G75" s="14"/>
      <c r="H75" s="14"/>
      <c r="I75" s="48"/>
      <c r="J75" s="105"/>
      <c r="K75"/>
    </row>
    <row r="76" spans="1:13" x14ac:dyDescent="0.25">
      <c r="A76" s="51">
        <v>60</v>
      </c>
      <c r="B76" s="74" t="s">
        <v>92</v>
      </c>
      <c r="C76" s="14" t="s">
        <v>93</v>
      </c>
      <c r="D76" s="14">
        <v>7</v>
      </c>
      <c r="E76" s="95">
        <v>235127</v>
      </c>
      <c r="F76" s="141">
        <f t="shared" si="6"/>
        <v>1645889</v>
      </c>
      <c r="G76" s="14"/>
      <c r="H76" s="14"/>
      <c r="I76" s="48"/>
      <c r="J76" s="105"/>
      <c r="K76"/>
    </row>
    <row r="77" spans="1:13" x14ac:dyDescent="0.25">
      <c r="A77" s="51">
        <v>61</v>
      </c>
      <c r="B77" s="74" t="s">
        <v>94</v>
      </c>
      <c r="C77" s="14" t="s">
        <v>93</v>
      </c>
      <c r="D77" s="14">
        <v>3</v>
      </c>
      <c r="E77" s="95">
        <v>568127</v>
      </c>
      <c r="F77" s="141">
        <f t="shared" si="6"/>
        <v>1704381</v>
      </c>
      <c r="G77" s="14"/>
      <c r="H77" s="14"/>
      <c r="I77" s="48"/>
      <c r="J77" s="105"/>
      <c r="K77"/>
    </row>
    <row r="78" spans="1:13" x14ac:dyDescent="0.25">
      <c r="A78" s="51">
        <v>62</v>
      </c>
      <c r="B78" s="74" t="s">
        <v>95</v>
      </c>
      <c r="C78" s="14" t="s">
        <v>78</v>
      </c>
      <c r="D78" s="14">
        <v>5.2</v>
      </c>
      <c r="E78" s="95">
        <v>56642</v>
      </c>
      <c r="F78" s="141">
        <f t="shared" si="6"/>
        <v>294538.40000000002</v>
      </c>
      <c r="G78" s="14"/>
      <c r="H78" s="14"/>
      <c r="I78" s="48"/>
      <c r="J78" s="105"/>
      <c r="K78"/>
    </row>
    <row r="79" spans="1:13" x14ac:dyDescent="0.25">
      <c r="A79" s="51">
        <v>63</v>
      </c>
      <c r="B79" s="74" t="s">
        <v>96</v>
      </c>
      <c r="C79" s="14" t="s">
        <v>93</v>
      </c>
      <c r="D79" s="14">
        <v>8</v>
      </c>
      <c r="E79" s="95">
        <v>157136</v>
      </c>
      <c r="F79" s="141">
        <f t="shared" si="6"/>
        <v>1257088</v>
      </c>
      <c r="G79" s="14"/>
      <c r="H79" s="14"/>
      <c r="I79" s="48"/>
      <c r="J79" s="105"/>
      <c r="K79"/>
    </row>
    <row r="80" spans="1:13" x14ac:dyDescent="0.25">
      <c r="A80" s="51">
        <v>64</v>
      </c>
      <c r="B80" s="74" t="s">
        <v>97</v>
      </c>
      <c r="C80" s="14" t="s">
        <v>78</v>
      </c>
      <c r="D80" s="14">
        <v>104.52000000000001</v>
      </c>
      <c r="E80" s="95">
        <v>10043</v>
      </c>
      <c r="F80" s="141">
        <f t="shared" si="6"/>
        <v>1049694.3600000001</v>
      </c>
      <c r="G80" s="14"/>
      <c r="H80" s="14"/>
      <c r="I80" s="48"/>
      <c r="J80" s="105"/>
      <c r="K80"/>
    </row>
    <row r="81" spans="1:13" x14ac:dyDescent="0.25">
      <c r="A81" s="51">
        <v>65</v>
      </c>
      <c r="B81" s="74" t="s">
        <v>98</v>
      </c>
      <c r="C81" s="14" t="s">
        <v>99</v>
      </c>
      <c r="D81" s="14">
        <v>2</v>
      </c>
      <c r="E81" s="36">
        <v>68470</v>
      </c>
      <c r="F81" s="141">
        <f t="shared" si="6"/>
        <v>136940</v>
      </c>
      <c r="G81" s="14"/>
      <c r="H81" s="14"/>
      <c r="I81" s="48"/>
      <c r="J81" s="105"/>
    </row>
    <row r="82" spans="1:13" x14ac:dyDescent="0.25">
      <c r="A82" s="51">
        <v>66</v>
      </c>
      <c r="B82" s="74" t="s">
        <v>100</v>
      </c>
      <c r="C82" s="14" t="s">
        <v>99</v>
      </c>
      <c r="D82" s="14">
        <v>2</v>
      </c>
      <c r="E82" s="36">
        <v>42854</v>
      </c>
      <c r="F82" s="141">
        <f t="shared" si="6"/>
        <v>85708</v>
      </c>
      <c r="G82" s="14"/>
      <c r="H82" s="14"/>
      <c r="I82" s="48"/>
      <c r="J82" s="105"/>
      <c r="K82" s="2">
        <v>1</v>
      </c>
      <c r="M82" s="92"/>
    </row>
    <row r="83" spans="1:13" x14ac:dyDescent="0.25">
      <c r="A83" s="51">
        <v>67</v>
      </c>
      <c r="B83" s="74" t="s">
        <v>101</v>
      </c>
      <c r="C83" s="14" t="s">
        <v>78</v>
      </c>
      <c r="D83" s="14">
        <v>47.949999999999996</v>
      </c>
      <c r="E83" s="95">
        <v>113431</v>
      </c>
      <c r="F83" s="141">
        <f t="shared" si="6"/>
        <v>5439016.4499999993</v>
      </c>
      <c r="G83" s="14"/>
      <c r="H83" s="14"/>
      <c r="I83" s="48"/>
      <c r="J83" s="105"/>
    </row>
    <row r="84" spans="1:13" x14ac:dyDescent="0.25">
      <c r="A84" s="51">
        <v>68</v>
      </c>
      <c r="B84" s="74" t="s">
        <v>7</v>
      </c>
      <c r="C84" s="14" t="s">
        <v>2</v>
      </c>
      <c r="D84" s="14">
        <v>48</v>
      </c>
      <c r="E84" s="36">
        <v>2952</v>
      </c>
      <c r="F84" s="141">
        <f t="shared" si="6"/>
        <v>141696</v>
      </c>
      <c r="G84" s="14"/>
      <c r="H84" s="14"/>
      <c r="I84" s="48"/>
      <c r="J84" s="105"/>
    </row>
    <row r="85" spans="1:13" s="3" customFormat="1" x14ac:dyDescent="0.25">
      <c r="A85" s="45"/>
      <c r="B85" s="45" t="s">
        <v>153</v>
      </c>
      <c r="C85" s="23"/>
      <c r="D85" s="23"/>
      <c r="E85" s="24"/>
      <c r="F85" s="137"/>
      <c r="G85" s="23"/>
      <c r="H85" s="33">
        <f>SUM(F86:F97)</f>
        <v>84287471.900000006</v>
      </c>
      <c r="I85" s="46"/>
      <c r="J85" s="107"/>
      <c r="K85" s="66"/>
      <c r="M85" s="91"/>
    </row>
    <row r="86" spans="1:13" x14ac:dyDescent="0.25">
      <c r="A86" s="51">
        <v>69</v>
      </c>
      <c r="B86" s="133" t="s">
        <v>64</v>
      </c>
      <c r="C86" s="14" t="s">
        <v>2</v>
      </c>
      <c r="D86" s="14">
        <v>433</v>
      </c>
      <c r="E86" s="36">
        <v>2173</v>
      </c>
      <c r="F86" s="141">
        <f t="shared" si="6"/>
        <v>940909</v>
      </c>
      <c r="G86" s="14"/>
      <c r="H86" s="14"/>
      <c r="I86" s="48"/>
      <c r="J86" s="105"/>
    </row>
    <row r="87" spans="1:13" x14ac:dyDescent="0.25">
      <c r="A87" s="51">
        <v>70</v>
      </c>
      <c r="B87" s="133" t="s">
        <v>104</v>
      </c>
      <c r="C87" s="14" t="s">
        <v>66</v>
      </c>
      <c r="D87" s="14">
        <v>46.1</v>
      </c>
      <c r="E87" s="36">
        <v>177354</v>
      </c>
      <c r="F87" s="141">
        <f t="shared" si="6"/>
        <v>8176019.4000000004</v>
      </c>
      <c r="G87" s="14"/>
      <c r="H87" s="14"/>
      <c r="I87" s="48"/>
      <c r="J87" s="105"/>
      <c r="K87" s="2">
        <v>1</v>
      </c>
      <c r="M87" s="92"/>
    </row>
    <row r="88" spans="1:13" x14ac:dyDescent="0.25">
      <c r="A88" s="51">
        <v>71</v>
      </c>
      <c r="B88" s="133" t="s">
        <v>105</v>
      </c>
      <c r="C88" s="14" t="s">
        <v>2</v>
      </c>
      <c r="D88" s="14">
        <v>81</v>
      </c>
      <c r="E88" s="95">
        <v>33800</v>
      </c>
      <c r="F88" s="141">
        <f t="shared" si="6"/>
        <v>2737800</v>
      </c>
      <c r="G88" s="14"/>
      <c r="H88" s="14"/>
      <c r="I88" s="48"/>
      <c r="J88" s="105"/>
    </row>
    <row r="89" spans="1:13" x14ac:dyDescent="0.25">
      <c r="A89" s="51">
        <v>72</v>
      </c>
      <c r="B89" s="133" t="s">
        <v>106</v>
      </c>
      <c r="C89" s="14" t="s">
        <v>66</v>
      </c>
      <c r="D89" s="14">
        <v>37.799999999999997</v>
      </c>
      <c r="E89" s="36">
        <v>38136</v>
      </c>
      <c r="F89" s="141">
        <f t="shared" si="6"/>
        <v>1441540.7999999998</v>
      </c>
      <c r="G89" s="14"/>
      <c r="H89" s="14"/>
      <c r="I89" s="48"/>
      <c r="J89" s="105"/>
      <c r="K89" s="2">
        <v>1</v>
      </c>
      <c r="M89" s="92"/>
    </row>
    <row r="90" spans="1:13" x14ac:dyDescent="0.25">
      <c r="A90" s="51">
        <v>73</v>
      </c>
      <c r="B90" s="133" t="s">
        <v>107</v>
      </c>
      <c r="C90" s="14" t="s">
        <v>66</v>
      </c>
      <c r="D90" s="14">
        <v>30.8</v>
      </c>
      <c r="E90" s="36">
        <v>54963</v>
      </c>
      <c r="F90" s="141">
        <f t="shared" si="6"/>
        <v>1692860.4000000001</v>
      </c>
      <c r="G90" s="14"/>
      <c r="H90" s="14"/>
      <c r="I90" s="48"/>
      <c r="J90" s="105"/>
    </row>
    <row r="91" spans="1:13" x14ac:dyDescent="0.25">
      <c r="A91" s="51">
        <v>74</v>
      </c>
      <c r="B91" s="133" t="s">
        <v>108</v>
      </c>
      <c r="C91" s="14" t="s">
        <v>66</v>
      </c>
      <c r="D91" s="14">
        <v>7</v>
      </c>
      <c r="E91" s="36">
        <v>24788</v>
      </c>
      <c r="F91" s="141">
        <f t="shared" si="6"/>
        <v>173516</v>
      </c>
      <c r="G91" s="14"/>
      <c r="H91" s="14"/>
      <c r="I91" s="48"/>
      <c r="J91" s="105"/>
    </row>
    <row r="92" spans="1:13" ht="58.5" customHeight="1" x14ac:dyDescent="0.25">
      <c r="A92" s="51">
        <v>75</v>
      </c>
      <c r="B92" s="133" t="s">
        <v>109</v>
      </c>
      <c r="C92" s="14" t="s">
        <v>66</v>
      </c>
      <c r="D92" s="14">
        <v>53.3</v>
      </c>
      <c r="E92" s="36">
        <v>618526</v>
      </c>
      <c r="F92" s="141">
        <f t="shared" si="6"/>
        <v>32967435.799999997</v>
      </c>
      <c r="G92" s="14"/>
      <c r="H92" s="14"/>
      <c r="I92" s="48"/>
      <c r="J92" s="105"/>
    </row>
    <row r="93" spans="1:13" ht="30" x14ac:dyDescent="0.25">
      <c r="A93" s="51">
        <v>76</v>
      </c>
      <c r="B93" s="133" t="s">
        <v>110</v>
      </c>
      <c r="C93" s="14" t="s">
        <v>2</v>
      </c>
      <c r="D93" s="14">
        <v>81</v>
      </c>
      <c r="E93" s="95">
        <v>60598</v>
      </c>
      <c r="F93" s="141">
        <f t="shared" si="6"/>
        <v>4908438</v>
      </c>
      <c r="G93" s="14"/>
      <c r="H93" s="14"/>
      <c r="I93" s="48"/>
      <c r="J93" s="105"/>
    </row>
    <row r="94" spans="1:13" ht="37.5" customHeight="1" x14ac:dyDescent="0.25">
      <c r="A94" s="51">
        <v>77</v>
      </c>
      <c r="B94" s="133" t="s">
        <v>111</v>
      </c>
      <c r="C94" s="14" t="s">
        <v>2</v>
      </c>
      <c r="D94" s="14">
        <v>154</v>
      </c>
      <c r="E94" s="36">
        <v>108663</v>
      </c>
      <c r="F94" s="141">
        <f t="shared" si="6"/>
        <v>16734102</v>
      </c>
      <c r="G94" s="14"/>
      <c r="H94" s="14"/>
      <c r="I94" s="48"/>
      <c r="J94" s="105"/>
    </row>
    <row r="95" spans="1:13" ht="30" x14ac:dyDescent="0.25">
      <c r="A95" s="51">
        <v>78</v>
      </c>
      <c r="B95" s="133" t="s">
        <v>112</v>
      </c>
      <c r="C95" s="14" t="s">
        <v>66</v>
      </c>
      <c r="D95" s="14">
        <v>2.5</v>
      </c>
      <c r="E95" s="36">
        <v>652353</v>
      </c>
      <c r="F95" s="141">
        <f t="shared" si="6"/>
        <v>1630882.5</v>
      </c>
      <c r="G95" s="14"/>
      <c r="H95" s="14"/>
      <c r="I95" s="48"/>
      <c r="J95" s="105"/>
    </row>
    <row r="96" spans="1:13" ht="45" x14ac:dyDescent="0.25">
      <c r="A96" s="51">
        <v>79</v>
      </c>
      <c r="B96" s="133" t="s">
        <v>113</v>
      </c>
      <c r="C96" s="14" t="s">
        <v>2</v>
      </c>
      <c r="D96" s="14">
        <v>144.00000000000003</v>
      </c>
      <c r="E96" s="36">
        <v>85085</v>
      </c>
      <c r="F96" s="141">
        <f t="shared" si="6"/>
        <v>12252240.000000002</v>
      </c>
      <c r="G96" s="14"/>
      <c r="H96" s="14"/>
      <c r="I96" s="48"/>
      <c r="J96" s="105"/>
    </row>
    <row r="97" spans="1:13" x14ac:dyDescent="0.25">
      <c r="A97" s="51">
        <v>80</v>
      </c>
      <c r="B97" s="133" t="s">
        <v>7</v>
      </c>
      <c r="C97" s="14" t="s">
        <v>2</v>
      </c>
      <c r="D97" s="14">
        <v>214</v>
      </c>
      <c r="E97" s="95">
        <v>2952</v>
      </c>
      <c r="F97" s="141">
        <f t="shared" si="6"/>
        <v>631728</v>
      </c>
      <c r="G97" s="14"/>
      <c r="H97" s="14"/>
      <c r="I97" s="48"/>
      <c r="J97" s="105"/>
    </row>
    <row r="98" spans="1:13" s="3" customFormat="1" x14ac:dyDescent="0.25">
      <c r="A98" s="82"/>
      <c r="B98" s="82" t="s">
        <v>114</v>
      </c>
      <c r="C98" s="83"/>
      <c r="D98" s="83"/>
      <c r="E98" s="84"/>
      <c r="F98" s="136"/>
      <c r="G98" s="83"/>
      <c r="H98" s="85"/>
      <c r="I98" s="86">
        <f>SUM(H99:H141)</f>
        <v>746994744.5</v>
      </c>
      <c r="J98" s="106">
        <f>+I98*(1+K$159)</f>
        <v>746994744.5</v>
      </c>
      <c r="K98" s="66"/>
      <c r="M98" s="91"/>
    </row>
    <row r="99" spans="1:13" s="3" customFormat="1" x14ac:dyDescent="0.25">
      <c r="A99" s="45"/>
      <c r="B99" s="45" t="s">
        <v>103</v>
      </c>
      <c r="C99" s="23"/>
      <c r="D99" s="23"/>
      <c r="E99" s="24"/>
      <c r="F99" s="137"/>
      <c r="G99" s="23"/>
      <c r="H99" s="33">
        <f>SUM(F100:F123)</f>
        <v>148488522.5</v>
      </c>
      <c r="I99" s="46"/>
      <c r="J99" s="107"/>
      <c r="K99" s="66"/>
      <c r="M99" s="91"/>
    </row>
    <row r="100" spans="1:13" x14ac:dyDescent="0.25">
      <c r="A100" s="51">
        <v>81</v>
      </c>
      <c r="B100" s="133" t="s">
        <v>74</v>
      </c>
      <c r="C100" s="14" t="s">
        <v>78</v>
      </c>
      <c r="D100" s="14">
        <v>190</v>
      </c>
      <c r="E100" s="36">
        <v>2173</v>
      </c>
      <c r="F100" s="141">
        <f t="shared" ref="F100:F123" si="7">+E100*D100</f>
        <v>412870</v>
      </c>
      <c r="G100" s="14"/>
      <c r="H100" s="14"/>
      <c r="I100" s="48"/>
      <c r="J100" s="105"/>
    </row>
    <row r="101" spans="1:13" ht="30" x14ac:dyDescent="0.25">
      <c r="A101" s="51">
        <v>82</v>
      </c>
      <c r="B101" s="133" t="s">
        <v>76</v>
      </c>
      <c r="C101" s="14" t="s">
        <v>162</v>
      </c>
      <c r="D101" s="14">
        <v>6</v>
      </c>
      <c r="E101" s="36">
        <v>16256</v>
      </c>
      <c r="F101" s="141">
        <f t="shared" si="7"/>
        <v>97536</v>
      </c>
      <c r="G101" s="14"/>
      <c r="H101" s="14"/>
      <c r="I101" s="48"/>
      <c r="J101" s="105"/>
    </row>
    <row r="102" spans="1:13" x14ac:dyDescent="0.25">
      <c r="A102" s="51">
        <v>83</v>
      </c>
      <c r="B102" s="133" t="s">
        <v>77</v>
      </c>
      <c r="C102" s="14" t="s">
        <v>78</v>
      </c>
      <c r="D102" s="14">
        <v>190</v>
      </c>
      <c r="E102" s="36">
        <v>7583</v>
      </c>
      <c r="F102" s="141">
        <f t="shared" si="7"/>
        <v>1440770</v>
      </c>
      <c r="G102" s="14"/>
      <c r="H102" s="14"/>
      <c r="I102" s="48"/>
      <c r="J102" s="105"/>
      <c r="K102" s="2">
        <v>1</v>
      </c>
      <c r="M102" s="92"/>
    </row>
    <row r="103" spans="1:13" x14ac:dyDescent="0.25">
      <c r="A103" s="51">
        <v>84</v>
      </c>
      <c r="B103" s="133" t="s">
        <v>79</v>
      </c>
      <c r="C103" s="14" t="s">
        <v>78</v>
      </c>
      <c r="D103" s="14">
        <v>399</v>
      </c>
      <c r="E103" s="36">
        <v>8134</v>
      </c>
      <c r="F103" s="141">
        <f t="shared" si="7"/>
        <v>3245466</v>
      </c>
      <c r="G103" s="14"/>
      <c r="H103" s="14"/>
      <c r="I103" s="48"/>
      <c r="J103" s="105"/>
      <c r="K103" s="2">
        <v>1</v>
      </c>
      <c r="M103" s="92"/>
    </row>
    <row r="104" spans="1:13" x14ac:dyDescent="0.25">
      <c r="A104" s="51">
        <v>85</v>
      </c>
      <c r="B104" s="133" t="s">
        <v>80</v>
      </c>
      <c r="C104" s="14" t="s">
        <v>78</v>
      </c>
      <c r="D104" s="14">
        <v>714</v>
      </c>
      <c r="E104" s="36">
        <v>7221</v>
      </c>
      <c r="F104" s="141">
        <f t="shared" si="7"/>
        <v>5155794</v>
      </c>
      <c r="G104" s="14"/>
      <c r="H104" s="14"/>
      <c r="I104" s="48"/>
      <c r="J104" s="105"/>
      <c r="K104"/>
    </row>
    <row r="105" spans="1:13" x14ac:dyDescent="0.25">
      <c r="A105" s="51">
        <v>86</v>
      </c>
      <c r="B105" s="133" t="s">
        <v>81</v>
      </c>
      <c r="C105" s="14" t="s">
        <v>82</v>
      </c>
      <c r="D105" s="14">
        <v>28.799999999999997</v>
      </c>
      <c r="E105" s="36">
        <v>5777</v>
      </c>
      <c r="F105" s="141">
        <f t="shared" si="7"/>
        <v>166377.59999999998</v>
      </c>
      <c r="G105" s="14"/>
      <c r="H105" s="14"/>
      <c r="I105" s="48"/>
      <c r="J105" s="105"/>
    </row>
    <row r="106" spans="1:13" ht="45" x14ac:dyDescent="0.25">
      <c r="A106" s="51">
        <v>87</v>
      </c>
      <c r="B106" s="133" t="s">
        <v>115</v>
      </c>
      <c r="C106" s="14" t="s">
        <v>75</v>
      </c>
      <c r="D106" s="14">
        <v>6</v>
      </c>
      <c r="E106" s="36">
        <v>89296</v>
      </c>
      <c r="F106" s="141">
        <f t="shared" si="7"/>
        <v>535776</v>
      </c>
      <c r="G106" s="14"/>
      <c r="H106" s="14"/>
      <c r="I106" s="48"/>
      <c r="J106" s="105"/>
    </row>
    <row r="107" spans="1:13" ht="30" x14ac:dyDescent="0.25">
      <c r="A107" s="51">
        <v>88</v>
      </c>
      <c r="B107" s="133" t="s">
        <v>84</v>
      </c>
      <c r="C107" s="14" t="s">
        <v>78</v>
      </c>
      <c r="D107" s="14">
        <v>714</v>
      </c>
      <c r="E107" s="36">
        <v>16726</v>
      </c>
      <c r="F107" s="141">
        <f t="shared" si="7"/>
        <v>11942364</v>
      </c>
      <c r="G107" s="14"/>
      <c r="H107" s="14"/>
      <c r="I107" s="48"/>
      <c r="J107" s="105"/>
    </row>
    <row r="108" spans="1:13" x14ac:dyDescent="0.25">
      <c r="A108" s="51">
        <v>89</v>
      </c>
      <c r="B108" s="133" t="s">
        <v>85</v>
      </c>
      <c r="C108" s="14" t="s">
        <v>78</v>
      </c>
      <c r="D108" s="14">
        <v>190</v>
      </c>
      <c r="E108" s="36">
        <v>19114</v>
      </c>
      <c r="F108" s="141">
        <f t="shared" si="7"/>
        <v>3631660</v>
      </c>
      <c r="G108" s="14"/>
      <c r="H108" s="14"/>
      <c r="I108" s="48"/>
      <c r="J108" s="105"/>
      <c r="K108">
        <v>1</v>
      </c>
      <c r="M108" s="92"/>
    </row>
    <row r="109" spans="1:13" ht="30" x14ac:dyDescent="0.25">
      <c r="A109" s="51">
        <v>90</v>
      </c>
      <c r="B109" s="133" t="s">
        <v>86</v>
      </c>
      <c r="C109" s="14" t="s">
        <v>78</v>
      </c>
      <c r="D109" s="14">
        <v>190</v>
      </c>
      <c r="E109" s="36">
        <v>83879</v>
      </c>
      <c r="F109" s="141">
        <f t="shared" si="7"/>
        <v>15937010</v>
      </c>
      <c r="G109" s="14"/>
      <c r="H109" s="14"/>
      <c r="I109" s="48"/>
      <c r="J109" s="105"/>
    </row>
    <row r="110" spans="1:13" ht="45" x14ac:dyDescent="0.25">
      <c r="A110" s="51">
        <v>91</v>
      </c>
      <c r="B110" s="133" t="s">
        <v>87</v>
      </c>
      <c r="C110" s="14" t="s">
        <v>78</v>
      </c>
      <c r="D110" s="14">
        <v>414</v>
      </c>
      <c r="E110" s="36">
        <v>48554</v>
      </c>
      <c r="F110" s="141">
        <f t="shared" si="7"/>
        <v>20101356</v>
      </c>
      <c r="G110" s="14"/>
      <c r="H110" s="14"/>
      <c r="I110" s="48"/>
      <c r="J110" s="105"/>
    </row>
    <row r="111" spans="1:13" ht="30" x14ac:dyDescent="0.25">
      <c r="A111" s="51">
        <v>92</v>
      </c>
      <c r="B111" s="133" t="s">
        <v>88</v>
      </c>
      <c r="C111" s="14" t="s">
        <v>82</v>
      </c>
      <c r="D111" s="14">
        <v>26.099999999999998</v>
      </c>
      <c r="E111" s="36">
        <v>59400</v>
      </c>
      <c r="F111" s="141">
        <f t="shared" si="7"/>
        <v>1550339.9999999998</v>
      </c>
      <c r="G111" s="14"/>
      <c r="H111" s="14"/>
      <c r="I111" s="48"/>
      <c r="J111" s="105"/>
      <c r="K111">
        <v>1</v>
      </c>
      <c r="M111" s="92"/>
    </row>
    <row r="112" spans="1:13" ht="45" x14ac:dyDescent="0.25">
      <c r="A112" s="51">
        <v>93</v>
      </c>
      <c r="B112" s="133" t="s">
        <v>89</v>
      </c>
      <c r="C112" s="14" t="s">
        <v>82</v>
      </c>
      <c r="D112" s="14">
        <v>58.3</v>
      </c>
      <c r="E112" s="36">
        <v>533053</v>
      </c>
      <c r="F112" s="141">
        <f t="shared" si="7"/>
        <v>31076989.899999999</v>
      </c>
      <c r="G112" s="14"/>
      <c r="H112" s="14"/>
      <c r="I112" s="48"/>
      <c r="J112" s="105"/>
      <c r="K112">
        <v>1</v>
      </c>
      <c r="L112" s="36"/>
      <c r="M112" s="92"/>
    </row>
    <row r="113" spans="1:13" ht="45" x14ac:dyDescent="0.25">
      <c r="A113" s="51">
        <v>94</v>
      </c>
      <c r="B113" s="133" t="s">
        <v>90</v>
      </c>
      <c r="C113" s="14" t="s">
        <v>82</v>
      </c>
      <c r="D113" s="14">
        <v>6</v>
      </c>
      <c r="E113" s="36">
        <v>533053</v>
      </c>
      <c r="F113" s="141">
        <f t="shared" si="7"/>
        <v>3198318</v>
      </c>
      <c r="G113" s="14"/>
      <c r="H113" s="14"/>
      <c r="I113" s="48"/>
      <c r="J113" s="105"/>
      <c r="K113">
        <v>1</v>
      </c>
      <c r="L113" s="36"/>
      <c r="M113" s="92"/>
    </row>
    <row r="114" spans="1:13" ht="30" x14ac:dyDescent="0.25">
      <c r="A114" s="51">
        <v>95</v>
      </c>
      <c r="B114" s="133" t="s">
        <v>91</v>
      </c>
      <c r="C114" s="14" t="s">
        <v>27</v>
      </c>
      <c r="D114" s="14">
        <v>35</v>
      </c>
      <c r="E114" s="36">
        <v>556627</v>
      </c>
      <c r="F114" s="141">
        <f t="shared" si="7"/>
        <v>19481945</v>
      </c>
      <c r="G114" s="14"/>
      <c r="H114" s="14"/>
      <c r="I114" s="48"/>
      <c r="J114" s="105"/>
    </row>
    <row r="115" spans="1:13" ht="30" x14ac:dyDescent="0.25">
      <c r="A115" s="51">
        <v>96</v>
      </c>
      <c r="B115" s="133" t="s">
        <v>92</v>
      </c>
      <c r="C115" s="14" t="s">
        <v>93</v>
      </c>
      <c r="D115" s="14">
        <v>29</v>
      </c>
      <c r="E115" s="36">
        <v>235127</v>
      </c>
      <c r="F115" s="141">
        <f t="shared" si="7"/>
        <v>6818683</v>
      </c>
      <c r="G115" s="14"/>
      <c r="H115" s="14"/>
      <c r="I115" s="48"/>
      <c r="J115" s="105"/>
    </row>
    <row r="116" spans="1:13" ht="30" x14ac:dyDescent="0.25">
      <c r="A116" s="51">
        <v>97</v>
      </c>
      <c r="B116" s="133" t="s">
        <v>94</v>
      </c>
      <c r="C116" s="14" t="s">
        <v>93</v>
      </c>
      <c r="D116" s="14">
        <v>13</v>
      </c>
      <c r="E116" s="36">
        <v>568127</v>
      </c>
      <c r="F116" s="141">
        <f t="shared" si="7"/>
        <v>7385651</v>
      </c>
      <c r="G116" s="14"/>
      <c r="H116" s="14"/>
      <c r="I116" s="48"/>
      <c r="J116" s="105"/>
    </row>
    <row r="117" spans="1:13" x14ac:dyDescent="0.25">
      <c r="A117" s="51">
        <v>98</v>
      </c>
      <c r="B117" s="133" t="s">
        <v>95</v>
      </c>
      <c r="C117" s="14" t="s">
        <v>78</v>
      </c>
      <c r="D117" s="14">
        <v>31</v>
      </c>
      <c r="E117" s="36">
        <v>56642</v>
      </c>
      <c r="F117" s="141">
        <f t="shared" si="7"/>
        <v>1755902</v>
      </c>
      <c r="G117" s="14"/>
      <c r="H117" s="14"/>
      <c r="I117" s="48"/>
      <c r="J117" s="105"/>
    </row>
    <row r="118" spans="1:13" ht="30" x14ac:dyDescent="0.25">
      <c r="A118" s="51">
        <v>99</v>
      </c>
      <c r="B118" s="133" t="s">
        <v>96</v>
      </c>
      <c r="C118" s="14" t="s">
        <v>93</v>
      </c>
      <c r="D118" s="14">
        <v>16</v>
      </c>
      <c r="E118" s="36">
        <v>157136</v>
      </c>
      <c r="F118" s="141">
        <f t="shared" si="7"/>
        <v>2514176</v>
      </c>
      <c r="G118" s="14"/>
      <c r="H118" s="14"/>
      <c r="I118" s="48"/>
      <c r="J118" s="105"/>
    </row>
    <row r="119" spans="1:13" x14ac:dyDescent="0.25">
      <c r="A119" s="51">
        <v>100</v>
      </c>
      <c r="B119" s="133" t="s">
        <v>97</v>
      </c>
      <c r="C119" s="14" t="s">
        <v>78</v>
      </c>
      <c r="D119" s="14">
        <v>313</v>
      </c>
      <c r="E119" s="116">
        <v>10043</v>
      </c>
      <c r="F119" s="141">
        <f t="shared" si="7"/>
        <v>3143459</v>
      </c>
      <c r="G119" s="14"/>
      <c r="H119" s="14"/>
      <c r="I119" s="48"/>
      <c r="J119" s="105"/>
    </row>
    <row r="120" spans="1:13" x14ac:dyDescent="0.25">
      <c r="A120" s="51">
        <v>101</v>
      </c>
      <c r="B120" s="133" t="s">
        <v>98</v>
      </c>
      <c r="C120" s="14" t="s">
        <v>99</v>
      </c>
      <c r="D120" s="14">
        <v>12</v>
      </c>
      <c r="E120" s="116">
        <v>68470</v>
      </c>
      <c r="F120" s="141">
        <f t="shared" si="7"/>
        <v>821640</v>
      </c>
      <c r="G120" s="14"/>
      <c r="H120" s="14"/>
      <c r="I120" s="48"/>
      <c r="J120" s="105"/>
    </row>
    <row r="121" spans="1:13" ht="30" x14ac:dyDescent="0.25">
      <c r="A121" s="51">
        <v>102</v>
      </c>
      <c r="B121" s="133" t="s">
        <v>100</v>
      </c>
      <c r="C121" s="14" t="s">
        <v>99</v>
      </c>
      <c r="D121" s="14">
        <v>6</v>
      </c>
      <c r="E121" s="116">
        <v>23424</v>
      </c>
      <c r="F121" s="141">
        <f t="shared" si="7"/>
        <v>140544</v>
      </c>
      <c r="G121" s="14"/>
      <c r="H121" s="14"/>
      <c r="I121" s="48"/>
      <c r="J121" s="105"/>
    </row>
    <row r="122" spans="1:13" ht="45" x14ac:dyDescent="0.25">
      <c r="A122" s="51">
        <v>103</v>
      </c>
      <c r="B122" s="133" t="s">
        <v>101</v>
      </c>
      <c r="C122" s="14" t="s">
        <v>78</v>
      </c>
      <c r="D122" s="14">
        <v>65</v>
      </c>
      <c r="E122" s="116">
        <v>113431</v>
      </c>
      <c r="F122" s="141">
        <f t="shared" si="7"/>
        <v>7373015</v>
      </c>
      <c r="G122" s="14"/>
      <c r="H122" s="14"/>
      <c r="I122" s="48"/>
      <c r="J122" s="105"/>
    </row>
    <row r="123" spans="1:13" x14ac:dyDescent="0.25">
      <c r="A123" s="51">
        <v>104</v>
      </c>
      <c r="B123" s="133" t="s">
        <v>102</v>
      </c>
      <c r="C123" s="14" t="s">
        <v>2</v>
      </c>
      <c r="D123" s="14">
        <v>190</v>
      </c>
      <c r="E123" s="36">
        <v>2952</v>
      </c>
      <c r="F123" s="141">
        <f t="shared" si="7"/>
        <v>560880</v>
      </c>
      <c r="G123" s="14"/>
      <c r="H123" s="14"/>
      <c r="I123" s="48"/>
      <c r="J123" s="105"/>
    </row>
    <row r="124" spans="1:13" s="3" customFormat="1" x14ac:dyDescent="0.25">
      <c r="A124" s="45"/>
      <c r="B124" s="45" t="s">
        <v>129</v>
      </c>
      <c r="C124" s="23"/>
      <c r="D124" s="23"/>
      <c r="E124" s="24"/>
      <c r="F124" s="137"/>
      <c r="G124" s="23"/>
      <c r="H124" s="33">
        <f>SUM(F125:F138)</f>
        <v>103663250</v>
      </c>
      <c r="I124" s="46"/>
      <c r="J124" s="107"/>
      <c r="K124" s="66"/>
      <c r="M124" s="91"/>
    </row>
    <row r="125" spans="1:13" x14ac:dyDescent="0.25">
      <c r="A125" s="52"/>
      <c r="B125" s="75" t="s">
        <v>73</v>
      </c>
      <c r="C125" s="38"/>
      <c r="D125" s="38"/>
      <c r="E125" s="38"/>
      <c r="F125" s="142"/>
      <c r="G125" s="14"/>
      <c r="H125" s="14"/>
      <c r="I125" s="48"/>
      <c r="J125" s="105"/>
    </row>
    <row r="126" spans="1:13" ht="30" x14ac:dyDescent="0.25">
      <c r="A126" s="9">
        <v>105</v>
      </c>
      <c r="B126" s="76" t="s">
        <v>116</v>
      </c>
      <c r="C126" s="10" t="s">
        <v>75</v>
      </c>
      <c r="D126" s="10">
        <v>1</v>
      </c>
      <c r="E126" s="120">
        <v>1250000</v>
      </c>
      <c r="F126" s="143">
        <f>+D126*E126</f>
        <v>1250000</v>
      </c>
      <c r="G126" s="14"/>
      <c r="H126" s="14"/>
      <c r="I126" s="48"/>
      <c r="J126" s="105"/>
    </row>
    <row r="127" spans="1:13" x14ac:dyDescent="0.25">
      <c r="A127" s="53"/>
      <c r="B127" s="75" t="s">
        <v>117</v>
      </c>
      <c r="C127" s="39"/>
      <c r="D127" s="39"/>
      <c r="E127" s="123"/>
      <c r="F127" s="144"/>
      <c r="G127" s="14"/>
      <c r="H127" s="14"/>
      <c r="I127" s="48"/>
      <c r="J127" s="105"/>
    </row>
    <row r="128" spans="1:13" ht="30" x14ac:dyDescent="0.25">
      <c r="A128" s="9">
        <v>106</v>
      </c>
      <c r="B128" s="76" t="s">
        <v>118</v>
      </c>
      <c r="C128" s="10" t="s">
        <v>99</v>
      </c>
      <c r="D128" s="10">
        <v>10</v>
      </c>
      <c r="E128" s="120">
        <v>170000</v>
      </c>
      <c r="F128" s="143">
        <f>+E128*D128</f>
        <v>1700000</v>
      </c>
      <c r="G128" s="14"/>
      <c r="H128" s="14"/>
      <c r="I128" s="48"/>
      <c r="J128" s="105"/>
    </row>
    <row r="129" spans="1:13" ht="30" x14ac:dyDescent="0.25">
      <c r="A129" s="9">
        <v>107</v>
      </c>
      <c r="B129" s="76" t="s">
        <v>119</v>
      </c>
      <c r="C129" s="10" t="s">
        <v>99</v>
      </c>
      <c r="D129" s="10">
        <v>1</v>
      </c>
      <c r="E129" s="120">
        <v>3500000</v>
      </c>
      <c r="F129" s="143">
        <f>+E129*D129</f>
        <v>3500000</v>
      </c>
      <c r="G129" s="14"/>
      <c r="H129" s="14"/>
      <c r="I129" s="48"/>
      <c r="J129" s="105"/>
    </row>
    <row r="130" spans="1:13" ht="45" x14ac:dyDescent="0.25">
      <c r="A130" s="9">
        <v>108</v>
      </c>
      <c r="B130" s="76" t="s">
        <v>120</v>
      </c>
      <c r="C130" s="119" t="s">
        <v>99</v>
      </c>
      <c r="D130" s="119">
        <v>20</v>
      </c>
      <c r="E130" s="120">
        <v>1950000</v>
      </c>
      <c r="F130" s="149">
        <f>+E130*D130</f>
        <v>39000000</v>
      </c>
      <c r="G130" s="14"/>
      <c r="H130" s="14"/>
      <c r="I130" s="48"/>
      <c r="J130" s="105"/>
    </row>
    <row r="131" spans="1:13" x14ac:dyDescent="0.25">
      <c r="A131" s="53"/>
      <c r="B131" s="75" t="s">
        <v>121</v>
      </c>
      <c r="C131" s="39"/>
      <c r="D131" s="39"/>
      <c r="E131" s="123"/>
      <c r="F131" s="144"/>
      <c r="G131" s="14"/>
      <c r="H131" s="14"/>
      <c r="I131" s="48"/>
      <c r="J131" s="105"/>
    </row>
    <row r="132" spans="1:13" ht="30" x14ac:dyDescent="0.25">
      <c r="A132" s="9">
        <v>109</v>
      </c>
      <c r="B132" s="76" t="s">
        <v>122</v>
      </c>
      <c r="C132" s="10" t="s">
        <v>2</v>
      </c>
      <c r="D132" s="10">
        <v>77</v>
      </c>
      <c r="E132" s="120">
        <v>73250</v>
      </c>
      <c r="F132" s="143">
        <f t="shared" ref="F132:F138" si="8">+E132*D132</f>
        <v>5640250</v>
      </c>
      <c r="G132" s="14"/>
      <c r="H132" s="14"/>
      <c r="I132" s="48"/>
      <c r="J132" s="105"/>
    </row>
    <row r="133" spans="1:13" ht="30" x14ac:dyDescent="0.25">
      <c r="A133" s="9">
        <v>110</v>
      </c>
      <c r="B133" s="76" t="s">
        <v>123</v>
      </c>
      <c r="C133" s="10" t="s">
        <v>3</v>
      </c>
      <c r="D133" s="10">
        <v>1</v>
      </c>
      <c r="E133" s="120">
        <v>28000</v>
      </c>
      <c r="F133" s="143">
        <f t="shared" si="8"/>
        <v>28000</v>
      </c>
      <c r="G133" s="14"/>
      <c r="H133" s="14"/>
      <c r="I133" s="48"/>
      <c r="J133" s="105"/>
    </row>
    <row r="134" spans="1:13" ht="60" x14ac:dyDescent="0.25">
      <c r="A134" s="9">
        <v>111</v>
      </c>
      <c r="B134" s="76" t="s">
        <v>124</v>
      </c>
      <c r="C134" s="10" t="s">
        <v>2</v>
      </c>
      <c r="D134" s="10">
        <v>50</v>
      </c>
      <c r="E134" s="120">
        <v>141000</v>
      </c>
      <c r="F134" s="143">
        <f t="shared" si="8"/>
        <v>7050000</v>
      </c>
      <c r="G134" s="14"/>
      <c r="H134" s="14"/>
      <c r="I134" s="48"/>
      <c r="J134" s="105"/>
    </row>
    <row r="135" spans="1:13" ht="30" x14ac:dyDescent="0.25">
      <c r="A135" s="9">
        <v>112</v>
      </c>
      <c r="B135" s="76" t="s">
        <v>125</v>
      </c>
      <c r="C135" s="10" t="s">
        <v>2</v>
      </c>
      <c r="D135" s="10">
        <v>60</v>
      </c>
      <c r="E135" s="8">
        <v>15500</v>
      </c>
      <c r="F135" s="143">
        <f t="shared" si="8"/>
        <v>930000</v>
      </c>
      <c r="G135" s="14"/>
      <c r="H135" s="14"/>
      <c r="I135" s="48"/>
      <c r="J135" s="105"/>
    </row>
    <row r="136" spans="1:13" x14ac:dyDescent="0.25">
      <c r="A136" s="53"/>
      <c r="B136" s="75" t="s">
        <v>126</v>
      </c>
      <c r="C136" s="10"/>
      <c r="D136" s="10"/>
      <c r="E136" s="8"/>
      <c r="F136" s="143"/>
      <c r="G136" s="14"/>
      <c r="H136" s="14"/>
      <c r="I136" s="48"/>
      <c r="J136" s="105"/>
    </row>
    <row r="137" spans="1:13" ht="30" x14ac:dyDescent="0.25">
      <c r="A137" s="9">
        <v>113</v>
      </c>
      <c r="B137" s="76" t="s">
        <v>127</v>
      </c>
      <c r="C137" s="119" t="s">
        <v>2</v>
      </c>
      <c r="D137" s="119">
        <v>470</v>
      </c>
      <c r="E137" s="120">
        <v>44500</v>
      </c>
      <c r="F137" s="149">
        <f>+D137*E137</f>
        <v>20915000</v>
      </c>
      <c r="G137" s="74"/>
      <c r="H137" s="74"/>
      <c r="I137" s="48"/>
      <c r="J137" s="105"/>
    </row>
    <row r="138" spans="1:13" ht="60" x14ac:dyDescent="0.25">
      <c r="A138" s="9">
        <v>114</v>
      </c>
      <c r="B138" s="76" t="s">
        <v>128</v>
      </c>
      <c r="C138" s="10" t="s">
        <v>2</v>
      </c>
      <c r="D138" s="10">
        <v>430</v>
      </c>
      <c r="E138" s="96">
        <v>55000</v>
      </c>
      <c r="F138" s="143">
        <f t="shared" si="8"/>
        <v>23650000</v>
      </c>
      <c r="G138" s="14"/>
      <c r="H138" s="14"/>
      <c r="I138" s="48"/>
      <c r="J138" s="105"/>
    </row>
    <row r="139" spans="1:13" s="3" customFormat="1" x14ac:dyDescent="0.25">
      <c r="A139" s="45"/>
      <c r="B139" s="45" t="s">
        <v>144</v>
      </c>
      <c r="C139" s="23"/>
      <c r="D139" s="23"/>
      <c r="E139" s="24"/>
      <c r="F139" s="137"/>
      <c r="G139" s="23"/>
      <c r="H139" s="33">
        <f>SUM(F140:F153)</f>
        <v>494842972</v>
      </c>
      <c r="I139" s="46"/>
      <c r="J139" s="107"/>
      <c r="K139" s="66"/>
      <c r="M139" s="91"/>
    </row>
    <row r="140" spans="1:13" x14ac:dyDescent="0.25">
      <c r="A140" s="54"/>
      <c r="B140" s="77" t="s">
        <v>130</v>
      </c>
      <c r="C140" s="6"/>
      <c r="D140" s="6"/>
      <c r="E140" s="6"/>
      <c r="F140" s="145"/>
      <c r="G140" s="60">
        <f>SUM(F141:F143)</f>
        <v>109632972</v>
      </c>
      <c r="H140" s="14"/>
      <c r="I140" s="48"/>
      <c r="J140" s="105"/>
    </row>
    <row r="141" spans="1:13" x14ac:dyDescent="0.25">
      <c r="A141" s="54">
        <v>115</v>
      </c>
      <c r="B141" s="78" t="s">
        <v>131</v>
      </c>
      <c r="C141" s="6" t="s">
        <v>27</v>
      </c>
      <c r="D141" s="6">
        <v>95</v>
      </c>
      <c r="E141" s="7">
        <v>24255</v>
      </c>
      <c r="F141" s="145">
        <f>+D141*E141</f>
        <v>2304225</v>
      </c>
      <c r="G141" s="14"/>
      <c r="H141" s="14"/>
      <c r="I141" s="48"/>
      <c r="J141" s="105"/>
      <c r="K141" s="87">
        <v>1</v>
      </c>
      <c r="M141" s="92"/>
    </row>
    <row r="142" spans="1:13" ht="30" x14ac:dyDescent="0.25">
      <c r="A142" s="54">
        <v>116</v>
      </c>
      <c r="B142" s="78" t="s">
        <v>132</v>
      </c>
      <c r="C142" s="6" t="s">
        <v>2</v>
      </c>
      <c r="D142" s="6">
        <v>209</v>
      </c>
      <c r="E142" s="7">
        <v>226683</v>
      </c>
      <c r="F142" s="145">
        <f t="shared" ref="F142:F143" si="9">+D142*E142</f>
        <v>47376747</v>
      </c>
      <c r="G142" s="14"/>
      <c r="H142" s="14"/>
      <c r="I142" s="48"/>
      <c r="J142" s="105"/>
      <c r="K142" s="87">
        <v>209</v>
      </c>
      <c r="L142" s="87"/>
      <c r="M142" s="92"/>
    </row>
    <row r="143" spans="1:13" ht="30" x14ac:dyDescent="0.25">
      <c r="A143" s="54">
        <v>117</v>
      </c>
      <c r="B143" s="98" t="s">
        <v>133</v>
      </c>
      <c r="C143" s="99" t="s">
        <v>2</v>
      </c>
      <c r="D143" s="99">
        <v>320</v>
      </c>
      <c r="E143" s="100">
        <v>187350</v>
      </c>
      <c r="F143" s="146">
        <f t="shared" si="9"/>
        <v>59952000</v>
      </c>
      <c r="G143" s="97"/>
      <c r="H143" s="97"/>
      <c r="I143" s="48"/>
      <c r="J143" s="105"/>
    </row>
    <row r="144" spans="1:13" x14ac:dyDescent="0.25">
      <c r="A144" s="54"/>
      <c r="B144" s="77" t="s">
        <v>134</v>
      </c>
      <c r="C144" s="6"/>
      <c r="D144" s="6"/>
      <c r="E144" s="6"/>
      <c r="F144" s="145"/>
      <c r="G144" s="60">
        <f>SUM(F145:F148)</f>
        <v>251571000</v>
      </c>
      <c r="H144" s="14"/>
      <c r="I144" s="48"/>
      <c r="J144" s="105"/>
    </row>
    <row r="145" spans="1:13" ht="38.25" x14ac:dyDescent="0.25">
      <c r="A145" s="54">
        <v>118</v>
      </c>
      <c r="B145" s="79" t="s">
        <v>135</v>
      </c>
      <c r="C145" s="6" t="s">
        <v>2</v>
      </c>
      <c r="D145" s="6">
        <v>3600</v>
      </c>
      <c r="E145" s="7">
        <v>9820</v>
      </c>
      <c r="F145" s="145">
        <f>+D145*E145</f>
        <v>35352000</v>
      </c>
      <c r="G145" s="14"/>
      <c r="H145" s="14"/>
      <c r="I145" s="48"/>
      <c r="J145" s="105"/>
      <c r="K145">
        <v>1</v>
      </c>
      <c r="M145" s="92"/>
    </row>
    <row r="146" spans="1:13" ht="38.25" x14ac:dyDescent="0.25">
      <c r="A146" s="54">
        <v>119</v>
      </c>
      <c r="B146" s="79" t="s">
        <v>136</v>
      </c>
      <c r="C146" s="6" t="s">
        <v>2</v>
      </c>
      <c r="D146" s="6">
        <v>3600</v>
      </c>
      <c r="E146" s="7">
        <v>41190</v>
      </c>
      <c r="F146" s="145">
        <f t="shared" ref="F146:F148" si="10">+D146*E146</f>
        <v>148284000</v>
      </c>
      <c r="G146" s="14"/>
      <c r="H146" s="14"/>
      <c r="I146" s="48"/>
      <c r="J146" s="105"/>
      <c r="K146"/>
    </row>
    <row r="147" spans="1:13" ht="25.5" x14ac:dyDescent="0.25">
      <c r="A147" s="54">
        <v>120</v>
      </c>
      <c r="B147" s="79" t="s">
        <v>137</v>
      </c>
      <c r="C147" s="6" t="s">
        <v>93</v>
      </c>
      <c r="D147" s="6">
        <v>440</v>
      </c>
      <c r="E147" s="7">
        <v>141000</v>
      </c>
      <c r="F147" s="145">
        <f t="shared" si="10"/>
        <v>62040000</v>
      </c>
      <c r="G147" s="14"/>
      <c r="H147" s="14"/>
      <c r="I147" s="48"/>
      <c r="J147" s="105"/>
      <c r="K147"/>
    </row>
    <row r="148" spans="1:13" x14ac:dyDescent="0.25">
      <c r="A148" s="54">
        <v>121</v>
      </c>
      <c r="B148" s="101" t="s">
        <v>138</v>
      </c>
      <c r="C148" s="99" t="s">
        <v>93</v>
      </c>
      <c r="D148" s="99">
        <v>45</v>
      </c>
      <c r="E148" s="100">
        <v>131000</v>
      </c>
      <c r="F148" s="146">
        <f t="shared" si="10"/>
        <v>5895000</v>
      </c>
      <c r="G148" s="97"/>
      <c r="H148" s="97"/>
      <c r="I148" s="102"/>
      <c r="J148" s="109"/>
      <c r="K148"/>
    </row>
    <row r="149" spans="1:13" x14ac:dyDescent="0.25">
      <c r="A149" s="54"/>
      <c r="B149" s="77" t="s">
        <v>139</v>
      </c>
      <c r="C149" s="6"/>
      <c r="D149" s="6"/>
      <c r="E149" s="6"/>
      <c r="F149" s="145"/>
      <c r="G149" s="60">
        <f>SUM(F150:F153)</f>
        <v>133639000</v>
      </c>
      <c r="H149" s="14"/>
      <c r="I149" s="48"/>
      <c r="J149" s="105"/>
      <c r="K149"/>
    </row>
    <row r="150" spans="1:13" ht="25.5" x14ac:dyDescent="0.25">
      <c r="A150" s="54">
        <v>122</v>
      </c>
      <c r="B150" s="79" t="s">
        <v>140</v>
      </c>
      <c r="C150" s="6" t="s">
        <v>2</v>
      </c>
      <c r="D150" s="6">
        <v>500</v>
      </c>
      <c r="E150">
        <v>8611</v>
      </c>
      <c r="F150" s="145">
        <f>+D150*E150</f>
        <v>4305500</v>
      </c>
      <c r="G150" s="14"/>
      <c r="H150" s="14"/>
      <c r="I150" s="48"/>
      <c r="J150" s="105"/>
      <c r="K150">
        <v>1</v>
      </c>
      <c r="M150" s="92"/>
    </row>
    <row r="151" spans="1:13" ht="38.25" x14ac:dyDescent="0.25">
      <c r="A151" s="54">
        <v>123</v>
      </c>
      <c r="B151" s="79" t="s">
        <v>141</v>
      </c>
      <c r="C151" s="6" t="s">
        <v>2</v>
      </c>
      <c r="D151" s="6">
        <v>500</v>
      </c>
      <c r="E151" s="7">
        <v>133887</v>
      </c>
      <c r="F151" s="145">
        <f t="shared" ref="F151:F153" si="11">+D151*E151</f>
        <v>66943500</v>
      </c>
      <c r="G151" s="14"/>
      <c r="H151" s="14"/>
      <c r="I151" s="48"/>
      <c r="J151" s="105"/>
      <c r="K151">
        <v>1</v>
      </c>
      <c r="M151" s="92"/>
    </row>
    <row r="152" spans="1:13" ht="38.25" x14ac:dyDescent="0.25">
      <c r="A152" s="54">
        <v>124</v>
      </c>
      <c r="B152" s="79" t="s">
        <v>142</v>
      </c>
      <c r="C152" s="6" t="s">
        <v>2</v>
      </c>
      <c r="D152" s="6">
        <v>3400</v>
      </c>
      <c r="E152" s="7">
        <v>17000</v>
      </c>
      <c r="F152" s="145">
        <f t="shared" si="11"/>
        <v>57800000</v>
      </c>
      <c r="G152" s="14"/>
      <c r="H152" s="14"/>
      <c r="I152" s="48"/>
      <c r="J152" s="105"/>
      <c r="K152"/>
    </row>
    <row r="153" spans="1:13" ht="26.25" thickBot="1" x14ac:dyDescent="0.3">
      <c r="A153" s="55">
        <v>125</v>
      </c>
      <c r="B153" s="80" t="s">
        <v>143</v>
      </c>
      <c r="C153" s="56" t="s">
        <v>2</v>
      </c>
      <c r="D153" s="56">
        <v>270</v>
      </c>
      <c r="E153" s="57">
        <v>17000</v>
      </c>
      <c r="F153" s="147">
        <f t="shared" si="11"/>
        <v>4590000</v>
      </c>
      <c r="G153" s="58"/>
      <c r="H153" s="58"/>
      <c r="I153" s="59"/>
      <c r="J153" s="105"/>
      <c r="K153"/>
    </row>
    <row r="154" spans="1:13" x14ac:dyDescent="0.25">
      <c r="G154" s="21" t="s">
        <v>148</v>
      </c>
      <c r="H154" s="21"/>
      <c r="I154" s="22">
        <f>SUM(I4:I153)</f>
        <v>1228026663.7596552</v>
      </c>
      <c r="J154" s="22"/>
      <c r="K154"/>
    </row>
    <row r="155" spans="1:13" x14ac:dyDescent="0.25">
      <c r="G155" s="14" t="s">
        <v>149</v>
      </c>
      <c r="H155" s="15">
        <v>0.15</v>
      </c>
      <c r="I155" s="16">
        <f>+H155*I154</f>
        <v>184203999.56394827</v>
      </c>
      <c r="J155" s="110"/>
      <c r="K155"/>
    </row>
    <row r="156" spans="1:13" x14ac:dyDescent="0.25">
      <c r="G156" s="14" t="s">
        <v>150</v>
      </c>
      <c r="H156" s="15">
        <v>0.05</v>
      </c>
      <c r="I156" s="16">
        <f>+H156*I154</f>
        <v>61401333.187982768</v>
      </c>
      <c r="J156" s="110"/>
      <c r="K156"/>
    </row>
    <row r="157" spans="1:13" x14ac:dyDescent="0.25">
      <c r="G157" s="14" t="s">
        <v>4</v>
      </c>
      <c r="H157" s="15">
        <v>0.05</v>
      </c>
      <c r="I157" s="16">
        <f>+H157*I154</f>
        <v>61401333.187982768</v>
      </c>
      <c r="J157" s="110"/>
      <c r="K157"/>
    </row>
    <row r="158" spans="1:13" x14ac:dyDescent="0.25">
      <c r="G158" s="14" t="s">
        <v>151</v>
      </c>
      <c r="H158" s="15">
        <v>0.16</v>
      </c>
      <c r="I158" s="16">
        <f t="shared" ref="I158" si="12">+H158*I157</f>
        <v>9824213.3100772426</v>
      </c>
      <c r="J158" s="110"/>
      <c r="K158" s="11"/>
    </row>
    <row r="159" spans="1:13" x14ac:dyDescent="0.25">
      <c r="K159" s="104"/>
    </row>
    <row r="160" spans="1:13" x14ac:dyDescent="0.25">
      <c r="G160" s="12" t="s">
        <v>152</v>
      </c>
      <c r="H160" s="14"/>
      <c r="I160" s="13">
        <f>SUM(I154:I158)</f>
        <v>1544857543.0096464</v>
      </c>
      <c r="K160"/>
    </row>
    <row r="161" spans="6:13" customFormat="1" x14ac:dyDescent="0.25">
      <c r="F161" s="148"/>
      <c r="K161" s="103"/>
      <c r="M161" s="81"/>
    </row>
    <row r="164" spans="6:13" customFormat="1" x14ac:dyDescent="0.25">
      <c r="F164" s="148"/>
      <c r="I164" s="11"/>
      <c r="J164" s="11"/>
      <c r="M164" s="90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zoomScale="80" zoomScaleNormal="80" workbookViewId="0">
      <selection activeCell="E180" sqref="E180"/>
    </sheetView>
  </sheetViews>
  <sheetFormatPr baseColWidth="10" defaultRowHeight="15" x14ac:dyDescent="0.25"/>
  <cols>
    <col min="1" max="1" width="6" customWidth="1"/>
    <col min="2" max="2" width="83.28515625" style="81" customWidth="1"/>
    <col min="3" max="3" width="6.140625" customWidth="1"/>
    <col min="4" max="4" width="5.85546875" bestFit="1" customWidth="1"/>
    <col min="5" max="5" width="16.85546875" style="2" bestFit="1" customWidth="1"/>
    <col min="6" max="6" width="18.85546875" bestFit="1" customWidth="1"/>
    <col min="7" max="7" width="32" hidden="1" customWidth="1"/>
    <col min="8" max="8" width="21.28515625" bestFit="1" customWidth="1"/>
    <col min="9" max="9" width="23.7109375" bestFit="1" customWidth="1"/>
    <col min="10" max="10" width="29.28515625" style="2" customWidth="1"/>
    <col min="11" max="11" width="16.85546875" customWidth="1"/>
    <col min="12" max="12" width="17.85546875" style="90" customWidth="1"/>
    <col min="13" max="13" width="28.85546875" customWidth="1"/>
  </cols>
  <sheetData>
    <row r="1" spans="1:12" ht="49.5" customHeight="1" x14ac:dyDescent="0.25">
      <c r="A1" s="153" t="s">
        <v>157</v>
      </c>
      <c r="B1" s="154"/>
      <c r="C1" s="154"/>
      <c r="D1" s="154"/>
      <c r="E1" s="154"/>
      <c r="F1" s="154"/>
      <c r="G1" s="154"/>
      <c r="H1" s="154"/>
      <c r="I1" s="154"/>
    </row>
    <row r="2" spans="1:12" ht="49.5" customHeight="1" thickBot="1" x14ac:dyDescent="0.3">
      <c r="A2" s="153" t="s">
        <v>164</v>
      </c>
      <c r="B2" s="154"/>
      <c r="C2" s="154"/>
      <c r="D2" s="154"/>
      <c r="E2" s="154"/>
      <c r="F2" s="154"/>
      <c r="G2" s="154"/>
      <c r="H2" s="154"/>
      <c r="I2" s="154"/>
    </row>
    <row r="3" spans="1:12" ht="15.75" thickBot="1" x14ac:dyDescent="0.3">
      <c r="A3" s="17"/>
      <c r="B3" s="68"/>
      <c r="C3" s="18"/>
      <c r="D3" s="18"/>
      <c r="E3" s="19"/>
      <c r="F3" s="18"/>
      <c r="G3" s="20"/>
    </row>
    <row r="4" spans="1:12" x14ac:dyDescent="0.25">
      <c r="A4" s="40" t="s">
        <v>0</v>
      </c>
      <c r="B4" s="69" t="s">
        <v>22</v>
      </c>
      <c r="C4" s="41" t="s">
        <v>1</v>
      </c>
      <c r="D4" s="41" t="s">
        <v>8</v>
      </c>
      <c r="E4" s="42" t="s">
        <v>23</v>
      </c>
      <c r="F4" s="41" t="s">
        <v>24</v>
      </c>
      <c r="G4" s="41" t="s">
        <v>25</v>
      </c>
      <c r="H4" s="41" t="s">
        <v>165</v>
      </c>
      <c r="I4" s="41" t="s">
        <v>166</v>
      </c>
    </row>
    <row r="5" spans="1:12" s="3" customFormat="1" x14ac:dyDescent="0.25">
      <c r="A5" s="82"/>
      <c r="B5" s="82" t="s">
        <v>41</v>
      </c>
      <c r="C5" s="83"/>
      <c r="D5" s="83"/>
      <c r="E5" s="84"/>
      <c r="F5" s="83"/>
      <c r="G5" s="83"/>
      <c r="H5" s="85"/>
      <c r="I5" s="86">
        <f>SUM(H6:H24)</f>
        <v>0</v>
      </c>
      <c r="J5" s="66"/>
      <c r="L5" s="91"/>
    </row>
    <row r="6" spans="1:12" s="3" customFormat="1" x14ac:dyDescent="0.25">
      <c r="A6" s="45"/>
      <c r="B6" s="45" t="s">
        <v>42</v>
      </c>
      <c r="C6" s="23"/>
      <c r="D6" s="23"/>
      <c r="E6" s="24"/>
      <c r="F6" s="23"/>
      <c r="G6" s="23"/>
      <c r="H6" s="25">
        <f>SUM(F7:F12)</f>
        <v>0</v>
      </c>
      <c r="I6" s="46"/>
      <c r="L6" s="91"/>
    </row>
    <row r="7" spans="1:12" x14ac:dyDescent="0.25">
      <c r="A7" s="47">
        <v>1</v>
      </c>
      <c r="B7" s="70" t="s">
        <v>26</v>
      </c>
      <c r="C7" s="26" t="s">
        <v>27</v>
      </c>
      <c r="D7" s="26">
        <f>+D8+D9+D10</f>
        <v>59</v>
      </c>
      <c r="E7" s="111"/>
      <c r="F7" s="30">
        <f>+D7*E7</f>
        <v>0</v>
      </c>
      <c r="G7" s="28" t="s">
        <v>28</v>
      </c>
      <c r="H7" s="14"/>
      <c r="I7" s="48"/>
      <c r="J7" s="87"/>
      <c r="L7" s="92"/>
    </row>
    <row r="8" spans="1:12" ht="36" x14ac:dyDescent="0.25">
      <c r="A8" s="47">
        <v>2</v>
      </c>
      <c r="B8" s="70" t="s">
        <v>29</v>
      </c>
      <c r="C8" s="26" t="s">
        <v>27</v>
      </c>
      <c r="D8" s="26">
        <f>31+2+2</f>
        <v>35</v>
      </c>
      <c r="E8" s="111"/>
      <c r="F8" s="30">
        <f t="shared" ref="F8" si="0">+D8*E8</f>
        <v>0</v>
      </c>
      <c r="G8" s="28" t="s">
        <v>30</v>
      </c>
      <c r="H8" s="14"/>
      <c r="I8" s="48"/>
      <c r="J8" s="87"/>
      <c r="K8" s="87"/>
      <c r="L8" s="92"/>
    </row>
    <row r="9" spans="1:12" ht="36" x14ac:dyDescent="0.25">
      <c r="A9" s="47">
        <v>3</v>
      </c>
      <c r="B9" s="70" t="s">
        <v>31</v>
      </c>
      <c r="C9" s="26" t="s">
        <v>27</v>
      </c>
      <c r="D9" s="26">
        <f>22+1</f>
        <v>23</v>
      </c>
      <c r="E9" s="111"/>
      <c r="F9" s="30">
        <f>+D9*E9</f>
        <v>0</v>
      </c>
      <c r="G9" s="28" t="s">
        <v>32</v>
      </c>
      <c r="H9" s="14"/>
      <c r="I9" s="48"/>
      <c r="J9" s="87"/>
      <c r="K9" s="87"/>
      <c r="L9" s="92"/>
    </row>
    <row r="10" spans="1:12" ht="36" x14ac:dyDescent="0.25">
      <c r="A10" s="47">
        <v>4</v>
      </c>
      <c r="B10" s="70" t="s">
        <v>33</v>
      </c>
      <c r="C10" s="26" t="s">
        <v>27</v>
      </c>
      <c r="D10" s="26">
        <v>1</v>
      </c>
      <c r="E10" s="111"/>
      <c r="F10" s="30">
        <f t="shared" ref="F10:F12" si="1">+D10*E10</f>
        <v>0</v>
      </c>
      <c r="G10" s="28" t="s">
        <v>32</v>
      </c>
      <c r="H10" s="14"/>
      <c r="I10" s="48"/>
      <c r="J10" s="87"/>
      <c r="K10" s="87"/>
      <c r="L10" s="92"/>
    </row>
    <row r="11" spans="1:12" ht="24" x14ac:dyDescent="0.25">
      <c r="A11" s="47">
        <v>5</v>
      </c>
      <c r="B11" s="70" t="s">
        <v>34</v>
      </c>
      <c r="C11" s="26" t="s">
        <v>27</v>
      </c>
      <c r="D11" s="26">
        <v>17</v>
      </c>
      <c r="E11" s="111"/>
      <c r="F11" s="30">
        <f t="shared" si="1"/>
        <v>0</v>
      </c>
      <c r="G11" s="28" t="s">
        <v>35</v>
      </c>
      <c r="H11" s="14"/>
      <c r="I11" s="48"/>
    </row>
    <row r="12" spans="1:12" ht="24" x14ac:dyDescent="0.25">
      <c r="A12" s="47">
        <v>6</v>
      </c>
      <c r="B12" s="70" t="s">
        <v>36</v>
      </c>
      <c r="C12" s="26" t="s">
        <v>37</v>
      </c>
      <c r="D12" s="26">
        <v>1</v>
      </c>
      <c r="E12" s="111"/>
      <c r="F12" s="30">
        <f t="shared" si="1"/>
        <v>0</v>
      </c>
      <c r="G12" s="28" t="s">
        <v>35</v>
      </c>
      <c r="H12" s="14"/>
      <c r="I12" s="48"/>
    </row>
    <row r="13" spans="1:12" s="3" customFormat="1" x14ac:dyDescent="0.25">
      <c r="A13" s="45"/>
      <c r="B13" s="45" t="s">
        <v>43</v>
      </c>
      <c r="C13" s="23"/>
      <c r="D13" s="23"/>
      <c r="E13" s="24"/>
      <c r="F13" s="23"/>
      <c r="G13" s="23"/>
      <c r="H13" s="25">
        <f>SUM(F14:F20)</f>
        <v>0</v>
      </c>
      <c r="I13" s="46"/>
      <c r="L13" s="91"/>
    </row>
    <row r="14" spans="1:12" ht="36" x14ac:dyDescent="0.25">
      <c r="A14" s="49">
        <v>7</v>
      </c>
      <c r="B14" s="71" t="s">
        <v>10</v>
      </c>
      <c r="C14" s="29" t="s">
        <v>2</v>
      </c>
      <c r="D14" s="29">
        <f>+(10.8*11.2)</f>
        <v>120.96</v>
      </c>
      <c r="E14" s="112"/>
      <c r="F14" s="30">
        <f t="shared" ref="F14:F20" si="2">+D14*E14</f>
        <v>0</v>
      </c>
      <c r="G14" s="1" t="s">
        <v>15</v>
      </c>
      <c r="H14" s="14"/>
      <c r="I14" s="48"/>
    </row>
    <row r="15" spans="1:12" ht="36" x14ac:dyDescent="0.25">
      <c r="A15" s="49">
        <v>8</v>
      </c>
      <c r="B15" s="71" t="s">
        <v>11</v>
      </c>
      <c r="C15" s="29" t="s">
        <v>2</v>
      </c>
      <c r="D15" s="29">
        <f>+(10.8*11.2)</f>
        <v>120.96</v>
      </c>
      <c r="E15" s="112"/>
      <c r="F15" s="30">
        <f t="shared" si="2"/>
        <v>0</v>
      </c>
      <c r="G15" s="1" t="s">
        <v>16</v>
      </c>
      <c r="H15" s="14"/>
      <c r="I15" s="48"/>
      <c r="K15" s="87"/>
      <c r="L15" s="92"/>
    </row>
    <row r="16" spans="1:12" ht="36" x14ac:dyDescent="0.25">
      <c r="A16" s="49">
        <v>9</v>
      </c>
      <c r="B16" s="71" t="s">
        <v>12</v>
      </c>
      <c r="C16" s="29" t="s">
        <v>2</v>
      </c>
      <c r="D16" s="29">
        <f>+(10.8*11.2)</f>
        <v>120.96</v>
      </c>
      <c r="E16" s="112"/>
      <c r="F16" s="30">
        <f t="shared" si="2"/>
        <v>0</v>
      </c>
      <c r="G16" s="1" t="s">
        <v>17</v>
      </c>
      <c r="H16" s="14"/>
      <c r="I16" s="48"/>
      <c r="L16" s="92"/>
    </row>
    <row r="17" spans="1:12" ht="36" x14ac:dyDescent="0.25">
      <c r="A17" s="49">
        <v>10</v>
      </c>
      <c r="B17" s="71" t="s">
        <v>6</v>
      </c>
      <c r="C17" s="29" t="s">
        <v>3</v>
      </c>
      <c r="D17" s="29">
        <f>11.2+11.2+10.8+10.8</f>
        <v>44</v>
      </c>
      <c r="E17" s="112"/>
      <c r="F17" s="30">
        <f t="shared" si="2"/>
        <v>0</v>
      </c>
      <c r="G17" s="1" t="s">
        <v>18</v>
      </c>
      <c r="H17" s="14"/>
      <c r="I17" s="48"/>
      <c r="L17" s="92"/>
    </row>
    <row r="18" spans="1:12" ht="36" x14ac:dyDescent="0.25">
      <c r="A18" s="49">
        <v>11</v>
      </c>
      <c r="B18" s="71" t="s">
        <v>13</v>
      </c>
      <c r="C18" s="29" t="s">
        <v>5</v>
      </c>
      <c r="D18" s="29">
        <v>1</v>
      </c>
      <c r="E18" s="112"/>
      <c r="F18" s="30">
        <f t="shared" si="2"/>
        <v>0</v>
      </c>
      <c r="G18" s="1" t="s">
        <v>19</v>
      </c>
      <c r="H18" s="14"/>
      <c r="I18" s="48"/>
    </row>
    <row r="19" spans="1:12" ht="36" x14ac:dyDescent="0.25">
      <c r="A19" s="49">
        <v>12</v>
      </c>
      <c r="B19" s="72" t="s">
        <v>14</v>
      </c>
      <c r="C19" s="29" t="s">
        <v>5</v>
      </c>
      <c r="D19" s="29">
        <v>1</v>
      </c>
      <c r="E19" s="112"/>
      <c r="F19" s="30">
        <f t="shared" si="2"/>
        <v>0</v>
      </c>
      <c r="G19" s="1" t="s">
        <v>20</v>
      </c>
      <c r="H19" s="14"/>
      <c r="I19" s="48"/>
    </row>
    <row r="20" spans="1:12" ht="36" x14ac:dyDescent="0.25">
      <c r="A20" s="49">
        <v>13</v>
      </c>
      <c r="B20" s="71" t="s">
        <v>7</v>
      </c>
      <c r="C20" s="29" t="s">
        <v>2</v>
      </c>
      <c r="D20" s="29">
        <v>121</v>
      </c>
      <c r="E20" s="112"/>
      <c r="F20" s="30">
        <f t="shared" si="2"/>
        <v>0</v>
      </c>
      <c r="G20" s="1" t="s">
        <v>21</v>
      </c>
      <c r="H20" s="14"/>
      <c r="I20" s="48"/>
      <c r="L20" s="92"/>
    </row>
    <row r="21" spans="1:12" s="3" customFormat="1" x14ac:dyDescent="0.25">
      <c r="A21" s="45"/>
      <c r="B21" s="45" t="s">
        <v>44</v>
      </c>
      <c r="C21" s="23"/>
      <c r="D21" s="23"/>
      <c r="E21" s="24"/>
      <c r="F21" s="23"/>
      <c r="G21" s="23"/>
      <c r="H21" s="25">
        <f>SUM(F22)</f>
        <v>0</v>
      </c>
      <c r="I21" s="46"/>
      <c r="J21" s="66"/>
      <c r="L21" s="91"/>
    </row>
    <row r="22" spans="1:12" ht="36" x14ac:dyDescent="0.25">
      <c r="A22" s="49">
        <v>14</v>
      </c>
      <c r="B22" s="71" t="s">
        <v>9</v>
      </c>
      <c r="C22" s="29" t="s">
        <v>1</v>
      </c>
      <c r="D22" s="29">
        <v>1</v>
      </c>
      <c r="E22" s="112"/>
      <c r="F22" s="31">
        <f>+D22*E22</f>
        <v>0</v>
      </c>
      <c r="G22" s="14" t="s">
        <v>38</v>
      </c>
      <c r="H22" s="14"/>
      <c r="I22" s="48"/>
    </row>
    <row r="23" spans="1:12" s="3" customFormat="1" x14ac:dyDescent="0.25">
      <c r="A23" s="45"/>
      <c r="B23" s="45" t="s">
        <v>45</v>
      </c>
      <c r="C23" s="23"/>
      <c r="D23" s="23"/>
      <c r="E23" s="24"/>
      <c r="F23" s="23"/>
      <c r="G23" s="23"/>
      <c r="H23" s="25">
        <f>SUM(F24)</f>
        <v>0</v>
      </c>
      <c r="I23" s="46"/>
      <c r="J23" s="66"/>
      <c r="L23" s="91"/>
    </row>
    <row r="24" spans="1:12" ht="59.25" customHeight="1" x14ac:dyDescent="0.25">
      <c r="A24" s="49">
        <v>15</v>
      </c>
      <c r="B24" s="71" t="s">
        <v>39</v>
      </c>
      <c r="C24" s="29" t="s">
        <v>2</v>
      </c>
      <c r="D24" s="29">
        <v>110</v>
      </c>
      <c r="E24" s="112"/>
      <c r="F24" s="31">
        <f>+D24*E24</f>
        <v>0</v>
      </c>
      <c r="G24" s="32" t="s">
        <v>40</v>
      </c>
      <c r="H24" s="14"/>
      <c r="I24" s="48"/>
    </row>
    <row r="25" spans="1:12" s="3" customFormat="1" x14ac:dyDescent="0.25">
      <c r="A25" s="82"/>
      <c r="B25" s="82" t="s">
        <v>58</v>
      </c>
      <c r="C25" s="83"/>
      <c r="D25" s="83"/>
      <c r="E25" s="84"/>
      <c r="F25" s="83"/>
      <c r="G25" s="83"/>
      <c r="H25" s="85"/>
      <c r="I25" s="86">
        <f>SUM(H26:H44)</f>
        <v>0</v>
      </c>
      <c r="J25" s="66"/>
      <c r="L25" s="91"/>
    </row>
    <row r="26" spans="1:12" s="3" customFormat="1" x14ac:dyDescent="0.25">
      <c r="A26" s="45"/>
      <c r="B26" s="45" t="s">
        <v>154</v>
      </c>
      <c r="C26" s="23"/>
      <c r="D26" s="23"/>
      <c r="E26" s="24"/>
      <c r="F26" s="23"/>
      <c r="G26" s="23"/>
      <c r="H26" s="33">
        <f>SUM(F27)</f>
        <v>0</v>
      </c>
      <c r="I26" s="46"/>
      <c r="J26" s="66"/>
      <c r="L26" s="91"/>
    </row>
    <row r="27" spans="1:12" s="65" customFormat="1" ht="33.75" customHeight="1" x14ac:dyDescent="0.25">
      <c r="A27" s="61">
        <v>16</v>
      </c>
      <c r="B27" s="71" t="s">
        <v>145</v>
      </c>
      <c r="C27" s="29" t="s">
        <v>5</v>
      </c>
      <c r="D27" s="29">
        <v>1</v>
      </c>
      <c r="E27" s="112"/>
      <c r="F27" s="31">
        <f>+D27*E27</f>
        <v>0</v>
      </c>
      <c r="G27" s="62"/>
      <c r="H27" s="63"/>
      <c r="I27" s="64"/>
      <c r="J27" s="67"/>
      <c r="L27" s="91"/>
    </row>
    <row r="28" spans="1:12" s="3" customFormat="1" x14ac:dyDescent="0.25">
      <c r="A28" s="45"/>
      <c r="B28" s="45" t="s">
        <v>155</v>
      </c>
      <c r="C28" s="23"/>
      <c r="D28" s="23"/>
      <c r="E28" s="24"/>
      <c r="F28" s="23"/>
      <c r="G28" s="23"/>
      <c r="H28" s="33">
        <f>SUM(F29)</f>
        <v>0</v>
      </c>
      <c r="I28" s="46"/>
      <c r="J28" s="66"/>
      <c r="L28" s="91"/>
    </row>
    <row r="29" spans="1:12" s="65" customFormat="1" ht="24" x14ac:dyDescent="0.25">
      <c r="A29" s="61">
        <v>17</v>
      </c>
      <c r="B29" s="71" t="s">
        <v>146</v>
      </c>
      <c r="C29" s="29" t="s">
        <v>5</v>
      </c>
      <c r="D29" s="29">
        <v>1</v>
      </c>
      <c r="E29" s="112"/>
      <c r="F29" s="31">
        <f>+D29*E29</f>
        <v>0</v>
      </c>
      <c r="G29" s="62"/>
      <c r="H29" s="63"/>
      <c r="I29" s="64"/>
      <c r="J29" s="67"/>
      <c r="L29" s="91"/>
    </row>
    <row r="30" spans="1:12" s="3" customFormat="1" x14ac:dyDescent="0.25">
      <c r="A30" s="45"/>
      <c r="B30" s="45" t="s">
        <v>156</v>
      </c>
      <c r="C30" s="23"/>
      <c r="D30" s="23"/>
      <c r="E30" s="24"/>
      <c r="F30" s="23"/>
      <c r="G30" s="23"/>
      <c r="H30" s="33">
        <f>SUM(F31)</f>
        <v>0</v>
      </c>
      <c r="I30" s="46"/>
      <c r="J30" s="66"/>
      <c r="L30" s="91"/>
    </row>
    <row r="31" spans="1:12" s="65" customFormat="1" x14ac:dyDescent="0.25">
      <c r="A31" s="61">
        <v>18</v>
      </c>
      <c r="B31" s="71" t="s">
        <v>147</v>
      </c>
      <c r="C31" s="29" t="s">
        <v>5</v>
      </c>
      <c r="D31" s="29">
        <v>1</v>
      </c>
      <c r="E31" s="112"/>
      <c r="F31" s="31">
        <f>+D31*E31</f>
        <v>0</v>
      </c>
      <c r="G31" s="62"/>
      <c r="H31" s="63"/>
      <c r="I31" s="64"/>
      <c r="J31" s="67"/>
      <c r="L31" s="91"/>
    </row>
    <row r="32" spans="1:12" s="3" customFormat="1" x14ac:dyDescent="0.25">
      <c r="A32" s="45"/>
      <c r="B32" s="45" t="s">
        <v>59</v>
      </c>
      <c r="C32" s="23"/>
      <c r="D32" s="23"/>
      <c r="E32" s="24"/>
      <c r="F32" s="23"/>
      <c r="G32" s="23"/>
      <c r="H32" s="33">
        <f>SUM(F33:F44)</f>
        <v>0</v>
      </c>
      <c r="I32" s="46"/>
      <c r="J32" s="66"/>
      <c r="L32" s="91"/>
    </row>
    <row r="33" spans="1:12" x14ac:dyDescent="0.25">
      <c r="A33" s="50">
        <v>19</v>
      </c>
      <c r="B33" s="73" t="s">
        <v>46</v>
      </c>
      <c r="C33" s="5" t="s">
        <v>2</v>
      </c>
      <c r="D33" s="34">
        <v>175</v>
      </c>
      <c r="E33" s="94"/>
      <c r="F33" s="4">
        <f t="shared" ref="F33:F35" si="3">D33*E33</f>
        <v>0</v>
      </c>
      <c r="G33" s="14"/>
      <c r="H33" s="14"/>
      <c r="I33" s="48"/>
      <c r="L33" s="92"/>
    </row>
    <row r="34" spans="1:12" x14ac:dyDescent="0.25">
      <c r="A34" s="50">
        <v>20</v>
      </c>
      <c r="B34" s="73" t="s">
        <v>47</v>
      </c>
      <c r="C34" s="5" t="s">
        <v>2</v>
      </c>
      <c r="D34" s="34">
        <v>194.5</v>
      </c>
      <c r="E34" s="94"/>
      <c r="F34" s="4">
        <f t="shared" si="3"/>
        <v>0</v>
      </c>
      <c r="G34" s="14"/>
      <c r="H34" s="14"/>
      <c r="I34" s="48"/>
      <c r="L34" s="92"/>
    </row>
    <row r="35" spans="1:12" x14ac:dyDescent="0.25">
      <c r="A35" s="50">
        <v>21</v>
      </c>
      <c r="B35" s="73" t="s">
        <v>48</v>
      </c>
      <c r="C35" s="5" t="s">
        <v>49</v>
      </c>
      <c r="D35" s="34">
        <v>2</v>
      </c>
      <c r="E35" s="35"/>
      <c r="F35" s="4">
        <f t="shared" si="3"/>
        <v>0</v>
      </c>
      <c r="G35" s="14"/>
      <c r="H35" s="14"/>
      <c r="I35" s="48"/>
      <c r="L35" s="92"/>
    </row>
    <row r="36" spans="1:12" x14ac:dyDescent="0.25">
      <c r="A36" s="50">
        <v>22</v>
      </c>
      <c r="B36" s="73" t="s">
        <v>50</v>
      </c>
      <c r="C36" s="5" t="s">
        <v>49</v>
      </c>
      <c r="D36" s="34">
        <v>2</v>
      </c>
      <c r="E36" s="94"/>
      <c r="F36" s="4">
        <f>D36*E36</f>
        <v>0</v>
      </c>
      <c r="G36" s="14"/>
      <c r="H36" s="14"/>
      <c r="I36" s="48"/>
    </row>
    <row r="37" spans="1:12" x14ac:dyDescent="0.25">
      <c r="A37" s="50">
        <v>23</v>
      </c>
      <c r="B37" s="73" t="s">
        <v>51</v>
      </c>
      <c r="C37" s="113" t="s">
        <v>2</v>
      </c>
      <c r="D37" s="114">
        <v>371</v>
      </c>
      <c r="E37" s="94"/>
      <c r="F37" s="115">
        <f t="shared" ref="F37:F41" si="4">D37*E37</f>
        <v>0</v>
      </c>
      <c r="G37" s="14"/>
      <c r="H37" s="14"/>
      <c r="I37" s="48"/>
    </row>
    <row r="38" spans="1:12" x14ac:dyDescent="0.25">
      <c r="A38" s="50">
        <v>24</v>
      </c>
      <c r="B38" s="73" t="s">
        <v>52</v>
      </c>
      <c r="C38" s="5" t="s">
        <v>2</v>
      </c>
      <c r="D38" s="34">
        <v>175</v>
      </c>
      <c r="E38" s="94"/>
      <c r="F38" s="4">
        <f t="shared" si="4"/>
        <v>0</v>
      </c>
      <c r="G38" s="14"/>
      <c r="H38" s="14"/>
      <c r="I38" s="48"/>
    </row>
    <row r="39" spans="1:12" x14ac:dyDescent="0.25">
      <c r="A39" s="50">
        <v>25</v>
      </c>
      <c r="B39" s="73" t="s">
        <v>53</v>
      </c>
      <c r="C39" s="5" t="s">
        <v>2</v>
      </c>
      <c r="D39" s="34">
        <v>195</v>
      </c>
      <c r="E39" s="94"/>
      <c r="F39" s="4">
        <f t="shared" si="4"/>
        <v>0</v>
      </c>
      <c r="G39" s="14"/>
      <c r="H39" s="14"/>
      <c r="I39" s="48"/>
      <c r="L39" s="92"/>
    </row>
    <row r="40" spans="1:12" x14ac:dyDescent="0.25">
      <c r="A40" s="50">
        <v>26</v>
      </c>
      <c r="B40" s="73" t="s">
        <v>158</v>
      </c>
      <c r="C40" s="5" t="s">
        <v>3</v>
      </c>
      <c r="D40" s="34">
        <v>78</v>
      </c>
      <c r="E40" s="94"/>
      <c r="F40" s="4">
        <f t="shared" si="4"/>
        <v>0</v>
      </c>
      <c r="G40" s="14"/>
      <c r="H40" s="14"/>
      <c r="I40" s="48"/>
      <c r="L40" s="92"/>
    </row>
    <row r="41" spans="1:12" x14ac:dyDescent="0.25">
      <c r="A41" s="50">
        <v>27</v>
      </c>
      <c r="B41" s="73" t="s">
        <v>54</v>
      </c>
      <c r="C41" s="5" t="s">
        <v>2</v>
      </c>
      <c r="D41" s="34">
        <v>316</v>
      </c>
      <c r="E41" s="94"/>
      <c r="F41" s="4">
        <f t="shared" si="4"/>
        <v>0</v>
      </c>
      <c r="G41" s="14"/>
      <c r="H41" s="14"/>
      <c r="I41" s="48"/>
    </row>
    <row r="42" spans="1:12" x14ac:dyDescent="0.25">
      <c r="A42" s="50">
        <v>28</v>
      </c>
      <c r="B42" s="73" t="s">
        <v>55</v>
      </c>
      <c r="C42" s="5" t="s">
        <v>49</v>
      </c>
      <c r="D42" s="34">
        <v>4</v>
      </c>
      <c r="E42" s="94"/>
      <c r="F42" s="4">
        <f>D42*E42</f>
        <v>0</v>
      </c>
      <c r="G42" s="14"/>
      <c r="H42" s="14"/>
      <c r="I42" s="48"/>
    </row>
    <row r="43" spans="1:12" x14ac:dyDescent="0.25">
      <c r="A43" s="50">
        <v>29</v>
      </c>
      <c r="B43" s="73" t="s">
        <v>56</v>
      </c>
      <c r="C43" s="5" t="s">
        <v>49</v>
      </c>
      <c r="D43" s="34">
        <v>5</v>
      </c>
      <c r="E43" s="94"/>
      <c r="F43" s="4">
        <f>D43*E43</f>
        <v>0</v>
      </c>
      <c r="G43" s="14"/>
      <c r="H43" s="14"/>
      <c r="I43" s="48"/>
      <c r="L43" s="92"/>
    </row>
    <row r="44" spans="1:12" ht="24.75" customHeight="1" x14ac:dyDescent="0.25">
      <c r="A44" s="50">
        <v>30</v>
      </c>
      <c r="B44" s="73" t="s">
        <v>57</v>
      </c>
      <c r="C44" s="5" t="s">
        <v>2</v>
      </c>
      <c r="D44" s="34">
        <v>175</v>
      </c>
      <c r="E44" s="94"/>
      <c r="F44" s="4">
        <f>D44*E44</f>
        <v>0</v>
      </c>
      <c r="G44" s="14"/>
      <c r="H44" s="14"/>
      <c r="I44" s="48"/>
    </row>
    <row r="45" spans="1:12" s="3" customFormat="1" x14ac:dyDescent="0.25">
      <c r="A45" s="82"/>
      <c r="B45" s="82" t="s">
        <v>60</v>
      </c>
      <c r="C45" s="83"/>
      <c r="D45" s="83"/>
      <c r="E45" s="84"/>
      <c r="F45" s="83"/>
      <c r="G45" s="83"/>
      <c r="H45" s="85"/>
      <c r="I45" s="86">
        <f>SUM(H46:H89)</f>
        <v>0</v>
      </c>
      <c r="J45" s="66"/>
      <c r="L45" s="91"/>
    </row>
    <row r="46" spans="1:12" s="3" customFormat="1" x14ac:dyDescent="0.25">
      <c r="A46" s="45"/>
      <c r="B46" s="45" t="s">
        <v>61</v>
      </c>
      <c r="C46" s="23"/>
      <c r="D46" s="23"/>
      <c r="E46" s="24"/>
      <c r="F46" s="23"/>
      <c r="G46" s="23"/>
      <c r="H46" s="33">
        <f>SUM(F47:F60)</f>
        <v>0</v>
      </c>
      <c r="I46" s="46"/>
      <c r="J46" s="66"/>
      <c r="L46" s="91"/>
    </row>
    <row r="47" spans="1:12" x14ac:dyDescent="0.25">
      <c r="A47" s="51">
        <v>31</v>
      </c>
      <c r="B47" s="74" t="s">
        <v>64</v>
      </c>
      <c r="C47" s="14" t="s">
        <v>2</v>
      </c>
      <c r="D47" s="14">
        <v>148</v>
      </c>
      <c r="E47" s="116"/>
      <c r="F47" s="14">
        <f>+E47*D47</f>
        <v>0</v>
      </c>
      <c r="G47" s="28"/>
      <c r="H47" s="14"/>
      <c r="I47" s="48"/>
    </row>
    <row r="48" spans="1:12" x14ac:dyDescent="0.25">
      <c r="A48" s="51">
        <v>32</v>
      </c>
      <c r="B48" s="74" t="s">
        <v>62</v>
      </c>
      <c r="C48" s="14" t="s">
        <v>2</v>
      </c>
      <c r="D48" s="14">
        <v>147.5</v>
      </c>
      <c r="E48" s="116"/>
      <c r="F48" s="14">
        <f t="shared" ref="F48:F60" si="5">+E48*D48</f>
        <v>0</v>
      </c>
      <c r="G48" s="28"/>
      <c r="H48" s="14"/>
      <c r="I48" s="48"/>
    </row>
    <row r="49" spans="1:12" x14ac:dyDescent="0.25">
      <c r="A49" s="51">
        <v>33</v>
      </c>
      <c r="B49" s="74" t="s">
        <v>65</v>
      </c>
      <c r="C49" s="14" t="s">
        <v>2</v>
      </c>
      <c r="D49" s="14">
        <v>148</v>
      </c>
      <c r="E49" s="116"/>
      <c r="F49" s="14">
        <f t="shared" si="5"/>
        <v>0</v>
      </c>
      <c r="G49" s="28"/>
      <c r="H49" s="14"/>
      <c r="I49" s="48"/>
      <c r="L49" s="92"/>
    </row>
    <row r="50" spans="1:12" x14ac:dyDescent="0.25">
      <c r="A50" s="51">
        <v>34</v>
      </c>
      <c r="B50" s="74" t="s">
        <v>67</v>
      </c>
      <c r="C50" s="14" t="s">
        <v>2</v>
      </c>
      <c r="D50" s="14">
        <v>147.5</v>
      </c>
      <c r="E50" s="116"/>
      <c r="F50" s="14">
        <f t="shared" si="5"/>
        <v>0</v>
      </c>
      <c r="G50" s="28"/>
      <c r="H50" s="14"/>
      <c r="I50" s="48"/>
    </row>
    <row r="51" spans="1:12" x14ac:dyDescent="0.25">
      <c r="A51" s="51">
        <v>35</v>
      </c>
      <c r="B51" s="74" t="s">
        <v>68</v>
      </c>
      <c r="C51" s="14" t="s">
        <v>2</v>
      </c>
      <c r="D51" s="14">
        <v>147.5</v>
      </c>
      <c r="E51" s="116"/>
      <c r="F51" s="14">
        <f t="shared" si="5"/>
        <v>0</v>
      </c>
      <c r="G51" s="28"/>
      <c r="H51" s="14"/>
      <c r="I51" s="48"/>
      <c r="K51" s="87"/>
      <c r="L51" s="92"/>
    </row>
    <row r="52" spans="1:12" x14ac:dyDescent="0.25">
      <c r="A52" s="51">
        <v>36</v>
      </c>
      <c r="B52" s="74" t="s">
        <v>159</v>
      </c>
      <c r="C52" s="14" t="s">
        <v>3</v>
      </c>
      <c r="D52" s="14">
        <v>66.3</v>
      </c>
      <c r="E52" s="116"/>
      <c r="F52" s="14">
        <f t="shared" si="5"/>
        <v>0</v>
      </c>
      <c r="G52" s="37"/>
      <c r="H52" s="14"/>
      <c r="I52" s="48"/>
      <c r="L52" s="92"/>
    </row>
    <row r="53" spans="1:12" x14ac:dyDescent="0.25">
      <c r="A53" s="51">
        <v>37</v>
      </c>
      <c r="B53" s="74" t="s">
        <v>160</v>
      </c>
      <c r="C53" s="14" t="s">
        <v>2</v>
      </c>
      <c r="D53" s="14">
        <v>215.1</v>
      </c>
      <c r="E53" s="116"/>
      <c r="F53" s="14">
        <f t="shared" si="5"/>
        <v>0</v>
      </c>
      <c r="G53" s="37"/>
      <c r="H53" s="14"/>
      <c r="I53" s="48"/>
      <c r="L53" s="92"/>
    </row>
    <row r="54" spans="1:12" x14ac:dyDescent="0.25">
      <c r="A54" s="51">
        <v>38</v>
      </c>
      <c r="B54" s="74" t="s">
        <v>69</v>
      </c>
      <c r="C54" s="14" t="s">
        <v>2</v>
      </c>
      <c r="D54" s="14">
        <v>147.5</v>
      </c>
      <c r="E54" s="116"/>
      <c r="F54" s="14">
        <f t="shared" si="5"/>
        <v>0</v>
      </c>
      <c r="G54" s="37"/>
      <c r="H54" s="14"/>
      <c r="I54" s="48"/>
      <c r="L54" s="92"/>
    </row>
    <row r="55" spans="1:12" x14ac:dyDescent="0.25">
      <c r="A55" s="51">
        <v>39</v>
      </c>
      <c r="B55" s="74" t="s">
        <v>63</v>
      </c>
      <c r="C55" s="14" t="s">
        <v>1</v>
      </c>
      <c r="D55" s="14">
        <v>14</v>
      </c>
      <c r="E55" s="116"/>
      <c r="F55" s="14">
        <f t="shared" si="5"/>
        <v>0</v>
      </c>
      <c r="G55" s="37"/>
      <c r="H55" s="14"/>
      <c r="I55" s="48"/>
      <c r="L55" s="92"/>
    </row>
    <row r="56" spans="1:12" x14ac:dyDescent="0.25">
      <c r="A56" s="51">
        <v>40</v>
      </c>
      <c r="B56" s="74" t="s">
        <v>161</v>
      </c>
      <c r="C56" s="14" t="s">
        <v>2</v>
      </c>
      <c r="D56" s="14">
        <v>215.1</v>
      </c>
      <c r="E56" s="116"/>
      <c r="F56" s="14">
        <f t="shared" si="5"/>
        <v>0</v>
      </c>
      <c r="G56" s="37"/>
      <c r="H56" s="14"/>
      <c r="I56" s="48"/>
      <c r="L56" s="92"/>
    </row>
    <row r="57" spans="1:12" x14ac:dyDescent="0.25">
      <c r="A57" s="51">
        <v>41</v>
      </c>
      <c r="B57" s="74" t="s">
        <v>70</v>
      </c>
      <c r="C57" s="14" t="s">
        <v>1</v>
      </c>
      <c r="D57" s="14">
        <v>36</v>
      </c>
      <c r="E57" s="116"/>
      <c r="F57" s="14">
        <f t="shared" si="5"/>
        <v>0</v>
      </c>
      <c r="G57" s="37"/>
      <c r="H57" s="14"/>
      <c r="I57" s="48"/>
    </row>
    <row r="58" spans="1:12" x14ac:dyDescent="0.25">
      <c r="A58" s="51">
        <v>42</v>
      </c>
      <c r="B58" s="74" t="s">
        <v>71</v>
      </c>
      <c r="C58" s="14" t="s">
        <v>3</v>
      </c>
      <c r="D58" s="14">
        <v>36</v>
      </c>
      <c r="E58" s="116"/>
      <c r="F58" s="14">
        <f t="shared" si="5"/>
        <v>0</v>
      </c>
      <c r="G58" s="14"/>
      <c r="H58" s="14"/>
      <c r="I58" s="48"/>
    </row>
    <row r="59" spans="1:12" x14ac:dyDescent="0.25">
      <c r="A59" s="51">
        <v>43</v>
      </c>
      <c r="B59" s="74" t="s">
        <v>72</v>
      </c>
      <c r="C59" s="14" t="s">
        <v>37</v>
      </c>
      <c r="D59" s="14">
        <v>1</v>
      </c>
      <c r="E59" s="116"/>
      <c r="F59" s="14">
        <f t="shared" si="5"/>
        <v>0</v>
      </c>
      <c r="G59" s="14"/>
      <c r="H59" s="14"/>
      <c r="I59" s="48"/>
    </row>
    <row r="60" spans="1:12" x14ac:dyDescent="0.25">
      <c r="A60" s="51">
        <v>44</v>
      </c>
      <c r="B60" s="74" t="s">
        <v>7</v>
      </c>
      <c r="C60" s="14" t="s">
        <v>2</v>
      </c>
      <c r="D60" s="14">
        <v>416.6</v>
      </c>
      <c r="E60" s="116"/>
      <c r="F60" s="14">
        <f t="shared" si="5"/>
        <v>0</v>
      </c>
      <c r="G60" s="14"/>
      <c r="H60" s="14"/>
      <c r="I60" s="48"/>
      <c r="L60" s="92"/>
    </row>
    <row r="61" spans="1:12" s="3" customFormat="1" x14ac:dyDescent="0.25">
      <c r="A61" s="45"/>
      <c r="B61" s="45" t="s">
        <v>103</v>
      </c>
      <c r="C61" s="23"/>
      <c r="D61" s="23"/>
      <c r="E61" s="24"/>
      <c r="F61" s="23"/>
      <c r="G61" s="23"/>
      <c r="H61" s="33">
        <f>SUM(F62:F85)</f>
        <v>0</v>
      </c>
      <c r="I61" s="46"/>
      <c r="J61" s="66"/>
      <c r="L61" s="91"/>
    </row>
    <row r="62" spans="1:12" x14ac:dyDescent="0.25">
      <c r="A62" s="51">
        <v>45</v>
      </c>
      <c r="B62" s="74" t="s">
        <v>74</v>
      </c>
      <c r="C62" s="14" t="s">
        <v>2</v>
      </c>
      <c r="D62" s="14">
        <v>48</v>
      </c>
      <c r="E62" s="116"/>
      <c r="F62" s="14">
        <f t="shared" ref="F62:F98" si="6">+E62*D62</f>
        <v>0</v>
      </c>
      <c r="G62" s="14"/>
      <c r="H62" s="14"/>
      <c r="I62" s="48"/>
    </row>
    <row r="63" spans="1:12" x14ac:dyDescent="0.25">
      <c r="A63" s="51">
        <v>46</v>
      </c>
      <c r="B63" s="74" t="s">
        <v>76</v>
      </c>
      <c r="C63" s="14" t="s">
        <v>162</v>
      </c>
      <c r="D63" s="14">
        <v>31</v>
      </c>
      <c r="E63" s="116"/>
      <c r="F63" s="14">
        <f t="shared" si="6"/>
        <v>0</v>
      </c>
      <c r="G63" s="14"/>
      <c r="H63" s="14"/>
      <c r="I63" s="48"/>
      <c r="L63" s="92"/>
    </row>
    <row r="64" spans="1:12" x14ac:dyDescent="0.25">
      <c r="A64" s="51">
        <v>47</v>
      </c>
      <c r="B64" s="74" t="s">
        <v>77</v>
      </c>
      <c r="C64" s="14" t="s">
        <v>78</v>
      </c>
      <c r="D64" s="14">
        <v>47.949999999999996</v>
      </c>
      <c r="E64" s="116"/>
      <c r="F64" s="14">
        <f t="shared" si="6"/>
        <v>0</v>
      </c>
      <c r="G64" s="14"/>
      <c r="H64" s="14"/>
      <c r="I64" s="48"/>
      <c r="L64" s="92"/>
    </row>
    <row r="65" spans="1:12" x14ac:dyDescent="0.25">
      <c r="A65" s="51">
        <v>48</v>
      </c>
      <c r="B65" s="74" t="s">
        <v>79</v>
      </c>
      <c r="C65" s="14" t="s">
        <v>78</v>
      </c>
      <c r="D65" s="14">
        <v>78.390000000000015</v>
      </c>
      <c r="E65" s="116"/>
      <c r="F65" s="14">
        <f t="shared" si="6"/>
        <v>0</v>
      </c>
      <c r="G65" s="14"/>
      <c r="H65" s="14"/>
      <c r="I65" s="48"/>
      <c r="L65" s="92"/>
    </row>
    <row r="66" spans="1:12" x14ac:dyDescent="0.25">
      <c r="A66" s="51">
        <v>49</v>
      </c>
      <c r="B66" s="74" t="s">
        <v>80</v>
      </c>
      <c r="C66" s="14" t="s">
        <v>78</v>
      </c>
      <c r="D66" s="14">
        <v>104.52000000000001</v>
      </c>
      <c r="E66" s="116"/>
      <c r="F66" s="14">
        <f t="shared" si="6"/>
        <v>0</v>
      </c>
      <c r="G66" s="14"/>
      <c r="H66" s="14"/>
      <c r="I66" s="48"/>
      <c r="J66"/>
    </row>
    <row r="67" spans="1:12" x14ac:dyDescent="0.25">
      <c r="A67" s="51">
        <v>50</v>
      </c>
      <c r="B67" s="74" t="s">
        <v>81</v>
      </c>
      <c r="C67" s="14" t="s">
        <v>82</v>
      </c>
      <c r="D67" s="14">
        <v>5.2</v>
      </c>
      <c r="E67" s="116"/>
      <c r="F67" s="14">
        <f t="shared" si="6"/>
        <v>0</v>
      </c>
      <c r="G67" s="14"/>
      <c r="H67" s="14"/>
      <c r="I67" s="48"/>
      <c r="J67"/>
    </row>
    <row r="68" spans="1:12" x14ac:dyDescent="0.25">
      <c r="A68" s="51">
        <v>51</v>
      </c>
      <c r="B68" s="74" t="s">
        <v>83</v>
      </c>
      <c r="C68" s="14" t="s">
        <v>75</v>
      </c>
      <c r="D68" s="14">
        <v>2</v>
      </c>
      <c r="E68" s="116"/>
      <c r="F68" s="14">
        <f t="shared" si="6"/>
        <v>0</v>
      </c>
      <c r="G68" s="14"/>
      <c r="H68" s="14"/>
      <c r="I68" s="48"/>
      <c r="J68"/>
    </row>
    <row r="69" spans="1:12" x14ac:dyDescent="0.25">
      <c r="A69" s="51">
        <v>52</v>
      </c>
      <c r="B69" s="74" t="s">
        <v>84</v>
      </c>
      <c r="C69" s="14" t="s">
        <v>78</v>
      </c>
      <c r="D69" s="14">
        <v>104.52000000000001</v>
      </c>
      <c r="E69" s="116"/>
      <c r="F69" s="14">
        <f t="shared" si="6"/>
        <v>0</v>
      </c>
      <c r="G69" s="14"/>
      <c r="H69" s="14"/>
      <c r="I69" s="48"/>
      <c r="J69"/>
    </row>
    <row r="70" spans="1:12" x14ac:dyDescent="0.25">
      <c r="A70" s="51">
        <v>53</v>
      </c>
      <c r="B70" s="74" t="s">
        <v>85</v>
      </c>
      <c r="C70" s="14" t="s">
        <v>78</v>
      </c>
      <c r="D70" s="14">
        <v>47.949999999999996</v>
      </c>
      <c r="E70" s="116"/>
      <c r="F70" s="14">
        <f t="shared" si="6"/>
        <v>0</v>
      </c>
      <c r="G70" s="14"/>
      <c r="H70" s="14"/>
      <c r="I70" s="48"/>
      <c r="J70"/>
      <c r="L70" s="92"/>
    </row>
    <row r="71" spans="1:12" x14ac:dyDescent="0.25">
      <c r="A71" s="51">
        <v>54</v>
      </c>
      <c r="B71" s="74" t="s">
        <v>86</v>
      </c>
      <c r="C71" s="14" t="s">
        <v>78</v>
      </c>
      <c r="D71" s="14">
        <v>43.55</v>
      </c>
      <c r="E71" s="116"/>
      <c r="F71" s="14">
        <f t="shared" si="6"/>
        <v>0</v>
      </c>
      <c r="G71" s="14"/>
      <c r="H71" s="14"/>
      <c r="I71" s="48"/>
      <c r="J71"/>
    </row>
    <row r="72" spans="1:12" x14ac:dyDescent="0.25">
      <c r="A72" s="51">
        <v>55</v>
      </c>
      <c r="B72" s="74" t="s">
        <v>87</v>
      </c>
      <c r="C72" s="14" t="s">
        <v>78</v>
      </c>
      <c r="D72" s="14">
        <v>4.4000000000000004</v>
      </c>
      <c r="E72" s="116"/>
      <c r="F72" s="14">
        <f t="shared" si="6"/>
        <v>0</v>
      </c>
      <c r="G72" s="14"/>
      <c r="H72" s="14"/>
      <c r="I72" s="48"/>
      <c r="J72"/>
    </row>
    <row r="73" spans="1:12" x14ac:dyDescent="0.25">
      <c r="A73" s="51">
        <v>56</v>
      </c>
      <c r="B73" s="74" t="s">
        <v>163</v>
      </c>
      <c r="C73" s="14" t="s">
        <v>82</v>
      </c>
      <c r="D73" s="14">
        <v>25.47</v>
      </c>
      <c r="E73" s="116"/>
      <c r="F73" s="14">
        <f t="shared" si="6"/>
        <v>0</v>
      </c>
      <c r="G73" s="14"/>
      <c r="H73" s="14"/>
      <c r="I73" s="48"/>
      <c r="J73"/>
      <c r="L73" s="92"/>
    </row>
    <row r="74" spans="1:12" x14ac:dyDescent="0.25">
      <c r="A74" s="51">
        <v>57</v>
      </c>
      <c r="B74" s="74" t="s">
        <v>89</v>
      </c>
      <c r="C74" s="14" t="s">
        <v>2</v>
      </c>
      <c r="D74" s="14">
        <v>9</v>
      </c>
      <c r="E74" s="116"/>
      <c r="F74" s="14">
        <f t="shared" si="6"/>
        <v>0</v>
      </c>
      <c r="G74" s="14"/>
      <c r="H74" s="14"/>
      <c r="I74" s="48"/>
      <c r="J74"/>
      <c r="K74" s="36"/>
      <c r="L74" s="92"/>
    </row>
    <row r="75" spans="1:12" x14ac:dyDescent="0.25">
      <c r="A75" s="51">
        <v>58</v>
      </c>
      <c r="B75" s="74" t="s">
        <v>90</v>
      </c>
      <c r="C75" s="14" t="s">
        <v>2</v>
      </c>
      <c r="D75" s="14">
        <v>3</v>
      </c>
      <c r="E75" s="116"/>
      <c r="F75" s="14">
        <f t="shared" si="6"/>
        <v>0</v>
      </c>
      <c r="G75" s="14"/>
      <c r="H75" s="14"/>
      <c r="I75" s="48"/>
      <c r="J75"/>
      <c r="K75" s="36"/>
      <c r="L75" s="92"/>
    </row>
    <row r="76" spans="1:12" x14ac:dyDescent="0.25">
      <c r="A76" s="51">
        <v>59</v>
      </c>
      <c r="B76" s="74" t="s">
        <v>91</v>
      </c>
      <c r="C76" s="14" t="s">
        <v>27</v>
      </c>
      <c r="D76" s="14">
        <v>11</v>
      </c>
      <c r="E76" s="116"/>
      <c r="F76" s="14">
        <f t="shared" si="6"/>
        <v>0</v>
      </c>
      <c r="G76" s="14"/>
      <c r="H76" s="14"/>
      <c r="I76" s="48"/>
      <c r="J76"/>
    </row>
    <row r="77" spans="1:12" x14ac:dyDescent="0.25">
      <c r="A77" s="51">
        <v>60</v>
      </c>
      <c r="B77" s="74" t="s">
        <v>92</v>
      </c>
      <c r="C77" s="14" t="s">
        <v>93</v>
      </c>
      <c r="D77" s="14">
        <v>7</v>
      </c>
      <c r="E77" s="116"/>
      <c r="F77" s="14">
        <f t="shared" si="6"/>
        <v>0</v>
      </c>
      <c r="G77" s="14"/>
      <c r="H77" s="14"/>
      <c r="I77" s="48"/>
      <c r="J77"/>
    </row>
    <row r="78" spans="1:12" x14ac:dyDescent="0.25">
      <c r="A78" s="51">
        <v>61</v>
      </c>
      <c r="B78" s="74" t="s">
        <v>94</v>
      </c>
      <c r="C78" s="14" t="s">
        <v>93</v>
      </c>
      <c r="D78" s="14">
        <v>3</v>
      </c>
      <c r="E78" s="116"/>
      <c r="F78" s="14">
        <f t="shared" si="6"/>
        <v>0</v>
      </c>
      <c r="G78" s="14"/>
      <c r="H78" s="14"/>
      <c r="I78" s="48"/>
      <c r="J78"/>
    </row>
    <row r="79" spans="1:12" x14ac:dyDescent="0.25">
      <c r="A79" s="51">
        <v>62</v>
      </c>
      <c r="B79" s="74" t="s">
        <v>95</v>
      </c>
      <c r="C79" s="14" t="s">
        <v>78</v>
      </c>
      <c r="D79" s="14">
        <v>5.2</v>
      </c>
      <c r="E79" s="116"/>
      <c r="F79" s="14">
        <f t="shared" si="6"/>
        <v>0</v>
      </c>
      <c r="G79" s="14"/>
      <c r="H79" s="14"/>
      <c r="I79" s="48"/>
      <c r="J79"/>
    </row>
    <row r="80" spans="1:12" x14ac:dyDescent="0.25">
      <c r="A80" s="51">
        <v>63</v>
      </c>
      <c r="B80" s="74" t="s">
        <v>96</v>
      </c>
      <c r="C80" s="14" t="s">
        <v>93</v>
      </c>
      <c r="D80" s="14">
        <v>8</v>
      </c>
      <c r="E80" s="116"/>
      <c r="F80" s="14">
        <f t="shared" si="6"/>
        <v>0</v>
      </c>
      <c r="G80" s="14"/>
      <c r="H80" s="14"/>
      <c r="I80" s="48"/>
      <c r="J80"/>
    </row>
    <row r="81" spans="1:12" x14ac:dyDescent="0.25">
      <c r="A81" s="51">
        <v>64</v>
      </c>
      <c r="B81" s="74" t="s">
        <v>97</v>
      </c>
      <c r="C81" s="14" t="s">
        <v>78</v>
      </c>
      <c r="D81" s="14">
        <v>104.52000000000001</v>
      </c>
      <c r="E81" s="116"/>
      <c r="F81" s="14">
        <f t="shared" si="6"/>
        <v>0</v>
      </c>
      <c r="G81" s="14"/>
      <c r="H81" s="14"/>
      <c r="I81" s="48"/>
      <c r="J81"/>
    </row>
    <row r="82" spans="1:12" x14ac:dyDescent="0.25">
      <c r="A82" s="51">
        <v>65</v>
      </c>
      <c r="B82" s="74" t="s">
        <v>98</v>
      </c>
      <c r="C82" s="14" t="s">
        <v>99</v>
      </c>
      <c r="D82" s="14">
        <v>2</v>
      </c>
      <c r="E82" s="116"/>
      <c r="F82" s="14">
        <f t="shared" si="6"/>
        <v>0</v>
      </c>
      <c r="G82" s="14"/>
      <c r="H82" s="14"/>
      <c r="I82" s="48"/>
    </row>
    <row r="83" spans="1:12" x14ac:dyDescent="0.25">
      <c r="A83" s="51">
        <v>66</v>
      </c>
      <c r="B83" s="74" t="s">
        <v>100</v>
      </c>
      <c r="C83" s="14" t="s">
        <v>99</v>
      </c>
      <c r="D83" s="14">
        <v>2</v>
      </c>
      <c r="E83" s="116"/>
      <c r="F83" s="14">
        <f t="shared" si="6"/>
        <v>0</v>
      </c>
      <c r="G83" s="14"/>
      <c r="H83" s="14"/>
      <c r="I83" s="48"/>
      <c r="L83" s="92"/>
    </row>
    <row r="84" spans="1:12" x14ac:dyDescent="0.25">
      <c r="A84" s="51">
        <v>67</v>
      </c>
      <c r="B84" s="74" t="s">
        <v>101</v>
      </c>
      <c r="C84" s="14" t="s">
        <v>78</v>
      </c>
      <c r="D84" s="14">
        <v>47.949999999999996</v>
      </c>
      <c r="E84" s="116"/>
      <c r="F84" s="14">
        <f t="shared" si="6"/>
        <v>0</v>
      </c>
      <c r="G84" s="14"/>
      <c r="H84" s="14"/>
      <c r="I84" s="48"/>
    </row>
    <row r="85" spans="1:12" x14ac:dyDescent="0.25">
      <c r="A85" s="51">
        <v>68</v>
      </c>
      <c r="B85" s="74" t="s">
        <v>7</v>
      </c>
      <c r="C85" s="14" t="s">
        <v>2</v>
      </c>
      <c r="D85" s="14">
        <v>48</v>
      </c>
      <c r="E85" s="116"/>
      <c r="F85" s="14">
        <f t="shared" si="6"/>
        <v>0</v>
      </c>
      <c r="G85" s="14"/>
      <c r="H85" s="14"/>
      <c r="I85" s="48"/>
    </row>
    <row r="86" spans="1:12" s="3" customFormat="1" x14ac:dyDescent="0.25">
      <c r="A86" s="45"/>
      <c r="B86" s="45" t="s">
        <v>153</v>
      </c>
      <c r="C86" s="23"/>
      <c r="D86" s="23"/>
      <c r="E86" s="24"/>
      <c r="F86" s="23"/>
      <c r="G86" s="23"/>
      <c r="H86" s="33">
        <f>SUM(F87:F98)</f>
        <v>0</v>
      </c>
      <c r="I86" s="46"/>
      <c r="J86" s="66"/>
      <c r="L86" s="91"/>
    </row>
    <row r="87" spans="1:12" x14ac:dyDescent="0.25">
      <c r="A87" s="51">
        <v>69</v>
      </c>
      <c r="B87" s="74" t="s">
        <v>64</v>
      </c>
      <c r="C87" s="14" t="s">
        <v>2</v>
      </c>
      <c r="D87" s="14">
        <v>433</v>
      </c>
      <c r="E87" s="116"/>
      <c r="F87" s="14">
        <f t="shared" si="6"/>
        <v>0</v>
      </c>
      <c r="G87" s="14"/>
      <c r="H87" s="14"/>
      <c r="I87" s="48"/>
    </row>
    <row r="88" spans="1:12" x14ac:dyDescent="0.25">
      <c r="A88" s="51">
        <v>70</v>
      </c>
      <c r="B88" s="74" t="s">
        <v>104</v>
      </c>
      <c r="C88" s="14" t="s">
        <v>66</v>
      </c>
      <c r="D88" s="14">
        <v>46.1</v>
      </c>
      <c r="E88" s="116"/>
      <c r="F88" s="14">
        <f t="shared" si="6"/>
        <v>0</v>
      </c>
      <c r="G88" s="14"/>
      <c r="H88" s="14"/>
      <c r="I88" s="48"/>
      <c r="L88" s="92"/>
    </row>
    <row r="89" spans="1:12" x14ac:dyDescent="0.25">
      <c r="A89" s="51">
        <v>71</v>
      </c>
      <c r="B89" s="74" t="s">
        <v>105</v>
      </c>
      <c r="C89" s="14" t="s">
        <v>2</v>
      </c>
      <c r="D89" s="14">
        <v>81</v>
      </c>
      <c r="E89" s="116"/>
      <c r="F89" s="14">
        <f t="shared" si="6"/>
        <v>0</v>
      </c>
      <c r="G89" s="14"/>
      <c r="H89" s="14"/>
      <c r="I89" s="48"/>
    </row>
    <row r="90" spans="1:12" x14ac:dyDescent="0.25">
      <c r="A90" s="51">
        <v>72</v>
      </c>
      <c r="B90" s="74" t="s">
        <v>106</v>
      </c>
      <c r="C90" s="14" t="s">
        <v>66</v>
      </c>
      <c r="D90" s="14">
        <v>37.799999999999997</v>
      </c>
      <c r="E90" s="116"/>
      <c r="F90" s="14">
        <f t="shared" si="6"/>
        <v>0</v>
      </c>
      <c r="G90" s="14"/>
      <c r="H90" s="14"/>
      <c r="I90" s="48"/>
      <c r="L90" s="92"/>
    </row>
    <row r="91" spans="1:12" x14ac:dyDescent="0.25">
      <c r="A91" s="51">
        <v>73</v>
      </c>
      <c r="B91" s="74" t="s">
        <v>107</v>
      </c>
      <c r="C91" s="14" t="s">
        <v>66</v>
      </c>
      <c r="D91" s="14">
        <v>30.8</v>
      </c>
      <c r="E91" s="116"/>
      <c r="F91" s="14">
        <f t="shared" si="6"/>
        <v>0</v>
      </c>
      <c r="G91" s="14"/>
      <c r="H91" s="14"/>
      <c r="I91" s="48"/>
    </row>
    <row r="92" spans="1:12" x14ac:dyDescent="0.25">
      <c r="A92" s="51">
        <v>74</v>
      </c>
      <c r="B92" s="74" t="s">
        <v>108</v>
      </c>
      <c r="C92" s="14" t="s">
        <v>66</v>
      </c>
      <c r="D92" s="14">
        <v>7</v>
      </c>
      <c r="E92" s="116"/>
      <c r="F92" s="14">
        <f t="shared" si="6"/>
        <v>0</v>
      </c>
      <c r="G92" s="14"/>
      <c r="H92" s="14"/>
      <c r="I92" s="48"/>
    </row>
    <row r="93" spans="1:12" x14ac:dyDescent="0.25">
      <c r="A93" s="51">
        <v>75</v>
      </c>
      <c r="B93" s="74" t="s">
        <v>109</v>
      </c>
      <c r="C93" s="14" t="s">
        <v>66</v>
      </c>
      <c r="D93" s="14">
        <v>53.3</v>
      </c>
      <c r="E93" s="116"/>
      <c r="F93" s="14">
        <f t="shared" si="6"/>
        <v>0</v>
      </c>
      <c r="G93" s="14"/>
      <c r="H93" s="14"/>
      <c r="I93" s="48"/>
    </row>
    <row r="94" spans="1:12" x14ac:dyDescent="0.25">
      <c r="A94" s="51">
        <v>76</v>
      </c>
      <c r="B94" s="74" t="s">
        <v>110</v>
      </c>
      <c r="C94" s="14" t="s">
        <v>2</v>
      </c>
      <c r="D94" s="14">
        <v>81</v>
      </c>
      <c r="E94" s="116"/>
      <c r="F94" s="14">
        <f t="shared" si="6"/>
        <v>0</v>
      </c>
      <c r="G94" s="14"/>
      <c r="H94" s="14"/>
      <c r="I94" s="48"/>
    </row>
    <row r="95" spans="1:12" x14ac:dyDescent="0.25">
      <c r="A95" s="51">
        <v>77</v>
      </c>
      <c r="B95" s="74" t="s">
        <v>111</v>
      </c>
      <c r="C95" s="14" t="s">
        <v>2</v>
      </c>
      <c r="D95" s="14">
        <v>154</v>
      </c>
      <c r="E95" s="116"/>
      <c r="F95" s="14">
        <f t="shared" si="6"/>
        <v>0</v>
      </c>
      <c r="G95" s="14"/>
      <c r="H95" s="14"/>
      <c r="I95" s="48"/>
    </row>
    <row r="96" spans="1:12" x14ac:dyDescent="0.25">
      <c r="A96" s="51">
        <v>78</v>
      </c>
      <c r="B96" s="74" t="s">
        <v>112</v>
      </c>
      <c r="C96" s="14" t="s">
        <v>66</v>
      </c>
      <c r="D96" s="14">
        <v>2.5</v>
      </c>
      <c r="E96" s="116"/>
      <c r="F96" s="14">
        <f t="shared" si="6"/>
        <v>0</v>
      </c>
      <c r="G96" s="14"/>
      <c r="H96" s="14"/>
      <c r="I96" s="48"/>
    </row>
    <row r="97" spans="1:12" x14ac:dyDescent="0.25">
      <c r="A97" s="51">
        <v>79</v>
      </c>
      <c r="B97" s="74" t="s">
        <v>113</v>
      </c>
      <c r="C97" s="14" t="s">
        <v>2</v>
      </c>
      <c r="D97" s="14">
        <v>144.00000000000003</v>
      </c>
      <c r="E97" s="116"/>
      <c r="F97" s="14">
        <f t="shared" si="6"/>
        <v>0</v>
      </c>
      <c r="G97" s="14"/>
      <c r="H97" s="14"/>
      <c r="I97" s="48"/>
    </row>
    <row r="98" spans="1:12" x14ac:dyDescent="0.25">
      <c r="A98" s="51">
        <v>80</v>
      </c>
      <c r="B98" s="74" t="s">
        <v>7</v>
      </c>
      <c r="C98" s="14" t="s">
        <v>2</v>
      </c>
      <c r="D98" s="14">
        <v>214</v>
      </c>
      <c r="E98" s="116"/>
      <c r="F98" s="14">
        <f t="shared" si="6"/>
        <v>0</v>
      </c>
      <c r="G98" s="14"/>
      <c r="H98" s="14"/>
      <c r="I98" s="48"/>
    </row>
    <row r="99" spans="1:12" s="3" customFormat="1" x14ac:dyDescent="0.25">
      <c r="A99" s="82"/>
      <c r="B99" s="82" t="s">
        <v>114</v>
      </c>
      <c r="C99" s="83"/>
      <c r="D99" s="83"/>
      <c r="E99" s="84"/>
      <c r="F99" s="83"/>
      <c r="G99" s="83"/>
      <c r="H99" s="85"/>
      <c r="I99" s="86">
        <f>SUM(H100:H142)</f>
        <v>0</v>
      </c>
      <c r="J99" s="66"/>
      <c r="L99" s="91"/>
    </row>
    <row r="100" spans="1:12" s="3" customFormat="1" x14ac:dyDescent="0.25">
      <c r="A100" s="45"/>
      <c r="B100" s="45" t="s">
        <v>103</v>
      </c>
      <c r="C100" s="23"/>
      <c r="D100" s="23"/>
      <c r="E100" s="24"/>
      <c r="F100" s="23"/>
      <c r="G100" s="23"/>
      <c r="H100" s="33">
        <f>SUM(F101:F124)</f>
        <v>0</v>
      </c>
      <c r="I100" s="46"/>
      <c r="J100" s="66"/>
      <c r="L100" s="91"/>
    </row>
    <row r="101" spans="1:12" x14ac:dyDescent="0.25">
      <c r="A101" s="51">
        <v>81</v>
      </c>
      <c r="B101" s="74" t="s">
        <v>74</v>
      </c>
      <c r="C101" s="14" t="s">
        <v>78</v>
      </c>
      <c r="D101" s="14">
        <v>190</v>
      </c>
      <c r="E101" s="116"/>
      <c r="F101" s="14">
        <f t="shared" ref="F101:F124" si="7">+E101*D101</f>
        <v>0</v>
      </c>
      <c r="G101" s="14"/>
      <c r="H101" s="14"/>
      <c r="I101" s="48"/>
    </row>
    <row r="102" spans="1:12" x14ac:dyDescent="0.25">
      <c r="A102" s="51">
        <v>82</v>
      </c>
      <c r="B102" s="74" t="s">
        <v>76</v>
      </c>
      <c r="C102" s="14" t="s">
        <v>162</v>
      </c>
      <c r="D102" s="14">
        <v>6</v>
      </c>
      <c r="E102" s="116"/>
      <c r="F102" s="14">
        <f t="shared" si="7"/>
        <v>0</v>
      </c>
      <c r="G102" s="14"/>
      <c r="H102" s="14"/>
      <c r="I102" s="48"/>
    </row>
    <row r="103" spans="1:12" x14ac:dyDescent="0.25">
      <c r="A103" s="51">
        <v>83</v>
      </c>
      <c r="B103" s="74" t="s">
        <v>77</v>
      </c>
      <c r="C103" s="14" t="s">
        <v>78</v>
      </c>
      <c r="D103" s="14">
        <v>190</v>
      </c>
      <c r="E103" s="116"/>
      <c r="F103" s="14">
        <f t="shared" si="7"/>
        <v>0</v>
      </c>
      <c r="G103" s="14"/>
      <c r="H103" s="14"/>
      <c r="I103" s="48"/>
      <c r="L103" s="92"/>
    </row>
    <row r="104" spans="1:12" x14ac:dyDescent="0.25">
      <c r="A104" s="51">
        <v>84</v>
      </c>
      <c r="B104" s="74" t="s">
        <v>79</v>
      </c>
      <c r="C104" s="14" t="s">
        <v>78</v>
      </c>
      <c r="D104" s="14">
        <v>399</v>
      </c>
      <c r="E104" s="116"/>
      <c r="F104" s="14">
        <f t="shared" si="7"/>
        <v>0</v>
      </c>
      <c r="G104" s="14"/>
      <c r="H104" s="14"/>
      <c r="I104" s="48"/>
      <c r="L104" s="92"/>
    </row>
    <row r="105" spans="1:12" x14ac:dyDescent="0.25">
      <c r="A105" s="51">
        <v>85</v>
      </c>
      <c r="B105" s="74" t="s">
        <v>80</v>
      </c>
      <c r="C105" s="14" t="s">
        <v>78</v>
      </c>
      <c r="D105" s="14">
        <v>714</v>
      </c>
      <c r="E105" s="116"/>
      <c r="F105" s="14">
        <f t="shared" si="7"/>
        <v>0</v>
      </c>
      <c r="G105" s="14"/>
      <c r="H105" s="14"/>
      <c r="I105" s="48"/>
      <c r="J105"/>
    </row>
    <row r="106" spans="1:12" x14ac:dyDescent="0.25">
      <c r="A106" s="51">
        <v>86</v>
      </c>
      <c r="B106" s="74" t="s">
        <v>81</v>
      </c>
      <c r="C106" s="14" t="s">
        <v>82</v>
      </c>
      <c r="D106" s="14">
        <v>28.799999999999997</v>
      </c>
      <c r="E106" s="116"/>
      <c r="F106" s="14">
        <f t="shared" si="7"/>
        <v>0</v>
      </c>
      <c r="G106" s="14"/>
      <c r="H106" s="14"/>
      <c r="I106" s="48"/>
    </row>
    <row r="107" spans="1:12" x14ac:dyDescent="0.25">
      <c r="A107" s="51">
        <v>87</v>
      </c>
      <c r="B107" s="74" t="s">
        <v>115</v>
      </c>
      <c r="C107" s="14" t="s">
        <v>75</v>
      </c>
      <c r="D107" s="14">
        <v>6</v>
      </c>
      <c r="E107" s="116"/>
      <c r="F107" s="14">
        <f t="shared" si="7"/>
        <v>0</v>
      </c>
      <c r="G107" s="14"/>
      <c r="H107" s="14"/>
      <c r="I107" s="48"/>
    </row>
    <row r="108" spans="1:12" x14ac:dyDescent="0.25">
      <c r="A108" s="51">
        <v>88</v>
      </c>
      <c r="B108" s="74" t="s">
        <v>84</v>
      </c>
      <c r="C108" s="14" t="s">
        <v>78</v>
      </c>
      <c r="D108" s="14">
        <v>714</v>
      </c>
      <c r="E108" s="116"/>
      <c r="F108" s="14">
        <f t="shared" si="7"/>
        <v>0</v>
      </c>
      <c r="G108" s="14"/>
      <c r="H108" s="14"/>
      <c r="I108" s="48"/>
    </row>
    <row r="109" spans="1:12" x14ac:dyDescent="0.25">
      <c r="A109" s="51">
        <v>89</v>
      </c>
      <c r="B109" s="74" t="s">
        <v>85</v>
      </c>
      <c r="C109" s="14" t="s">
        <v>78</v>
      </c>
      <c r="D109" s="14">
        <v>190</v>
      </c>
      <c r="E109" s="116"/>
      <c r="F109" s="14">
        <f t="shared" si="7"/>
        <v>0</v>
      </c>
      <c r="G109" s="14"/>
      <c r="H109" s="14"/>
      <c r="I109" s="48"/>
      <c r="J109"/>
      <c r="L109" s="92"/>
    </row>
    <row r="110" spans="1:12" x14ac:dyDescent="0.25">
      <c r="A110" s="51">
        <v>90</v>
      </c>
      <c r="B110" s="74" t="s">
        <v>86</v>
      </c>
      <c r="C110" s="14" t="s">
        <v>78</v>
      </c>
      <c r="D110" s="14">
        <v>190</v>
      </c>
      <c r="E110" s="116"/>
      <c r="F110" s="14">
        <f t="shared" si="7"/>
        <v>0</v>
      </c>
      <c r="G110" s="14"/>
      <c r="H110" s="14"/>
      <c r="I110" s="48"/>
    </row>
    <row r="111" spans="1:12" x14ac:dyDescent="0.25">
      <c r="A111" s="51">
        <v>91</v>
      </c>
      <c r="B111" s="74" t="s">
        <v>87</v>
      </c>
      <c r="C111" s="14" t="s">
        <v>78</v>
      </c>
      <c r="D111" s="14">
        <v>414</v>
      </c>
      <c r="E111" s="116"/>
      <c r="F111" s="14">
        <f t="shared" si="7"/>
        <v>0</v>
      </c>
      <c r="G111" s="14"/>
      <c r="H111" s="14"/>
      <c r="I111" s="48"/>
    </row>
    <row r="112" spans="1:12" x14ac:dyDescent="0.25">
      <c r="A112" s="51">
        <v>92</v>
      </c>
      <c r="B112" s="74" t="s">
        <v>88</v>
      </c>
      <c r="C112" s="14" t="s">
        <v>82</v>
      </c>
      <c r="D112" s="14">
        <v>26.099999999999998</v>
      </c>
      <c r="E112" s="116"/>
      <c r="F112" s="14">
        <f t="shared" si="7"/>
        <v>0</v>
      </c>
      <c r="G112" s="14"/>
      <c r="H112" s="14"/>
      <c r="I112" s="48"/>
      <c r="J112"/>
      <c r="L112" s="92"/>
    </row>
    <row r="113" spans="1:12" x14ac:dyDescent="0.25">
      <c r="A113" s="51">
        <v>93</v>
      </c>
      <c r="B113" s="74" t="s">
        <v>89</v>
      </c>
      <c r="C113" s="14" t="s">
        <v>82</v>
      </c>
      <c r="D113" s="14">
        <v>58.3</v>
      </c>
      <c r="E113" s="116"/>
      <c r="F113" s="14">
        <f t="shared" si="7"/>
        <v>0</v>
      </c>
      <c r="G113" s="14"/>
      <c r="H113" s="14"/>
      <c r="I113" s="48"/>
      <c r="J113"/>
      <c r="K113" s="36"/>
      <c r="L113" s="92"/>
    </row>
    <row r="114" spans="1:12" x14ac:dyDescent="0.25">
      <c r="A114" s="51">
        <v>94</v>
      </c>
      <c r="B114" s="74" t="s">
        <v>90</v>
      </c>
      <c r="C114" s="14" t="s">
        <v>82</v>
      </c>
      <c r="D114" s="14">
        <v>6</v>
      </c>
      <c r="E114" s="116"/>
      <c r="F114" s="14">
        <f t="shared" si="7"/>
        <v>0</v>
      </c>
      <c r="G114" s="14"/>
      <c r="H114" s="14"/>
      <c r="I114" s="48"/>
      <c r="J114"/>
      <c r="K114" s="36"/>
      <c r="L114" s="92"/>
    </row>
    <row r="115" spans="1:12" x14ac:dyDescent="0.25">
      <c r="A115" s="51">
        <v>95</v>
      </c>
      <c r="B115" s="74" t="s">
        <v>91</v>
      </c>
      <c r="C115" s="14" t="s">
        <v>27</v>
      </c>
      <c r="D115" s="14">
        <v>35</v>
      </c>
      <c r="E115" s="116"/>
      <c r="F115" s="14">
        <f t="shared" si="7"/>
        <v>0</v>
      </c>
      <c r="G115" s="14"/>
      <c r="H115" s="14"/>
      <c r="I115" s="48"/>
    </row>
    <row r="116" spans="1:12" x14ac:dyDescent="0.25">
      <c r="A116" s="51">
        <v>96</v>
      </c>
      <c r="B116" s="74" t="s">
        <v>92</v>
      </c>
      <c r="C116" s="14" t="s">
        <v>93</v>
      </c>
      <c r="D116" s="14">
        <v>29</v>
      </c>
      <c r="E116" s="116"/>
      <c r="F116" s="14">
        <f t="shared" si="7"/>
        <v>0</v>
      </c>
      <c r="G116" s="14"/>
      <c r="H116" s="14"/>
      <c r="I116" s="48"/>
    </row>
    <row r="117" spans="1:12" x14ac:dyDescent="0.25">
      <c r="A117" s="51">
        <v>97</v>
      </c>
      <c r="B117" s="74" t="s">
        <v>94</v>
      </c>
      <c r="C117" s="14" t="s">
        <v>93</v>
      </c>
      <c r="D117" s="14">
        <v>13</v>
      </c>
      <c r="E117" s="116"/>
      <c r="F117" s="14">
        <f t="shared" si="7"/>
        <v>0</v>
      </c>
      <c r="G117" s="14"/>
      <c r="H117" s="14"/>
      <c r="I117" s="48"/>
    </row>
    <row r="118" spans="1:12" x14ac:dyDescent="0.25">
      <c r="A118" s="51">
        <v>98</v>
      </c>
      <c r="B118" s="74" t="s">
        <v>95</v>
      </c>
      <c r="C118" s="14" t="s">
        <v>78</v>
      </c>
      <c r="D118" s="14">
        <v>31</v>
      </c>
      <c r="E118" s="116"/>
      <c r="F118" s="14">
        <f t="shared" si="7"/>
        <v>0</v>
      </c>
      <c r="G118" s="14"/>
      <c r="H118" s="14"/>
      <c r="I118" s="48"/>
    </row>
    <row r="119" spans="1:12" x14ac:dyDescent="0.25">
      <c r="A119" s="51">
        <v>99</v>
      </c>
      <c r="B119" s="74" t="s">
        <v>96</v>
      </c>
      <c r="C119" s="14" t="s">
        <v>93</v>
      </c>
      <c r="D119" s="14">
        <v>16</v>
      </c>
      <c r="E119" s="116"/>
      <c r="F119" s="14">
        <f t="shared" si="7"/>
        <v>0</v>
      </c>
      <c r="G119" s="14"/>
      <c r="H119" s="14"/>
      <c r="I119" s="48"/>
    </row>
    <row r="120" spans="1:12" x14ac:dyDescent="0.25">
      <c r="A120" s="51">
        <v>100</v>
      </c>
      <c r="B120" s="74" t="s">
        <v>97</v>
      </c>
      <c r="C120" s="14" t="s">
        <v>78</v>
      </c>
      <c r="D120" s="14">
        <v>313</v>
      </c>
      <c r="E120" s="116"/>
      <c r="F120" s="14">
        <f t="shared" si="7"/>
        <v>0</v>
      </c>
      <c r="G120" s="14"/>
      <c r="H120" s="14"/>
      <c r="I120" s="48"/>
    </row>
    <row r="121" spans="1:12" x14ac:dyDescent="0.25">
      <c r="A121" s="51">
        <v>101</v>
      </c>
      <c r="B121" s="74" t="s">
        <v>98</v>
      </c>
      <c r="C121" s="14" t="s">
        <v>99</v>
      </c>
      <c r="D121" s="14">
        <v>12</v>
      </c>
      <c r="E121" s="116"/>
      <c r="F121" s="14">
        <f t="shared" si="7"/>
        <v>0</v>
      </c>
      <c r="G121" s="14"/>
      <c r="H121" s="14"/>
      <c r="I121" s="48"/>
    </row>
    <row r="122" spans="1:12" x14ac:dyDescent="0.25">
      <c r="A122" s="51">
        <v>102</v>
      </c>
      <c r="B122" s="74" t="s">
        <v>100</v>
      </c>
      <c r="C122" s="14" t="s">
        <v>99</v>
      </c>
      <c r="D122" s="14">
        <v>6</v>
      </c>
      <c r="E122" s="116"/>
      <c r="F122" s="14">
        <f t="shared" si="7"/>
        <v>0</v>
      </c>
      <c r="G122" s="14"/>
      <c r="H122" s="14"/>
      <c r="I122" s="48"/>
    </row>
    <row r="123" spans="1:12" x14ac:dyDescent="0.25">
      <c r="A123" s="51">
        <v>103</v>
      </c>
      <c r="B123" s="74" t="s">
        <v>101</v>
      </c>
      <c r="C123" s="14" t="s">
        <v>78</v>
      </c>
      <c r="D123" s="14">
        <v>65</v>
      </c>
      <c r="E123" s="116"/>
      <c r="F123" s="14">
        <f t="shared" si="7"/>
        <v>0</v>
      </c>
      <c r="G123" s="14"/>
      <c r="H123" s="14"/>
      <c r="I123" s="48"/>
    </row>
    <row r="124" spans="1:12" x14ac:dyDescent="0.25">
      <c r="A124" s="51">
        <v>104</v>
      </c>
      <c r="B124" s="74" t="s">
        <v>102</v>
      </c>
      <c r="C124" s="14" t="s">
        <v>2</v>
      </c>
      <c r="D124" s="14">
        <v>190</v>
      </c>
      <c r="E124" s="116"/>
      <c r="F124" s="14">
        <f t="shared" si="7"/>
        <v>0</v>
      </c>
      <c r="G124" s="14"/>
      <c r="H124" s="14"/>
      <c r="I124" s="48"/>
    </row>
    <row r="125" spans="1:12" s="3" customFormat="1" x14ac:dyDescent="0.25">
      <c r="A125" s="45"/>
      <c r="B125" s="45" t="s">
        <v>129</v>
      </c>
      <c r="C125" s="23"/>
      <c r="D125" s="23"/>
      <c r="E125" s="24"/>
      <c r="F125" s="23"/>
      <c r="G125" s="23"/>
      <c r="H125" s="33">
        <f>SUM(F126:F139)</f>
        <v>0</v>
      </c>
      <c r="I125" s="46"/>
      <c r="J125" s="66"/>
      <c r="L125" s="91"/>
    </row>
    <row r="126" spans="1:12" x14ac:dyDescent="0.25">
      <c r="A126" s="52"/>
      <c r="B126" s="75" t="s">
        <v>73</v>
      </c>
      <c r="C126" s="117"/>
      <c r="D126" s="117"/>
      <c r="E126" s="117"/>
      <c r="F126" s="117"/>
      <c r="G126" s="74"/>
      <c r="H126" s="74"/>
      <c r="I126" s="118"/>
    </row>
    <row r="127" spans="1:12" ht="30" x14ac:dyDescent="0.25">
      <c r="A127" s="9">
        <v>105</v>
      </c>
      <c r="B127" s="76" t="s">
        <v>116</v>
      </c>
      <c r="C127" s="119" t="s">
        <v>75</v>
      </c>
      <c r="D127" s="119">
        <v>1</v>
      </c>
      <c r="E127" s="120"/>
      <c r="F127" s="121">
        <f>+D127*E127</f>
        <v>0</v>
      </c>
      <c r="G127" s="74"/>
      <c r="H127" s="74"/>
      <c r="I127" s="118"/>
    </row>
    <row r="128" spans="1:12" x14ac:dyDescent="0.25">
      <c r="A128" s="53"/>
      <c r="B128" s="75" t="s">
        <v>117</v>
      </c>
      <c r="C128" s="122"/>
      <c r="D128" s="122"/>
      <c r="E128" s="123"/>
      <c r="F128" s="124"/>
      <c r="G128" s="74"/>
      <c r="H128" s="74"/>
      <c r="I128" s="118"/>
    </row>
    <row r="129" spans="1:12" ht="30" x14ac:dyDescent="0.25">
      <c r="A129" s="9">
        <v>106</v>
      </c>
      <c r="B129" s="76" t="s">
        <v>118</v>
      </c>
      <c r="C129" s="119" t="s">
        <v>99</v>
      </c>
      <c r="D129" s="119">
        <v>10</v>
      </c>
      <c r="E129" s="120"/>
      <c r="F129" s="121">
        <f>+E129*D129</f>
        <v>0</v>
      </c>
      <c r="G129" s="74"/>
      <c r="H129" s="74"/>
      <c r="I129" s="118"/>
    </row>
    <row r="130" spans="1:12" ht="30" x14ac:dyDescent="0.25">
      <c r="A130" s="9"/>
      <c r="B130" s="76" t="s">
        <v>119</v>
      </c>
      <c r="C130" s="119" t="s">
        <v>99</v>
      </c>
      <c r="D130" s="119">
        <v>1</v>
      </c>
      <c r="E130" s="120"/>
      <c r="F130" s="121">
        <f>+E130*D130</f>
        <v>0</v>
      </c>
      <c r="G130" s="74"/>
      <c r="H130" s="74"/>
      <c r="I130" s="118"/>
    </row>
    <row r="131" spans="1:12" ht="45" x14ac:dyDescent="0.25">
      <c r="A131" s="9">
        <v>107</v>
      </c>
      <c r="B131" s="76" t="s">
        <v>120</v>
      </c>
      <c r="C131" s="119" t="s">
        <v>99</v>
      </c>
      <c r="D131" s="119">
        <v>20</v>
      </c>
      <c r="E131" s="120"/>
      <c r="F131" s="121">
        <f>+E131*D131</f>
        <v>0</v>
      </c>
      <c r="G131" s="74"/>
      <c r="H131" s="74"/>
      <c r="I131" s="118"/>
    </row>
    <row r="132" spans="1:12" x14ac:dyDescent="0.25">
      <c r="A132" s="53"/>
      <c r="B132" s="75" t="s">
        <v>121</v>
      </c>
      <c r="C132" s="122"/>
      <c r="D132" s="122"/>
      <c r="E132" s="123"/>
      <c r="F132" s="124"/>
      <c r="G132" s="74"/>
      <c r="H132" s="74"/>
      <c r="I132" s="118"/>
    </row>
    <row r="133" spans="1:12" ht="30" x14ac:dyDescent="0.25">
      <c r="A133" s="9">
        <v>108</v>
      </c>
      <c r="B133" s="76" t="s">
        <v>122</v>
      </c>
      <c r="C133" s="119" t="s">
        <v>2</v>
      </c>
      <c r="D133" s="119">
        <v>77</v>
      </c>
      <c r="E133" s="120"/>
      <c r="F133" s="121">
        <f t="shared" ref="F133:F139" si="8">+E133*D133</f>
        <v>0</v>
      </c>
      <c r="G133" s="74"/>
      <c r="H133" s="74"/>
      <c r="I133" s="118"/>
    </row>
    <row r="134" spans="1:12" ht="30" x14ac:dyDescent="0.25">
      <c r="A134" s="9">
        <v>109</v>
      </c>
      <c r="B134" s="76" t="s">
        <v>123</v>
      </c>
      <c r="C134" s="119" t="s">
        <v>75</v>
      </c>
      <c r="D134" s="119">
        <v>1</v>
      </c>
      <c r="E134" s="120"/>
      <c r="F134" s="121">
        <f t="shared" si="8"/>
        <v>0</v>
      </c>
      <c r="G134" s="74"/>
      <c r="H134" s="74"/>
      <c r="I134" s="118"/>
    </row>
    <row r="135" spans="1:12" ht="60" x14ac:dyDescent="0.25">
      <c r="A135" s="9">
        <v>110</v>
      </c>
      <c r="B135" s="76" t="s">
        <v>124</v>
      </c>
      <c r="C135" s="119" t="s">
        <v>2</v>
      </c>
      <c r="D135" s="119">
        <v>50</v>
      </c>
      <c r="E135" s="120"/>
      <c r="F135" s="121">
        <f t="shared" si="8"/>
        <v>0</v>
      </c>
      <c r="G135" s="74"/>
      <c r="H135" s="74"/>
      <c r="I135" s="118"/>
    </row>
    <row r="136" spans="1:12" ht="30" x14ac:dyDescent="0.25">
      <c r="A136" s="9">
        <v>111</v>
      </c>
      <c r="B136" s="76" t="s">
        <v>125</v>
      </c>
      <c r="C136" s="119" t="s">
        <v>2</v>
      </c>
      <c r="D136" s="119">
        <v>60</v>
      </c>
      <c r="E136" s="120"/>
      <c r="F136" s="121">
        <f t="shared" si="8"/>
        <v>0</v>
      </c>
      <c r="G136" s="74"/>
      <c r="H136" s="74"/>
      <c r="I136" s="118"/>
    </row>
    <row r="137" spans="1:12" x14ac:dyDescent="0.25">
      <c r="A137" s="53"/>
      <c r="B137" s="75" t="s">
        <v>126</v>
      </c>
      <c r="C137" s="119"/>
      <c r="D137" s="119"/>
      <c r="E137" s="120"/>
      <c r="F137" s="121"/>
      <c r="G137" s="74"/>
      <c r="H137" s="74"/>
      <c r="I137" s="118"/>
    </row>
    <row r="138" spans="1:12" ht="30" x14ac:dyDescent="0.25">
      <c r="A138" s="9">
        <v>112</v>
      </c>
      <c r="B138" s="76" t="s">
        <v>127</v>
      </c>
      <c r="C138" s="119" t="s">
        <v>2</v>
      </c>
      <c r="D138" s="119">
        <v>470</v>
      </c>
      <c r="E138" s="120"/>
      <c r="F138" s="121">
        <f>+D138*E138</f>
        <v>0</v>
      </c>
      <c r="G138" s="74"/>
      <c r="H138" s="74"/>
      <c r="I138" s="118"/>
    </row>
    <row r="139" spans="1:12" ht="60" x14ac:dyDescent="0.25">
      <c r="A139" s="9">
        <v>113</v>
      </c>
      <c r="B139" s="76" t="s">
        <v>128</v>
      </c>
      <c r="C139" s="119" t="s">
        <v>2</v>
      </c>
      <c r="D139" s="119">
        <v>430</v>
      </c>
      <c r="E139" s="120"/>
      <c r="F139" s="121">
        <f t="shared" si="8"/>
        <v>0</v>
      </c>
      <c r="G139" s="74"/>
      <c r="H139" s="74"/>
      <c r="I139" s="118"/>
    </row>
    <row r="140" spans="1:12" s="3" customFormat="1" x14ac:dyDescent="0.25">
      <c r="A140" s="45"/>
      <c r="B140" s="45" t="s">
        <v>144</v>
      </c>
      <c r="C140" s="23"/>
      <c r="D140" s="23"/>
      <c r="E140" s="24"/>
      <c r="F140" s="23"/>
      <c r="G140" s="23"/>
      <c r="H140" s="33">
        <f>SUM(F141:F154)</f>
        <v>0</v>
      </c>
      <c r="I140" s="46"/>
      <c r="J140" s="66"/>
      <c r="L140" s="91"/>
    </row>
    <row r="141" spans="1:12" x14ac:dyDescent="0.25">
      <c r="A141" s="54"/>
      <c r="B141" s="77" t="s">
        <v>130</v>
      </c>
      <c r="C141" s="6"/>
      <c r="D141" s="6"/>
      <c r="E141" s="6"/>
      <c r="F141" s="6"/>
      <c r="G141" s="60">
        <f>SUM(F142:F144)</f>
        <v>0</v>
      </c>
      <c r="H141" s="14"/>
      <c r="I141" s="48"/>
    </row>
    <row r="142" spans="1:12" x14ac:dyDescent="0.25">
      <c r="A142" s="54">
        <v>114</v>
      </c>
      <c r="B142" s="78" t="s">
        <v>131</v>
      </c>
      <c r="C142" s="125" t="s">
        <v>27</v>
      </c>
      <c r="D142" s="125">
        <v>95</v>
      </c>
      <c r="E142" s="126"/>
      <c r="F142" s="126"/>
      <c r="G142" s="74"/>
      <c r="H142" s="74"/>
      <c r="I142" s="118"/>
      <c r="J142" s="87"/>
      <c r="L142" s="92"/>
    </row>
    <row r="143" spans="1:12" ht="30" x14ac:dyDescent="0.25">
      <c r="A143" s="54">
        <v>115</v>
      </c>
      <c r="B143" s="78" t="s">
        <v>132</v>
      </c>
      <c r="C143" s="125" t="s">
        <v>2</v>
      </c>
      <c r="D143" s="125">
        <v>209</v>
      </c>
      <c r="E143" s="126"/>
      <c r="F143" s="126"/>
      <c r="G143" s="74"/>
      <c r="H143" s="74"/>
      <c r="I143" s="118"/>
      <c r="J143" s="87"/>
      <c r="K143" s="87"/>
      <c r="L143" s="92"/>
    </row>
    <row r="144" spans="1:12" ht="30" x14ac:dyDescent="0.25">
      <c r="A144" s="54">
        <v>116</v>
      </c>
      <c r="B144" s="78" t="s">
        <v>133</v>
      </c>
      <c r="C144" s="125" t="s">
        <v>2</v>
      </c>
      <c r="D144" s="125">
        <v>320</v>
      </c>
      <c r="E144" s="126"/>
      <c r="F144" s="126"/>
      <c r="G144" s="74"/>
      <c r="H144" s="74"/>
      <c r="I144" s="118"/>
    </row>
    <row r="145" spans="1:12" x14ac:dyDescent="0.25">
      <c r="A145" s="54"/>
      <c r="B145" s="77" t="s">
        <v>134</v>
      </c>
      <c r="C145" s="125"/>
      <c r="D145" s="125"/>
      <c r="E145" s="125"/>
      <c r="F145" s="125"/>
      <c r="G145" s="127">
        <f>SUM(F146:F149)</f>
        <v>0</v>
      </c>
      <c r="H145" s="74"/>
      <c r="I145" s="118"/>
    </row>
    <row r="146" spans="1:12" ht="38.25" x14ac:dyDescent="0.25">
      <c r="A146" s="54">
        <v>117</v>
      </c>
      <c r="B146" s="79" t="s">
        <v>135</v>
      </c>
      <c r="C146" s="125" t="s">
        <v>2</v>
      </c>
      <c r="D146" s="125">
        <v>3600</v>
      </c>
      <c r="E146" s="126"/>
      <c r="F146" s="126"/>
      <c r="G146" s="74"/>
      <c r="H146" s="74"/>
      <c r="I146" s="118"/>
      <c r="J146"/>
      <c r="L146" s="92"/>
    </row>
    <row r="147" spans="1:12" ht="38.25" x14ac:dyDescent="0.25">
      <c r="A147" s="54">
        <v>118</v>
      </c>
      <c r="B147" s="79" t="s">
        <v>136</v>
      </c>
      <c r="C147" s="125" t="s">
        <v>2</v>
      </c>
      <c r="D147" s="125">
        <v>3600</v>
      </c>
      <c r="E147" s="126"/>
      <c r="F147" s="126"/>
      <c r="G147" s="74"/>
      <c r="H147" s="74"/>
      <c r="I147" s="118"/>
      <c r="J147"/>
    </row>
    <row r="148" spans="1:12" ht="25.5" x14ac:dyDescent="0.25">
      <c r="A148" s="54">
        <v>119</v>
      </c>
      <c r="B148" s="79" t="s">
        <v>137</v>
      </c>
      <c r="C148" s="125" t="s">
        <v>93</v>
      </c>
      <c r="D148" s="125">
        <v>440</v>
      </c>
      <c r="E148" s="126"/>
      <c r="F148" s="126"/>
      <c r="G148" s="74"/>
      <c r="H148" s="74"/>
      <c r="I148" s="118"/>
      <c r="J148"/>
    </row>
    <row r="149" spans="1:12" x14ac:dyDescent="0.25">
      <c r="A149" s="54">
        <v>120</v>
      </c>
      <c r="B149" s="128" t="s">
        <v>138</v>
      </c>
      <c r="C149" s="125" t="s">
        <v>93</v>
      </c>
      <c r="D149" s="125">
        <v>45</v>
      </c>
      <c r="E149" s="126"/>
      <c r="F149" s="126"/>
      <c r="G149" s="74"/>
      <c r="H149" s="74"/>
      <c r="I149" s="118"/>
      <c r="J149"/>
    </row>
    <row r="150" spans="1:12" x14ac:dyDescent="0.25">
      <c r="A150" s="54"/>
      <c r="B150" s="77" t="s">
        <v>139</v>
      </c>
      <c r="C150" s="125"/>
      <c r="D150" s="125"/>
      <c r="E150" s="125"/>
      <c r="F150" s="125"/>
      <c r="G150" s="127">
        <f>SUM(F151:F154)</f>
        <v>0</v>
      </c>
      <c r="H150" s="74"/>
      <c r="I150" s="118"/>
      <c r="J150"/>
    </row>
    <row r="151" spans="1:12" ht="25.5" x14ac:dyDescent="0.25">
      <c r="A151" s="54">
        <v>121</v>
      </c>
      <c r="B151" s="79" t="s">
        <v>140</v>
      </c>
      <c r="C151" s="125" t="s">
        <v>2</v>
      </c>
      <c r="D151" s="125">
        <v>500</v>
      </c>
      <c r="E151" s="81"/>
      <c r="F151" s="126"/>
      <c r="G151" s="74"/>
      <c r="H151" s="74"/>
      <c r="I151" s="118"/>
      <c r="J151"/>
      <c r="L151" s="92"/>
    </row>
    <row r="152" spans="1:12" ht="38.25" x14ac:dyDescent="0.25">
      <c r="A152" s="54">
        <v>122</v>
      </c>
      <c r="B152" s="79" t="s">
        <v>141</v>
      </c>
      <c r="C152" s="125" t="s">
        <v>2</v>
      </c>
      <c r="D152" s="125">
        <v>500</v>
      </c>
      <c r="E152" s="126"/>
      <c r="F152" s="126"/>
      <c r="G152" s="74"/>
      <c r="H152" s="74"/>
      <c r="I152" s="118"/>
      <c r="J152"/>
      <c r="L152" s="92"/>
    </row>
    <row r="153" spans="1:12" ht="38.25" x14ac:dyDescent="0.25">
      <c r="A153" s="54">
        <v>123</v>
      </c>
      <c r="B153" s="79" t="s">
        <v>142</v>
      </c>
      <c r="C153" s="125" t="s">
        <v>2</v>
      </c>
      <c r="D153" s="125">
        <v>3400</v>
      </c>
      <c r="E153" s="126"/>
      <c r="F153" s="126"/>
      <c r="G153" s="74"/>
      <c r="H153" s="74"/>
      <c r="I153" s="118"/>
      <c r="J153"/>
    </row>
    <row r="154" spans="1:12" ht="26.25" thickBot="1" x14ac:dyDescent="0.3">
      <c r="A154" s="55">
        <v>124</v>
      </c>
      <c r="B154" s="80" t="s">
        <v>143</v>
      </c>
      <c r="C154" s="129" t="s">
        <v>2</v>
      </c>
      <c r="D154" s="129">
        <v>270</v>
      </c>
      <c r="E154" s="130"/>
      <c r="F154" s="130"/>
      <c r="G154" s="131"/>
      <c r="H154" s="131"/>
      <c r="I154" s="132"/>
      <c r="J154"/>
    </row>
    <row r="155" spans="1:12" x14ac:dyDescent="0.25">
      <c r="G155" s="21" t="s">
        <v>148</v>
      </c>
      <c r="H155" s="21"/>
      <c r="I155" s="22">
        <f>SUM(I5:I154)</f>
        <v>0</v>
      </c>
      <c r="J155"/>
    </row>
    <row r="156" spans="1:12" x14ac:dyDescent="0.25">
      <c r="G156" s="14" t="s">
        <v>149</v>
      </c>
      <c r="H156" s="15">
        <v>0.15</v>
      </c>
      <c r="I156" s="16">
        <f>+H156*I155</f>
        <v>0</v>
      </c>
      <c r="J156"/>
    </row>
    <row r="157" spans="1:12" x14ac:dyDescent="0.25">
      <c r="G157" s="14" t="s">
        <v>150</v>
      </c>
      <c r="H157" s="15">
        <v>0.05</v>
      </c>
      <c r="I157" s="16">
        <f>+H157*I155</f>
        <v>0</v>
      </c>
      <c r="J157"/>
    </row>
    <row r="158" spans="1:12" x14ac:dyDescent="0.25">
      <c r="G158" s="14" t="s">
        <v>4</v>
      </c>
      <c r="H158" s="15">
        <v>0.05</v>
      </c>
      <c r="I158" s="16">
        <f>+H158*I155</f>
        <v>0</v>
      </c>
      <c r="J158"/>
    </row>
    <row r="159" spans="1:12" x14ac:dyDescent="0.25">
      <c r="G159" s="14" t="s">
        <v>151</v>
      </c>
      <c r="H159" s="15">
        <v>0.16</v>
      </c>
      <c r="I159" s="16">
        <f t="shared" ref="I159" si="9">+H159*I158</f>
        <v>0</v>
      </c>
      <c r="J159" s="11"/>
    </row>
    <row r="160" spans="1:12" x14ac:dyDescent="0.25">
      <c r="J160" s="104"/>
    </row>
    <row r="161" spans="2:12" x14ac:dyDescent="0.25">
      <c r="G161" s="12" t="s">
        <v>152</v>
      </c>
      <c r="H161" s="14"/>
      <c r="I161" s="13">
        <f>SUM(I155:I159)</f>
        <v>0</v>
      </c>
      <c r="J161"/>
    </row>
    <row r="162" spans="2:12" x14ac:dyDescent="0.25">
      <c r="B162"/>
      <c r="E162"/>
      <c r="J162" s="103"/>
      <c r="L162" s="81"/>
    </row>
    <row r="165" spans="2:12" x14ac:dyDescent="0.25">
      <c r="B165"/>
      <c r="E165"/>
      <c r="I165" s="11"/>
      <c r="J165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ANEXO 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</dc:creator>
  <cp:lastModifiedBy>Paula Juliana Gutierrez Sepulveda</cp:lastModifiedBy>
  <cp:lastPrinted>2014-01-21T14:24:46Z</cp:lastPrinted>
  <dcterms:created xsi:type="dcterms:W3CDTF">2013-11-17T16:27:46Z</dcterms:created>
  <dcterms:modified xsi:type="dcterms:W3CDTF">2015-12-02T14:18:41Z</dcterms:modified>
</cp:coreProperties>
</file>