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LABORATORIOS 2016\2DO PROYECTO\AJUSTE\robustos\PLIEGOS\soportes definitivos\PLIEGOS DEFINITIVOS A PUBLICAR\observ pliegos\PUBLICAR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H15" i="1"/>
  <c r="H19" i="1"/>
  <c r="H23" i="1"/>
  <c r="H27" i="1"/>
  <c r="H31" i="1"/>
  <c r="H35" i="1"/>
  <c r="H39" i="1"/>
  <c r="H43" i="1"/>
  <c r="H47" i="1"/>
  <c r="H51" i="1"/>
  <c r="H55" i="1"/>
  <c r="H59" i="1"/>
  <c r="H63" i="1"/>
  <c r="H67" i="1"/>
  <c r="H71" i="1"/>
  <c r="H75" i="1"/>
  <c r="H79" i="1"/>
  <c r="H83" i="1"/>
  <c r="H87" i="1"/>
  <c r="H91" i="1"/>
  <c r="H95" i="1"/>
  <c r="H99" i="1"/>
  <c r="H103" i="1"/>
  <c r="H107" i="1"/>
  <c r="H111" i="1"/>
  <c r="H115" i="1"/>
  <c r="H119" i="1"/>
  <c r="H123" i="1"/>
  <c r="H127" i="1"/>
  <c r="H130" i="1"/>
  <c r="H134" i="1"/>
  <c r="H135" i="1"/>
  <c r="H139" i="1"/>
  <c r="H143" i="1"/>
  <c r="H146" i="1"/>
  <c r="H150" i="1"/>
  <c r="H151" i="1"/>
  <c r="H155" i="1"/>
  <c r="H159" i="1"/>
  <c r="H162" i="1"/>
  <c r="H166" i="1"/>
  <c r="H167" i="1"/>
  <c r="H171" i="1"/>
  <c r="H175" i="1"/>
  <c r="H178" i="1"/>
  <c r="H182" i="1"/>
  <c r="H183" i="1"/>
  <c r="H187" i="1"/>
  <c r="H194" i="1"/>
  <c r="H198" i="1"/>
  <c r="H199" i="1"/>
  <c r="H203" i="1"/>
  <c r="H207" i="1"/>
  <c r="H210" i="1"/>
  <c r="H211" i="1"/>
  <c r="H212" i="1"/>
  <c r="H213" i="1"/>
  <c r="H214" i="1"/>
  <c r="H216" i="1"/>
  <c r="H218" i="1"/>
  <c r="H219" i="1"/>
  <c r="H223" i="1"/>
  <c r="H227" i="1"/>
  <c r="G228" i="1"/>
  <c r="H228" i="1" s="1"/>
  <c r="G227" i="1"/>
  <c r="G226" i="1"/>
  <c r="H226" i="1" s="1"/>
  <c r="G225" i="1"/>
  <c r="H225" i="1" s="1"/>
  <c r="G224" i="1"/>
  <c r="H224" i="1" s="1"/>
  <c r="G223" i="1"/>
  <c r="G222" i="1"/>
  <c r="H222" i="1" s="1"/>
  <c r="G221" i="1"/>
  <c r="H221" i="1" s="1"/>
  <c r="G220" i="1"/>
  <c r="H220" i="1" s="1"/>
  <c r="G219" i="1"/>
  <c r="G218" i="1"/>
  <c r="G217" i="1"/>
  <c r="H217" i="1" s="1"/>
  <c r="A217" i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G216" i="1"/>
  <c r="G215" i="1"/>
  <c r="H215" i="1" s="1"/>
  <c r="G209" i="1"/>
  <c r="H209" i="1" s="1"/>
  <c r="G208" i="1"/>
  <c r="H208" i="1" s="1"/>
  <c r="G207" i="1"/>
  <c r="G206" i="1"/>
  <c r="H206" i="1" s="1"/>
  <c r="G205" i="1"/>
  <c r="H205" i="1" s="1"/>
  <c r="G204" i="1"/>
  <c r="H204" i="1" s="1"/>
  <c r="G203" i="1"/>
  <c r="G202" i="1"/>
  <c r="H202" i="1" s="1"/>
  <c r="G201" i="1"/>
  <c r="H201" i="1" s="1"/>
  <c r="G200" i="1"/>
  <c r="H200" i="1" s="1"/>
  <c r="G199" i="1"/>
  <c r="G198" i="1"/>
  <c r="G197" i="1"/>
  <c r="H197" i="1" s="1"/>
  <c r="G196" i="1"/>
  <c r="H196" i="1" s="1"/>
  <c r="G195" i="1"/>
  <c r="H195" i="1" s="1"/>
  <c r="G194" i="1"/>
  <c r="G193" i="1"/>
  <c r="H193" i="1" s="1"/>
  <c r="G192" i="1"/>
  <c r="H192" i="1" s="1"/>
  <c r="F191" i="1"/>
  <c r="G190" i="1"/>
  <c r="H190" i="1" s="1"/>
  <c r="G189" i="1"/>
  <c r="H189" i="1" s="1"/>
  <c r="G188" i="1"/>
  <c r="H188" i="1" s="1"/>
  <c r="G187" i="1"/>
  <c r="G186" i="1"/>
  <c r="H186" i="1" s="1"/>
  <c r="G185" i="1"/>
  <c r="H185" i="1" s="1"/>
  <c r="G184" i="1"/>
  <c r="H184" i="1" s="1"/>
  <c r="G183" i="1"/>
  <c r="G182" i="1"/>
  <c r="G181" i="1"/>
  <c r="H181" i="1" s="1"/>
  <c r="G180" i="1"/>
  <c r="H180" i="1" s="1"/>
  <c r="G179" i="1"/>
  <c r="H179" i="1" s="1"/>
  <c r="G178" i="1"/>
  <c r="G177" i="1"/>
  <c r="H177" i="1" s="1"/>
  <c r="G176" i="1"/>
  <c r="H176" i="1" s="1"/>
  <c r="G175" i="1"/>
  <c r="G174" i="1"/>
  <c r="H174" i="1" s="1"/>
  <c r="G173" i="1"/>
  <c r="H173" i="1" s="1"/>
  <c r="G172" i="1"/>
  <c r="H172" i="1" s="1"/>
  <c r="G171" i="1"/>
  <c r="G170" i="1"/>
  <c r="H170" i="1" s="1"/>
  <c r="G169" i="1"/>
  <c r="H169" i="1" s="1"/>
  <c r="G168" i="1"/>
  <c r="H168" i="1" s="1"/>
  <c r="G167" i="1"/>
  <c r="G166" i="1"/>
  <c r="G165" i="1"/>
  <c r="H165" i="1" s="1"/>
  <c r="G164" i="1"/>
  <c r="H164" i="1" s="1"/>
  <c r="G163" i="1"/>
  <c r="H163" i="1" s="1"/>
  <c r="G162" i="1"/>
  <c r="G161" i="1"/>
  <c r="H161" i="1" s="1"/>
  <c r="G160" i="1"/>
  <c r="H160" i="1" s="1"/>
  <c r="G159" i="1"/>
  <c r="G158" i="1"/>
  <c r="H158" i="1" s="1"/>
  <c r="G157" i="1"/>
  <c r="H157" i="1" s="1"/>
  <c r="G156" i="1"/>
  <c r="H156" i="1" s="1"/>
  <c r="G155" i="1"/>
  <c r="G154" i="1"/>
  <c r="H154" i="1" s="1"/>
  <c r="G153" i="1"/>
  <c r="H153" i="1" s="1"/>
  <c r="G152" i="1"/>
  <c r="H152" i="1" s="1"/>
  <c r="G151" i="1"/>
  <c r="G150" i="1"/>
  <c r="G149" i="1"/>
  <c r="H149" i="1" s="1"/>
  <c r="G148" i="1"/>
  <c r="H148" i="1" s="1"/>
  <c r="G147" i="1"/>
  <c r="H147" i="1" s="1"/>
  <c r="G146" i="1"/>
  <c r="G145" i="1"/>
  <c r="H145" i="1" s="1"/>
  <c r="G144" i="1"/>
  <c r="H144" i="1" s="1"/>
  <c r="G143" i="1"/>
  <c r="G142" i="1"/>
  <c r="H142" i="1" s="1"/>
  <c r="G141" i="1"/>
  <c r="H141" i="1" s="1"/>
  <c r="G140" i="1"/>
  <c r="H140" i="1" s="1"/>
  <c r="G139" i="1"/>
  <c r="G138" i="1"/>
  <c r="H138" i="1" s="1"/>
  <c r="G137" i="1"/>
  <c r="H137" i="1" s="1"/>
  <c r="G136" i="1"/>
  <c r="H136" i="1" s="1"/>
  <c r="G135" i="1"/>
  <c r="G134" i="1"/>
  <c r="G133" i="1"/>
  <c r="H133" i="1" s="1"/>
  <c r="G132" i="1"/>
  <c r="H132" i="1" s="1"/>
  <c r="G131" i="1"/>
  <c r="H131" i="1" s="1"/>
  <c r="G130" i="1"/>
  <c r="G129" i="1"/>
  <c r="H129" i="1" s="1"/>
  <c r="G128" i="1"/>
  <c r="H128" i="1" s="1"/>
  <c r="G127" i="1"/>
  <c r="G126" i="1"/>
  <c r="H126" i="1" s="1"/>
  <c r="G125" i="1"/>
  <c r="H125" i="1" s="1"/>
  <c r="G124" i="1"/>
  <c r="H124" i="1" s="1"/>
  <c r="G123" i="1"/>
  <c r="G122" i="1"/>
  <c r="H122" i="1" s="1"/>
  <c r="G121" i="1"/>
  <c r="H121" i="1" s="1"/>
  <c r="G120" i="1"/>
  <c r="H120" i="1" s="1"/>
  <c r="G119" i="1"/>
  <c r="G118" i="1"/>
  <c r="H118" i="1" s="1"/>
  <c r="G117" i="1"/>
  <c r="H117" i="1" s="1"/>
  <c r="G116" i="1"/>
  <c r="H116" i="1" s="1"/>
  <c r="G115" i="1"/>
  <c r="G114" i="1"/>
  <c r="H114" i="1" s="1"/>
  <c r="G113" i="1"/>
  <c r="H113" i="1" s="1"/>
  <c r="G112" i="1"/>
  <c r="H112" i="1" s="1"/>
  <c r="G111" i="1"/>
  <c r="G110" i="1"/>
  <c r="H110" i="1" s="1"/>
  <c r="G109" i="1"/>
  <c r="H109" i="1" s="1"/>
  <c r="G108" i="1"/>
  <c r="H108" i="1" s="1"/>
  <c r="G107" i="1"/>
  <c r="G106" i="1"/>
  <c r="H106" i="1" s="1"/>
  <c r="G105" i="1"/>
  <c r="H105" i="1" s="1"/>
  <c r="G104" i="1"/>
  <c r="H104" i="1" s="1"/>
  <c r="G103" i="1"/>
  <c r="G102" i="1"/>
  <c r="H102" i="1" s="1"/>
  <c r="G101" i="1"/>
  <c r="H101" i="1" s="1"/>
  <c r="G100" i="1"/>
  <c r="H100" i="1" s="1"/>
  <c r="G99" i="1"/>
  <c r="G98" i="1"/>
  <c r="H98" i="1" s="1"/>
  <c r="G97" i="1"/>
  <c r="H97" i="1" s="1"/>
  <c r="G96" i="1"/>
  <c r="H96" i="1" s="1"/>
  <c r="G95" i="1"/>
  <c r="G94" i="1"/>
  <c r="H94" i="1" s="1"/>
  <c r="G93" i="1"/>
  <c r="H93" i="1" s="1"/>
  <c r="G92" i="1"/>
  <c r="H92" i="1" s="1"/>
  <c r="G91" i="1"/>
  <c r="G90" i="1"/>
  <c r="H90" i="1" s="1"/>
  <c r="G89" i="1"/>
  <c r="H89" i="1" s="1"/>
  <c r="G88" i="1"/>
  <c r="H88" i="1" s="1"/>
  <c r="G87" i="1"/>
  <c r="G86" i="1"/>
  <c r="H86" i="1" s="1"/>
  <c r="G85" i="1"/>
  <c r="H85" i="1" s="1"/>
  <c r="G84" i="1"/>
  <c r="H84" i="1" s="1"/>
  <c r="G83" i="1"/>
  <c r="G82" i="1"/>
  <c r="H82" i="1" s="1"/>
  <c r="G81" i="1"/>
  <c r="H81" i="1" s="1"/>
  <c r="G80" i="1"/>
  <c r="H80" i="1" s="1"/>
  <c r="G79" i="1"/>
  <c r="G78" i="1"/>
  <c r="H78" i="1" s="1"/>
  <c r="G77" i="1"/>
  <c r="H77" i="1" s="1"/>
  <c r="G76" i="1"/>
  <c r="H76" i="1" s="1"/>
  <c r="G75" i="1"/>
  <c r="G74" i="1"/>
  <c r="H74" i="1" s="1"/>
  <c r="G73" i="1"/>
  <c r="H73" i="1" s="1"/>
  <c r="G72" i="1"/>
  <c r="H72" i="1" s="1"/>
  <c r="G71" i="1"/>
  <c r="G70" i="1"/>
  <c r="H70" i="1" s="1"/>
  <c r="G69" i="1"/>
  <c r="H69" i="1" s="1"/>
  <c r="G68" i="1"/>
  <c r="H68" i="1" s="1"/>
  <c r="G67" i="1"/>
  <c r="G66" i="1"/>
  <c r="H66" i="1" s="1"/>
  <c r="G65" i="1"/>
  <c r="H65" i="1" s="1"/>
  <c r="G64" i="1"/>
  <c r="H64" i="1" s="1"/>
  <c r="G63" i="1"/>
  <c r="G62" i="1"/>
  <c r="H62" i="1" s="1"/>
  <c r="G61" i="1"/>
  <c r="H61" i="1" s="1"/>
  <c r="G60" i="1"/>
  <c r="H60" i="1" s="1"/>
  <c r="G59" i="1"/>
  <c r="G58" i="1"/>
  <c r="H58" i="1" s="1"/>
  <c r="G57" i="1"/>
  <c r="H57" i="1" s="1"/>
  <c r="G56" i="1"/>
  <c r="H56" i="1" s="1"/>
  <c r="G55" i="1"/>
  <c r="G54" i="1"/>
  <c r="H54" i="1" s="1"/>
  <c r="G53" i="1"/>
  <c r="H53" i="1" s="1"/>
  <c r="G52" i="1"/>
  <c r="H52" i="1" s="1"/>
  <c r="G51" i="1"/>
  <c r="G50" i="1"/>
  <c r="H50" i="1" s="1"/>
  <c r="G49" i="1"/>
  <c r="H49" i="1" s="1"/>
  <c r="G48" i="1"/>
  <c r="H48" i="1" s="1"/>
  <c r="G47" i="1"/>
  <c r="G46" i="1"/>
  <c r="H46" i="1" s="1"/>
  <c r="G45" i="1"/>
  <c r="H45" i="1" s="1"/>
  <c r="G44" i="1"/>
  <c r="H44" i="1" s="1"/>
  <c r="G43" i="1"/>
  <c r="G42" i="1"/>
  <c r="H42" i="1" s="1"/>
  <c r="G41" i="1"/>
  <c r="H41" i="1" s="1"/>
  <c r="G40" i="1"/>
  <c r="H40" i="1" s="1"/>
  <c r="G39" i="1"/>
  <c r="G38" i="1"/>
  <c r="H38" i="1" s="1"/>
  <c r="G37" i="1"/>
  <c r="H37" i="1" s="1"/>
  <c r="G36" i="1"/>
  <c r="H36" i="1" s="1"/>
  <c r="G35" i="1"/>
  <c r="G34" i="1"/>
  <c r="H34" i="1" s="1"/>
  <c r="G33" i="1"/>
  <c r="H33" i="1" s="1"/>
  <c r="G32" i="1"/>
  <c r="H32" i="1" s="1"/>
  <c r="G31" i="1"/>
  <c r="G30" i="1"/>
  <c r="H30" i="1" s="1"/>
  <c r="G29" i="1"/>
  <c r="H29" i="1" s="1"/>
  <c r="G28" i="1"/>
  <c r="H28" i="1" s="1"/>
  <c r="G27" i="1"/>
  <c r="G26" i="1"/>
  <c r="H26" i="1" s="1"/>
  <c r="G25" i="1"/>
  <c r="H25" i="1" s="1"/>
  <c r="G24" i="1"/>
  <c r="H24" i="1" s="1"/>
  <c r="G23" i="1"/>
  <c r="G22" i="1"/>
  <c r="H22" i="1" s="1"/>
  <c r="G21" i="1"/>
  <c r="H21" i="1" s="1"/>
  <c r="G20" i="1"/>
  <c r="H20" i="1" s="1"/>
  <c r="G19" i="1"/>
  <c r="G18" i="1"/>
  <c r="H18" i="1" s="1"/>
  <c r="G17" i="1"/>
  <c r="H17" i="1" s="1"/>
  <c r="G16" i="1"/>
  <c r="H16" i="1" s="1"/>
  <c r="G15" i="1"/>
  <c r="G14" i="1"/>
  <c r="H14" i="1" s="1"/>
  <c r="G13" i="1"/>
  <c r="H13" i="1" s="1"/>
  <c r="G12" i="1"/>
  <c r="H12" i="1" s="1"/>
  <c r="G11" i="1"/>
  <c r="G10" i="1"/>
  <c r="H10" i="1" s="1"/>
  <c r="G9" i="1"/>
  <c r="H9" i="1" s="1"/>
  <c r="A9" i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F8" i="1"/>
  <c r="G8" i="1" l="1"/>
  <c r="H8" i="1"/>
  <c r="G191" i="1"/>
  <c r="H191" i="1" s="1"/>
</calcChain>
</file>

<file path=xl/sharedStrings.xml><?xml version="1.0" encoding="utf-8"?>
<sst xmlns="http://schemas.openxmlformats.org/spreadsheetml/2006/main" count="682" uniqueCount="221">
  <si>
    <t>UNIVERSIDAD DISTRITAL FRANCISCO JOSE DE CALDAS</t>
  </si>
  <si>
    <t>ITEM</t>
  </si>
  <si>
    <t>FACULTAD</t>
  </si>
  <si>
    <t>UBICACIÓN</t>
  </si>
  <si>
    <t xml:space="preserve">NOMBRE EQUIPO </t>
  </si>
  <si>
    <t>Cant.</t>
  </si>
  <si>
    <t>VR. UNITARIO</t>
  </si>
  <si>
    <t>VR IVA</t>
  </si>
  <si>
    <t>VALOR TOTAL</t>
  </si>
  <si>
    <t>INGENIERIA</t>
  </si>
  <si>
    <t>Laboratorios de Ingeniería</t>
  </si>
  <si>
    <t>Sistema de fibra óptica</t>
  </si>
  <si>
    <t>Almacen de Topografía, Sede Macarena A
Facultad de Ingeniería</t>
  </si>
  <si>
    <t>Kit para Prospección Magnética Base y Rover</t>
  </si>
  <si>
    <t>Laboratorio de Fotogrametría Digital, Facultad de Ingeniería</t>
  </si>
  <si>
    <t>Kit de visión esteroscópica para Fotogrametría Digital</t>
  </si>
  <si>
    <t>TEODOLITO ELECTRONICO LECTURA 1"-5" Precisión 2", COMPATIBLE CON ACCESORIOS EXISTENTES</t>
  </si>
  <si>
    <t>NIVEL TOPOGRAFIC OPTICOMECANICO, 24X, precision +/- 2 mm x km o superior</t>
  </si>
  <si>
    <t>NIVEL TOPOGRAFICO OPTICOMECANICO, 32X, precision +/- 0,7 mm x km o superior</t>
  </si>
  <si>
    <t xml:space="preserve">Kit Educativo de Receptor GNSS de Precisión 
 GPS, GLONASS, BeiDou, Galileo, QZSS y SBAS
Tiempo Real (radio+GSM)
Se requiere modos de trabajo 
solo Beidou ó sólo Glonass
</t>
  </si>
  <si>
    <t>NAVEGADOR RECEPTOR GPS</t>
  </si>
  <si>
    <t>NIVEL ELECTRONICO GEODESICO DE PRECISIÓN</t>
  </si>
  <si>
    <t>Sistema de protecciones para potencia eléctrica</t>
  </si>
  <si>
    <t>Factory I/O + Advantech 
USB-4750 
DAQ</t>
  </si>
  <si>
    <t>Unmanned Vehicle Systems Laboratory</t>
  </si>
  <si>
    <t>1</t>
  </si>
  <si>
    <t>PORVENIR</t>
  </si>
  <si>
    <t>LAB HIDRAULICA</t>
  </si>
  <si>
    <t>BANCO HIDRODINÀMICO</t>
  </si>
  <si>
    <t>BANCO HIDRAULICO DE FRICCION</t>
  </si>
  <si>
    <t>LAB FISICA Y TERMODINAMICA</t>
  </si>
  <si>
    <t>BANCO HIDROESTATICO</t>
  </si>
  <si>
    <t>MODULOS DE FISICA NEWTONIANA</t>
  </si>
  <si>
    <t>CALIDAD DEL AIRE</t>
  </si>
  <si>
    <t xml:space="preserve">SONOMETRO </t>
  </si>
  <si>
    <t>MONITOR PARTICULAS PARA EL AMBIENTE</t>
  </si>
  <si>
    <t>MUESTREADOR AUTOMATICO DE EMISIONES</t>
  </si>
  <si>
    <t xml:space="preserve">TERMOHIGROANEMOMETRO </t>
  </si>
  <si>
    <t>LAB SERVICIOS PUBLICOS</t>
  </si>
  <si>
    <t>BANCO  DE BOMBA Y TURBINAS</t>
  </si>
  <si>
    <t>LAB BIOLOGIA</t>
  </si>
  <si>
    <t>MICROSCOPIO BINOCULAR PARA DOCENCIA</t>
  </si>
  <si>
    <t xml:space="preserve">MICROSCOPIO TRIOCULAR O BINOCULAR CON CAMARA DE INVESTIGACIÓN </t>
  </si>
  <si>
    <t xml:space="preserve">ESTEREOSCOPIO BINOCULAR PARA DOCENCIA </t>
  </si>
  <si>
    <t xml:space="preserve">ESTEREOSCOPIO CON CÁMARA INTEGRADA PARA INVESTIGACIÓN </t>
  </si>
  <si>
    <t>BALANZA DE PRECISION</t>
  </si>
  <si>
    <t>BAÑO SEROLÓGICO PARA TUBOS DE ENSAYO</t>
  </si>
  <si>
    <t>PLANCHAS  DE CALENTAMIENTO CON AGITACIÓN MAGNÉTICA</t>
  </si>
  <si>
    <t>HIGROTERMOMETRO DIGITAL</t>
  </si>
  <si>
    <t>MESA ANTI VIBRATORIA PARA BALANZA ANALÍTICA</t>
  </si>
  <si>
    <t>KIT MICROPIPETAS</t>
  </si>
  <si>
    <t>NEVERA</t>
  </si>
  <si>
    <t xml:space="preserve">PH METRO DIGITAL DE MESA  </t>
  </si>
  <si>
    <t xml:space="preserve">CÁMARA DE ELECTROFORESIS </t>
  </si>
  <si>
    <t xml:space="preserve">HORNO </t>
  </si>
  <si>
    <t xml:space="preserve">VORTEX ANÁLOGO CON ACCESORIO PARA 60 MICRO TUBOS </t>
  </si>
  <si>
    <t xml:space="preserve">AGUAS </t>
  </si>
  <si>
    <t>PH-METRO DE MESA</t>
  </si>
  <si>
    <t>PH-METRO DE CAMPO</t>
  </si>
  <si>
    <t>CONDUCTIVIMETRO DE MESA</t>
  </si>
  <si>
    <t>CONDUCTIVIMETRO DE CAMPO</t>
  </si>
  <si>
    <t>MEDIDOR DE OXIGENO DE MESA</t>
  </si>
  <si>
    <t>MEDIDOR DE OXIGENO DISUELTO PORTATIL</t>
  </si>
  <si>
    <t>BALANZA ANALITICA</t>
  </si>
  <si>
    <t>EQUIPO PARA ENSAYO DE JARRAS (FLOCULADOR)</t>
  </si>
  <si>
    <t>ESPECTROFOTÓMETRO UV/VIS</t>
  </si>
  <si>
    <t>TURBIDIMETRO DE CAMPO</t>
  </si>
  <si>
    <t>INCUBADORA DIGITAL</t>
  </si>
  <si>
    <t>CAMARA (HORNO) DE SECADO CON CONVECCION FORZADA</t>
  </si>
  <si>
    <t>MESA ANTI VIBRATORIA ESTANDAR PARA BALANZAS ANALITICAS</t>
  </si>
  <si>
    <t>TERMOREACTOR PARA DQO</t>
  </si>
  <si>
    <t>SISTEMA DE FILTRACIÓN AL VACÍO.</t>
  </si>
  <si>
    <t>MUFLA</t>
  </si>
  <si>
    <t>BURETA DIGITAL</t>
  </si>
  <si>
    <t xml:space="preserve">CABINA DE EXTRACCION DE GASES </t>
  </si>
  <si>
    <t>PLATO DE CALENTAMIENTO CON AGITACION MAGNETICA</t>
  </si>
  <si>
    <t>MUESTREADOR DE AGUA</t>
  </si>
  <si>
    <t>QUIMICA GENERAL</t>
  </si>
  <si>
    <t>BAÑO MARIA</t>
  </si>
  <si>
    <t>QUIMICA ORGANICA Y BIOQUIMICA</t>
  </si>
  <si>
    <t xml:space="preserve">ROTAEVAPORADOR </t>
  </si>
  <si>
    <t>LAB MICROBIOLOGIA</t>
  </si>
  <si>
    <t>SISTEMA DE PURIFICACIÓN DE AGUA ULTRAPURA</t>
  </si>
  <si>
    <t>AUTOCLAVE</t>
  </si>
  <si>
    <t xml:space="preserve">PLANCHA DE CALENTAMIENTO </t>
  </si>
  <si>
    <t>CUENTA COLONIAS</t>
  </si>
  <si>
    <t>CENTRIFUGA</t>
  </si>
  <si>
    <t>CABINA DE BIOSEGURIDAD BIOLÓGICA CLASE II TIPO A2</t>
  </si>
  <si>
    <t>FAMARENA</t>
  </si>
  <si>
    <t>LABORATORIO DE BIOLOGIA</t>
  </si>
  <si>
    <t xml:space="preserve">MICROSCOPIO BINOCULAR DE LUZ TRANSMITIDA </t>
  </si>
  <si>
    <t>ESTEREOMICROSCOPIO</t>
  </si>
  <si>
    <t xml:space="preserve">PLANCHA DE CALENTAMIENTO CON AGITACIÓN MAGNETICA </t>
  </si>
  <si>
    <t xml:space="preserve">BIOLOGÍA MOLECULAR </t>
  </si>
  <si>
    <t xml:space="preserve">CABINA EXTRACTORA DE GASES Y HUMOS SIN DUCTOS </t>
  </si>
  <si>
    <t xml:space="preserve">LABORATORIO DE ZOONOSIS Y SALUD PÚBLICA </t>
  </si>
  <si>
    <t>CALEFACTOR DE AMBIENTE ESPACIO CERRADO</t>
  </si>
  <si>
    <t>LABORATORIO SUELOS Y AGUAS</t>
  </si>
  <si>
    <t>Columnas y Precolumnas Catiónica y Aniónica para Cromatógrafo Iónico Marca Metrohm (850 Professional IC)</t>
  </si>
  <si>
    <t>Medidor de Potencial Hídrico</t>
  </si>
  <si>
    <t>Medidor de Infiltración y Conductividad Hidráulica Insaturada</t>
  </si>
  <si>
    <t xml:space="preserve">LABORATORIO DE MADERAS </t>
  </si>
  <si>
    <t xml:space="preserve">BARRENOS  </t>
  </si>
  <si>
    <t>TABLA MUNSELL</t>
  </si>
  <si>
    <t>CUCHILLA PARA MICRÓTOMO</t>
  </si>
  <si>
    <t xml:space="preserve">LUPAS DINO LITE </t>
  </si>
  <si>
    <t xml:space="preserve">MAQUINA UNIVERSAL DE ENSAYOS </t>
  </si>
  <si>
    <t xml:space="preserve">HERBARIO FORESTAL </t>
  </si>
  <si>
    <t>ESTUFA</t>
  </si>
  <si>
    <t>CORTARRAMAS</t>
  </si>
  <si>
    <t>LABORATORIO DE  SANIDAD FORESTAL</t>
  </si>
  <si>
    <t>MICROSCOPIOS PARA DOCENCIA</t>
  </si>
  <si>
    <t>2</t>
  </si>
  <si>
    <t>DESHUMIDIFICADOR</t>
  </si>
  <si>
    <t>CÁMARA DIGITAL ESPECIALIZADA, incluye estación de trabajo  MARCA CARL ZEISS MODELO AXIOCAM ICc 5.</t>
  </si>
  <si>
    <t>ESTEREOMICROSCOPIOS PARA DOCENCIA</t>
  </si>
  <si>
    <t>3</t>
  </si>
  <si>
    <t>MODULO ADICIONAL PARA COMPACTADOR DE LA COLECCIÓN ENTOMOLOGICA</t>
  </si>
  <si>
    <t>KIT DE FILTROS PARA DEIONIZADOR</t>
  </si>
  <si>
    <t xml:space="preserve">CALENTADOR DE AIRE </t>
  </si>
  <si>
    <t xml:space="preserve">MEDICIONES FORESTALES </t>
  </si>
  <si>
    <t>CINTA DIAMETRICA</t>
  </si>
  <si>
    <t>15</t>
  </si>
  <si>
    <t xml:space="preserve">CINTA METRICA </t>
  </si>
  <si>
    <t>10</t>
  </si>
  <si>
    <t>LABORATORIO DE SILVICULTURA FORESTAL</t>
  </si>
  <si>
    <t>AUTOCLAVE HORIZONTAL DE MESA CAMARA  RECTANGULAR</t>
  </si>
  <si>
    <t>LABORATORIO SERVICIOS PÚBLICOS</t>
  </si>
  <si>
    <t>SISTEMA DE APRENDIZAJE Y SOLUCION DE PROBLEMAS CON ENERGIA EOLICA</t>
  </si>
  <si>
    <t>LABORATORIO CALIDAD DEL AIRE</t>
  </si>
  <si>
    <t>DUST SENTRY</t>
  </si>
  <si>
    <t>LABORATORIO DE CARTOGRAFÍA DIGITAL</t>
  </si>
  <si>
    <t>AIRE ACONDICIONADO</t>
  </si>
  <si>
    <t>LABORATORIO DE TOPOGRAFÍA</t>
  </si>
  <si>
    <t>BASE NIVELANTE CON PLOMADA OPTICA</t>
  </si>
  <si>
    <t>TARGET PARA LASER ESCANER</t>
  </si>
  <si>
    <t xml:space="preserve">LABORATORIO  FOTOGRAMETRIA </t>
  </si>
  <si>
    <t>AERONAVE MULTIRROTOR  PARA TOMA DE IMAGENES FOTOGRAMETRICAS</t>
  </si>
  <si>
    <t xml:space="preserve">AERONAVE DE ALA FIJA TIPO ALA DELTA,  PARA TOMA DE IMAGENES FOTOGRAMETRICAS </t>
  </si>
  <si>
    <t>CIENCIAS</t>
  </si>
  <si>
    <t>LABORATORIO DE FISICA MACARENA "A"</t>
  </si>
  <si>
    <t>TERMOSTATO DE CIRCULACIÓN</t>
  </si>
  <si>
    <t>MODELO DE MOTOR DE AIRE CALIENTE COMPATIBLE CON CASSY</t>
  </si>
  <si>
    <t>BOTELLA DE MARIOTTE</t>
  </si>
  <si>
    <t>SENSOR DE FUERZA  +/- 50 N CASSY</t>
  </si>
  <si>
    <t>MOBILE CASSY 2</t>
  </si>
  <si>
    <t xml:space="preserve">CONTADOR S  LEYBOLD </t>
  </si>
  <si>
    <t xml:space="preserve">BARRERA DE LUZ EN HORQUILLA </t>
  </si>
  <si>
    <t>MULTIMETRO DIGITAL</t>
  </si>
  <si>
    <t>UNIDAD DE TEMPERATURA NI-CR-NI COMPATIBLE CON CASSY</t>
  </si>
  <si>
    <t xml:space="preserve">CONGELADOR VERTICAL </t>
  </si>
  <si>
    <t>CALENTADOR CERAMICO DOBLE</t>
  </si>
  <si>
    <t>LABORATORIO FISICA</t>
  </si>
  <si>
    <t>SENSOR DE CAMPO ELECTRICO COMPATIBLE CON CASSY LAB.</t>
  </si>
  <si>
    <t>LABORATORIO FISICA - GRUPOS INVESTIGACION</t>
  </si>
  <si>
    <t>SENSOR DE CAMPO MAGNETICO COMPATIBLE CON CASSY LAB.</t>
  </si>
  <si>
    <t>SENSOR DE GIRO PARA LEY DE COULOMB</t>
  </si>
  <si>
    <t>VIDEOCOM</t>
  </si>
  <si>
    <t>VISCOSIDAD P.1.8.3.</t>
  </si>
  <si>
    <t>CARTUCHO DE GAS BUTANO 3 PIEZAS</t>
  </si>
  <si>
    <t xml:space="preserve">TALLER DE MECANICA FINA </t>
  </si>
  <si>
    <t>FRESADORA MIXTA DOBLE HUSILLO CON VISUALIZADOR</t>
  </si>
  <si>
    <t>ACCESORIO FRESADORA MIXTA DOBLE HUSILLO CON VISUALIZADOR</t>
  </si>
  <si>
    <t>LABORATORIOS DE BIOLOGIA</t>
  </si>
  <si>
    <t>QUIMICA</t>
  </si>
  <si>
    <t>ANALIZADOR TERMOGRAVIMETRICO SIMULTANEO CON PREPARADOR DE MUESTRAS TGA-DSC</t>
  </si>
  <si>
    <t>UV-CABINET</t>
  </si>
  <si>
    <t>JUEGO DE TAMICES</t>
  </si>
  <si>
    <t>POLARIMETRO</t>
  </si>
  <si>
    <t>BOMBA DE VACIO</t>
  </si>
  <si>
    <t>AGITADOR MAGNETICO CON CALENTAMIENTO</t>
  </si>
  <si>
    <t>PH-METER</t>
  </si>
  <si>
    <t>KIT DE MICROPIPETAS</t>
  </si>
  <si>
    <t>FT</t>
  </si>
  <si>
    <t>LABORATORIOS DE CIENCIAS BÁSICAS FACULTAD TECNOLÓGICA</t>
  </si>
  <si>
    <t>SOLUCIÓN INTEGRAL DE FÍSICA MODERNA (EQUIPO DE RAYOS X)</t>
  </si>
  <si>
    <t>BALANZA ANÁLITICA BASICA</t>
  </si>
  <si>
    <t>CENTRIFUGA Y ACCESORIOS INTEGRALES</t>
  </si>
  <si>
    <t>LABORATORIO DE CONSTRUCCIONES CIVILES</t>
  </si>
  <si>
    <t>EQUIPO DE ESCÁNER DE ACERO PARA CONCRETO ARMADO</t>
  </si>
  <si>
    <t>EQUIPO DE ENSAYOS ULTRASÓNICOS POR TECNOLOGÍA PULSO-ECO</t>
  </si>
  <si>
    <t>EQUIPO ANALIZADOR DE CORROSIÓN ACTIVA EN BARRAS DE REFUERZO</t>
  </si>
  <si>
    <t>EQUIPO PARA ENSAYO 10% DE FINOS</t>
  </si>
  <si>
    <t>COMPACTADOR AUTOMÁTICO PROCTOR/CBR</t>
  </si>
  <si>
    <t>LABORATORIO DE ELECTRICIDAD</t>
  </si>
  <si>
    <t>RELÉ DE PROTECCIÓN DIFERENCIAL</t>
  </si>
  <si>
    <t>RELÉ PARA LA SINCRONIZACIÓN DEL GENERADOR</t>
  </si>
  <si>
    <t>TRANSFORMADOR DE CORRIENTE TRIFÁSICA</t>
  </si>
  <si>
    <t>POWER CIRCUIT BREAKER</t>
  </si>
  <si>
    <t xml:space="preserve">SONDAS DE PRUEBA PASIVA </t>
  </si>
  <si>
    <t>MINIPINZA AMPERIMÉTRICA</t>
  </si>
  <si>
    <t>PANTALLA TACTIL HMI</t>
  </si>
  <si>
    <t>RELÉ MULTIFUNCIÓN PARA PROTECCIÓN DE MOTORES, MODBUS</t>
  </si>
  <si>
    <t>RELÉ MULTIFUNCIÓN PARA PROTECCIÓN DE MOTORES ETHERNET</t>
  </si>
  <si>
    <t>MODULO DE EXPANSIÓN LTM E TeSys T</t>
  </si>
  <si>
    <t xml:space="preserve"> SWITCH DE USO INDUSTRIAL NO ADMINISTRABLE</t>
  </si>
  <si>
    <t>LABORATORIO DE ELECTRONICA</t>
  </si>
  <si>
    <t>FUENTE DUAL</t>
  </si>
  <si>
    <t>OSCILOSCOPIO DIGITAL</t>
  </si>
  <si>
    <t>GENERADOR DE FUNCIONES ARBITRARIAS</t>
  </si>
  <si>
    <t>Solución integral area de producción y ensamble Taller de Circuitos Impresos</t>
  </si>
  <si>
    <t>LABORATORIOS DE INDUSTRIAL FACULTAD TECNOLOGICA</t>
  </si>
  <si>
    <t>FMS 2010 CONTROL DE CALIDAD CON TRANSFER MODULAR Y PLC SIEMENS</t>
  </si>
  <si>
    <t>LABORATORIOS Y TALLERES DE MECÁNICA</t>
  </si>
  <si>
    <t>EQUIPOS Y/O ACCESORIOS FESTO</t>
  </si>
  <si>
    <t>HORNO MUFLA</t>
  </si>
  <si>
    <t>Laboratorio de Informática</t>
  </si>
  <si>
    <t>Rack 42U</t>
  </si>
  <si>
    <t>UPS 2KWA Aut 12 min</t>
  </si>
  <si>
    <t>Un switch de capa 3 de 24 puertos con por lo menos dos slots SFP+</t>
  </si>
  <si>
    <t>Transceivers de  SFP+ a 10GBase SR</t>
  </si>
  <si>
    <t>Transceivers de  SFP a 1000 Base SX.</t>
  </si>
  <si>
    <t>Patch cords de fibra óptica  om3 de 3metros LC-LC.</t>
  </si>
  <si>
    <t xml:space="preserve">UTM Fortinet 80C </t>
  </si>
  <si>
    <t>Controladores inalámbricos Cisco AIR-CT2504-5-K9.</t>
  </si>
  <si>
    <t>Cable UTP cat 6 - Caja</t>
  </si>
  <si>
    <t>Impresora Multifuncional</t>
  </si>
  <si>
    <t>"CONTRATAR LA ADQUISICIÓN, INSTALACION Y CONFIGURACION DE EQUIPOS DE LABORATORIO DEL GRUPO DE ROBUSTOS CON DESTINO A LOS LABORATORIOS DE LAS FACULTADES DE INGENIERÍA, TECNOLOGICA, CIENCIAS Y EDUCACIÓN, MEDIO AMBIENTE Y RECURSOS NATURALES Y ARTES-ASAB DE LA UNIVERSIDAD DISTRITAL FRANCISCO JOSÉ DE CALDAS, DE ACUERDO CON LAS CONDICIONES Y ESPECIFICACIONES PREVISTAS"</t>
  </si>
  <si>
    <t>CONVOCATORIA PUBLICA 009 DE 2016</t>
  </si>
  <si>
    <t>PRECIOS BASES</t>
  </si>
  <si>
    <t>COMITÉ ASESOR DE CONTRATACION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</si>
</sst>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5" formatCode="&quot;$&quot;\ #,##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theme="1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9"/>
      <color indexed="8"/>
      <name val="Tahoma"/>
      <family val="2"/>
    </font>
    <font>
      <sz val="9"/>
      <color theme="1"/>
      <name val="Tahoma"/>
      <family val="2"/>
    </font>
    <font>
      <sz val="9"/>
      <color rgb="FF000000"/>
      <name val="Tahoma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ahoma"/>
      <family val="2"/>
    </font>
    <font>
      <sz val="14"/>
      <name val="Tahoma"/>
      <family val="2"/>
    </font>
    <font>
      <b/>
      <sz val="10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4" fontId="1" fillId="0" borderId="0" applyFont="0" applyFill="0" applyBorder="0" applyAlignment="0" applyProtection="0"/>
    <xf numFmtId="0" fontId="10" fillId="0" borderId="0"/>
    <xf numFmtId="44" fontId="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44" fontId="11" fillId="0" borderId="0" applyFont="0" applyFill="0" applyBorder="0" applyAlignment="0" applyProtection="0"/>
    <xf numFmtId="0" fontId="11" fillId="0" borderId="0"/>
    <xf numFmtId="0" fontId="1" fillId="0" borderId="0"/>
  </cellStyleXfs>
  <cellXfs count="58">
    <xf numFmtId="0" fontId="0" fillId="0" borderId="0" xfId="0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/>
    <xf numFmtId="4" fontId="2" fillId="0" borderId="0" xfId="0" applyNumberFormat="1" applyFont="1" applyFill="1" applyAlignment="1">
      <alignment vertical="center"/>
    </xf>
    <xf numFmtId="0" fontId="4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0" xfId="0" applyFont="1" applyFill="1"/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/>
    <xf numFmtId="0" fontId="6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vertical="center" wrapText="1"/>
    </xf>
    <xf numFmtId="0" fontId="6" fillId="0" borderId="1" xfId="5" applyFont="1" applyFill="1" applyBorder="1" applyAlignment="1">
      <alignment horizontal="center" vertical="center" wrapText="1"/>
    </xf>
    <xf numFmtId="49" fontId="6" fillId="0" borderId="1" xfId="4" applyNumberFormat="1" applyFont="1" applyFill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center" vertical="center" wrapText="1"/>
    </xf>
    <xf numFmtId="0" fontId="6" fillId="0" borderId="1" xfId="6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0" fontId="6" fillId="0" borderId="1" xfId="8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3" fontId="4" fillId="0" borderId="0" xfId="0" applyNumberFormat="1" applyFont="1" applyFill="1" applyAlignment="1">
      <alignment vertical="center"/>
    </xf>
    <xf numFmtId="4" fontId="4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65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9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wrapText="1"/>
    </xf>
    <xf numFmtId="3" fontId="6" fillId="0" borderId="1" xfId="1" applyNumberFormat="1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wrapText="1"/>
    </xf>
    <xf numFmtId="3" fontId="8" fillId="0" borderId="1" xfId="0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 wrapText="1"/>
    </xf>
    <xf numFmtId="3" fontId="6" fillId="0" borderId="1" xfId="3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 wrapText="1"/>
    </xf>
    <xf numFmtId="3" fontId="8" fillId="0" borderId="1" xfId="1" applyNumberFormat="1" applyFont="1" applyFill="1" applyBorder="1" applyAlignment="1">
      <alignment horizontal="right" vertical="center"/>
    </xf>
    <xf numFmtId="3" fontId="6" fillId="0" borderId="1" xfId="1" applyNumberFormat="1" applyFont="1" applyFill="1" applyBorder="1" applyAlignment="1">
      <alignment horizontal="right" vertical="center"/>
    </xf>
    <xf numFmtId="3" fontId="6" fillId="0" borderId="1" xfId="7" applyNumberFormat="1" applyFont="1" applyFill="1" applyBorder="1" applyAlignment="1">
      <alignment horizontal="right" vertical="center" wrapText="1"/>
    </xf>
    <xf numFmtId="3" fontId="6" fillId="0" borderId="1" xfId="0" applyNumberFormat="1" applyFont="1" applyFill="1" applyBorder="1" applyAlignment="1">
      <alignment horizontal="right" vertical="center"/>
    </xf>
    <xf numFmtId="3" fontId="9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</cellXfs>
  <cellStyles count="10">
    <cellStyle name="Excel Built-in Normal" xfId="2"/>
    <cellStyle name="Moneda" xfId="1" builtinId="4"/>
    <cellStyle name="Moneda 4" xfId="3"/>
    <cellStyle name="Moneda 7" xfId="7"/>
    <cellStyle name="Normal" xfId="0" builtinId="0"/>
    <cellStyle name="Normal 2" xfId="9"/>
    <cellStyle name="Normal 2 2" xfId="6"/>
    <cellStyle name="Normal 2_INFORME CIENCIAS 25 DE AGOSTO" xfId="8"/>
    <cellStyle name="Normal 5" xfId="4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4"/>
  <sheetViews>
    <sheetView tabSelected="1" workbookViewId="0">
      <selection activeCell="A232" sqref="A1:H232"/>
    </sheetView>
  </sheetViews>
  <sheetFormatPr baseColWidth="10" defaultColWidth="9.140625" defaultRowHeight="12.75" x14ac:dyDescent="0.2"/>
  <cols>
    <col min="1" max="1" width="7.140625" style="33" customWidth="1"/>
    <col min="2" max="2" width="12.5703125" style="33" customWidth="1"/>
    <col min="3" max="3" width="21.140625" style="33" customWidth="1"/>
    <col min="4" max="4" width="51.85546875" style="7" customWidth="1"/>
    <col min="5" max="5" width="5.85546875" style="7" bestFit="1" customWidth="1"/>
    <col min="6" max="6" width="20" style="34" customWidth="1"/>
    <col min="7" max="7" width="18.140625" style="34" customWidth="1"/>
    <col min="8" max="8" width="20.28515625" style="36" bestFit="1" customWidth="1"/>
    <col min="9" max="228" width="9.140625" style="7"/>
    <col min="229" max="229" width="5.42578125" style="7" customWidth="1"/>
    <col min="230" max="230" width="21.140625" style="7" customWidth="1"/>
    <col min="231" max="231" width="29.85546875" style="7" customWidth="1"/>
    <col min="232" max="232" width="119.7109375" style="7" customWidth="1"/>
    <col min="233" max="233" width="12.7109375" style="7" customWidth="1"/>
    <col min="234" max="234" width="5.7109375" style="7" bestFit="1" customWidth="1"/>
    <col min="235" max="235" width="20" style="7" customWidth="1"/>
    <col min="236" max="236" width="16.28515625" style="7" bestFit="1" customWidth="1"/>
    <col min="237" max="237" width="14.7109375" style="7" bestFit="1" customWidth="1"/>
    <col min="238" max="238" width="7.85546875" style="7" customWidth="1"/>
    <col min="239" max="239" width="20.42578125" style="7" bestFit="1" customWidth="1"/>
    <col min="240" max="240" width="17.42578125" style="7" customWidth="1"/>
    <col min="241" max="241" width="9.140625" style="7"/>
    <col min="242" max="242" width="12.7109375" style="7" bestFit="1" customWidth="1"/>
    <col min="243" max="243" width="26.42578125" style="7" customWidth="1"/>
    <col min="244" max="484" width="9.140625" style="7"/>
    <col min="485" max="485" width="5.42578125" style="7" customWidth="1"/>
    <col min="486" max="486" width="21.140625" style="7" customWidth="1"/>
    <col min="487" max="487" width="29.85546875" style="7" customWidth="1"/>
    <col min="488" max="488" width="119.7109375" style="7" customWidth="1"/>
    <col min="489" max="489" width="12.7109375" style="7" customWidth="1"/>
    <col min="490" max="490" width="5.7109375" style="7" bestFit="1" customWidth="1"/>
    <col min="491" max="491" width="20" style="7" customWidth="1"/>
    <col min="492" max="492" width="16.28515625" style="7" bestFit="1" customWidth="1"/>
    <col min="493" max="493" width="14.7109375" style="7" bestFit="1" customWidth="1"/>
    <col min="494" max="494" width="7.85546875" style="7" customWidth="1"/>
    <col min="495" max="495" width="20.42578125" style="7" bestFit="1" customWidth="1"/>
    <col min="496" max="496" width="17.42578125" style="7" customWidth="1"/>
    <col min="497" max="497" width="9.140625" style="7"/>
    <col min="498" max="498" width="12.7109375" style="7" bestFit="1" customWidth="1"/>
    <col min="499" max="499" width="26.42578125" style="7" customWidth="1"/>
    <col min="500" max="740" width="9.140625" style="7"/>
    <col min="741" max="741" width="5.42578125" style="7" customWidth="1"/>
    <col min="742" max="742" width="21.140625" style="7" customWidth="1"/>
    <col min="743" max="743" width="29.85546875" style="7" customWidth="1"/>
    <col min="744" max="744" width="119.7109375" style="7" customWidth="1"/>
    <col min="745" max="745" width="12.7109375" style="7" customWidth="1"/>
    <col min="746" max="746" width="5.7109375" style="7" bestFit="1" customWidth="1"/>
    <col min="747" max="747" width="20" style="7" customWidth="1"/>
    <col min="748" max="748" width="16.28515625" style="7" bestFit="1" customWidth="1"/>
    <col min="749" max="749" width="14.7109375" style="7" bestFit="1" customWidth="1"/>
    <col min="750" max="750" width="7.85546875" style="7" customWidth="1"/>
    <col min="751" max="751" width="20.42578125" style="7" bestFit="1" customWidth="1"/>
    <col min="752" max="752" width="17.42578125" style="7" customWidth="1"/>
    <col min="753" max="753" width="9.140625" style="7"/>
    <col min="754" max="754" width="12.7109375" style="7" bestFit="1" customWidth="1"/>
    <col min="755" max="755" width="26.42578125" style="7" customWidth="1"/>
    <col min="756" max="996" width="9.140625" style="7"/>
    <col min="997" max="997" width="5.42578125" style="7" customWidth="1"/>
    <col min="998" max="998" width="21.140625" style="7" customWidth="1"/>
    <col min="999" max="999" width="29.85546875" style="7" customWidth="1"/>
    <col min="1000" max="1000" width="119.7109375" style="7" customWidth="1"/>
    <col min="1001" max="1001" width="12.7109375" style="7" customWidth="1"/>
    <col min="1002" max="1002" width="5.7109375" style="7" bestFit="1" customWidth="1"/>
    <col min="1003" max="1003" width="20" style="7" customWidth="1"/>
    <col min="1004" max="1004" width="16.28515625" style="7" bestFit="1" customWidth="1"/>
    <col min="1005" max="1005" width="14.7109375" style="7" bestFit="1" customWidth="1"/>
    <col min="1006" max="1006" width="7.85546875" style="7" customWidth="1"/>
    <col min="1007" max="1007" width="20.42578125" style="7" bestFit="1" customWidth="1"/>
    <col min="1008" max="1008" width="17.42578125" style="7" customWidth="1"/>
    <col min="1009" max="1009" width="9.140625" style="7"/>
    <col min="1010" max="1010" width="12.7109375" style="7" bestFit="1" customWidth="1"/>
    <col min="1011" max="1011" width="26.42578125" style="7" customWidth="1"/>
    <col min="1012" max="1252" width="9.140625" style="7"/>
    <col min="1253" max="1253" width="5.42578125" style="7" customWidth="1"/>
    <col min="1254" max="1254" width="21.140625" style="7" customWidth="1"/>
    <col min="1255" max="1255" width="29.85546875" style="7" customWidth="1"/>
    <col min="1256" max="1256" width="119.7109375" style="7" customWidth="1"/>
    <col min="1257" max="1257" width="12.7109375" style="7" customWidth="1"/>
    <col min="1258" max="1258" width="5.7109375" style="7" bestFit="1" customWidth="1"/>
    <col min="1259" max="1259" width="20" style="7" customWidth="1"/>
    <col min="1260" max="1260" width="16.28515625" style="7" bestFit="1" customWidth="1"/>
    <col min="1261" max="1261" width="14.7109375" style="7" bestFit="1" customWidth="1"/>
    <col min="1262" max="1262" width="7.85546875" style="7" customWidth="1"/>
    <col min="1263" max="1263" width="20.42578125" style="7" bestFit="1" customWidth="1"/>
    <col min="1264" max="1264" width="17.42578125" style="7" customWidth="1"/>
    <col min="1265" max="1265" width="9.140625" style="7"/>
    <col min="1266" max="1266" width="12.7109375" style="7" bestFit="1" customWidth="1"/>
    <col min="1267" max="1267" width="26.42578125" style="7" customWidth="1"/>
    <col min="1268" max="1508" width="9.140625" style="7"/>
    <col min="1509" max="1509" width="5.42578125" style="7" customWidth="1"/>
    <col min="1510" max="1510" width="21.140625" style="7" customWidth="1"/>
    <col min="1511" max="1511" width="29.85546875" style="7" customWidth="1"/>
    <col min="1512" max="1512" width="119.7109375" style="7" customWidth="1"/>
    <col min="1513" max="1513" width="12.7109375" style="7" customWidth="1"/>
    <col min="1514" max="1514" width="5.7109375" style="7" bestFit="1" customWidth="1"/>
    <col min="1515" max="1515" width="20" style="7" customWidth="1"/>
    <col min="1516" max="1516" width="16.28515625" style="7" bestFit="1" customWidth="1"/>
    <col min="1517" max="1517" width="14.7109375" style="7" bestFit="1" customWidth="1"/>
    <col min="1518" max="1518" width="7.85546875" style="7" customWidth="1"/>
    <col min="1519" max="1519" width="20.42578125" style="7" bestFit="1" customWidth="1"/>
    <col min="1520" max="1520" width="17.42578125" style="7" customWidth="1"/>
    <col min="1521" max="1521" width="9.140625" style="7"/>
    <col min="1522" max="1522" width="12.7109375" style="7" bestFit="1" customWidth="1"/>
    <col min="1523" max="1523" width="26.42578125" style="7" customWidth="1"/>
    <col min="1524" max="1764" width="9.140625" style="7"/>
    <col min="1765" max="1765" width="5.42578125" style="7" customWidth="1"/>
    <col min="1766" max="1766" width="21.140625" style="7" customWidth="1"/>
    <col min="1767" max="1767" width="29.85546875" style="7" customWidth="1"/>
    <col min="1768" max="1768" width="119.7109375" style="7" customWidth="1"/>
    <col min="1769" max="1769" width="12.7109375" style="7" customWidth="1"/>
    <col min="1770" max="1770" width="5.7109375" style="7" bestFit="1" customWidth="1"/>
    <col min="1771" max="1771" width="20" style="7" customWidth="1"/>
    <col min="1772" max="1772" width="16.28515625" style="7" bestFit="1" customWidth="1"/>
    <col min="1773" max="1773" width="14.7109375" style="7" bestFit="1" customWidth="1"/>
    <col min="1774" max="1774" width="7.85546875" style="7" customWidth="1"/>
    <col min="1775" max="1775" width="20.42578125" style="7" bestFit="1" customWidth="1"/>
    <col min="1776" max="1776" width="17.42578125" style="7" customWidth="1"/>
    <col min="1777" max="1777" width="9.140625" style="7"/>
    <col min="1778" max="1778" width="12.7109375" style="7" bestFit="1" customWidth="1"/>
    <col min="1779" max="1779" width="26.42578125" style="7" customWidth="1"/>
    <col min="1780" max="2020" width="9.140625" style="7"/>
    <col min="2021" max="2021" width="5.42578125" style="7" customWidth="1"/>
    <col min="2022" max="2022" width="21.140625" style="7" customWidth="1"/>
    <col min="2023" max="2023" width="29.85546875" style="7" customWidth="1"/>
    <col min="2024" max="2024" width="119.7109375" style="7" customWidth="1"/>
    <col min="2025" max="2025" width="12.7109375" style="7" customWidth="1"/>
    <col min="2026" max="2026" width="5.7109375" style="7" bestFit="1" customWidth="1"/>
    <col min="2027" max="2027" width="20" style="7" customWidth="1"/>
    <col min="2028" max="2028" width="16.28515625" style="7" bestFit="1" customWidth="1"/>
    <col min="2029" max="2029" width="14.7109375" style="7" bestFit="1" customWidth="1"/>
    <col min="2030" max="2030" width="7.85546875" style="7" customWidth="1"/>
    <col min="2031" max="2031" width="20.42578125" style="7" bestFit="1" customWidth="1"/>
    <col min="2032" max="2032" width="17.42578125" style="7" customWidth="1"/>
    <col min="2033" max="2033" width="9.140625" style="7"/>
    <col min="2034" max="2034" width="12.7109375" style="7" bestFit="1" customWidth="1"/>
    <col min="2035" max="2035" width="26.42578125" style="7" customWidth="1"/>
    <col min="2036" max="2276" width="9.140625" style="7"/>
    <col min="2277" max="2277" width="5.42578125" style="7" customWidth="1"/>
    <col min="2278" max="2278" width="21.140625" style="7" customWidth="1"/>
    <col min="2279" max="2279" width="29.85546875" style="7" customWidth="1"/>
    <col min="2280" max="2280" width="119.7109375" style="7" customWidth="1"/>
    <col min="2281" max="2281" width="12.7109375" style="7" customWidth="1"/>
    <col min="2282" max="2282" width="5.7109375" style="7" bestFit="1" customWidth="1"/>
    <col min="2283" max="2283" width="20" style="7" customWidth="1"/>
    <col min="2284" max="2284" width="16.28515625" style="7" bestFit="1" customWidth="1"/>
    <col min="2285" max="2285" width="14.7109375" style="7" bestFit="1" customWidth="1"/>
    <col min="2286" max="2286" width="7.85546875" style="7" customWidth="1"/>
    <col min="2287" max="2287" width="20.42578125" style="7" bestFit="1" customWidth="1"/>
    <col min="2288" max="2288" width="17.42578125" style="7" customWidth="1"/>
    <col min="2289" max="2289" width="9.140625" style="7"/>
    <col min="2290" max="2290" width="12.7109375" style="7" bestFit="1" customWidth="1"/>
    <col min="2291" max="2291" width="26.42578125" style="7" customWidth="1"/>
    <col min="2292" max="2532" width="9.140625" style="7"/>
    <col min="2533" max="2533" width="5.42578125" style="7" customWidth="1"/>
    <col min="2534" max="2534" width="21.140625" style="7" customWidth="1"/>
    <col min="2535" max="2535" width="29.85546875" style="7" customWidth="1"/>
    <col min="2536" max="2536" width="119.7109375" style="7" customWidth="1"/>
    <col min="2537" max="2537" width="12.7109375" style="7" customWidth="1"/>
    <col min="2538" max="2538" width="5.7109375" style="7" bestFit="1" customWidth="1"/>
    <col min="2539" max="2539" width="20" style="7" customWidth="1"/>
    <col min="2540" max="2540" width="16.28515625" style="7" bestFit="1" customWidth="1"/>
    <col min="2541" max="2541" width="14.7109375" style="7" bestFit="1" customWidth="1"/>
    <col min="2542" max="2542" width="7.85546875" style="7" customWidth="1"/>
    <col min="2543" max="2543" width="20.42578125" style="7" bestFit="1" customWidth="1"/>
    <col min="2544" max="2544" width="17.42578125" style="7" customWidth="1"/>
    <col min="2545" max="2545" width="9.140625" style="7"/>
    <col min="2546" max="2546" width="12.7109375" style="7" bestFit="1" customWidth="1"/>
    <col min="2547" max="2547" width="26.42578125" style="7" customWidth="1"/>
    <col min="2548" max="2788" width="9.140625" style="7"/>
    <col min="2789" max="2789" width="5.42578125" style="7" customWidth="1"/>
    <col min="2790" max="2790" width="21.140625" style="7" customWidth="1"/>
    <col min="2791" max="2791" width="29.85546875" style="7" customWidth="1"/>
    <col min="2792" max="2792" width="119.7109375" style="7" customWidth="1"/>
    <col min="2793" max="2793" width="12.7109375" style="7" customWidth="1"/>
    <col min="2794" max="2794" width="5.7109375" style="7" bestFit="1" customWidth="1"/>
    <col min="2795" max="2795" width="20" style="7" customWidth="1"/>
    <col min="2796" max="2796" width="16.28515625" style="7" bestFit="1" customWidth="1"/>
    <col min="2797" max="2797" width="14.7109375" style="7" bestFit="1" customWidth="1"/>
    <col min="2798" max="2798" width="7.85546875" style="7" customWidth="1"/>
    <col min="2799" max="2799" width="20.42578125" style="7" bestFit="1" customWidth="1"/>
    <col min="2800" max="2800" width="17.42578125" style="7" customWidth="1"/>
    <col min="2801" max="2801" width="9.140625" style="7"/>
    <col min="2802" max="2802" width="12.7109375" style="7" bestFit="1" customWidth="1"/>
    <col min="2803" max="2803" width="26.42578125" style="7" customWidth="1"/>
    <col min="2804" max="3044" width="9.140625" style="7"/>
    <col min="3045" max="3045" width="5.42578125" style="7" customWidth="1"/>
    <col min="3046" max="3046" width="21.140625" style="7" customWidth="1"/>
    <col min="3047" max="3047" width="29.85546875" style="7" customWidth="1"/>
    <col min="3048" max="3048" width="119.7109375" style="7" customWidth="1"/>
    <col min="3049" max="3049" width="12.7109375" style="7" customWidth="1"/>
    <col min="3050" max="3050" width="5.7109375" style="7" bestFit="1" customWidth="1"/>
    <col min="3051" max="3051" width="20" style="7" customWidth="1"/>
    <col min="3052" max="3052" width="16.28515625" style="7" bestFit="1" customWidth="1"/>
    <col min="3053" max="3053" width="14.7109375" style="7" bestFit="1" customWidth="1"/>
    <col min="3054" max="3054" width="7.85546875" style="7" customWidth="1"/>
    <col min="3055" max="3055" width="20.42578125" style="7" bestFit="1" customWidth="1"/>
    <col min="3056" max="3056" width="17.42578125" style="7" customWidth="1"/>
    <col min="3057" max="3057" width="9.140625" style="7"/>
    <col min="3058" max="3058" width="12.7109375" style="7" bestFit="1" customWidth="1"/>
    <col min="3059" max="3059" width="26.42578125" style="7" customWidth="1"/>
    <col min="3060" max="3300" width="9.140625" style="7"/>
    <col min="3301" max="3301" width="5.42578125" style="7" customWidth="1"/>
    <col min="3302" max="3302" width="21.140625" style="7" customWidth="1"/>
    <col min="3303" max="3303" width="29.85546875" style="7" customWidth="1"/>
    <col min="3304" max="3304" width="119.7109375" style="7" customWidth="1"/>
    <col min="3305" max="3305" width="12.7109375" style="7" customWidth="1"/>
    <col min="3306" max="3306" width="5.7109375" style="7" bestFit="1" customWidth="1"/>
    <col min="3307" max="3307" width="20" style="7" customWidth="1"/>
    <col min="3308" max="3308" width="16.28515625" style="7" bestFit="1" customWidth="1"/>
    <col min="3309" max="3309" width="14.7109375" style="7" bestFit="1" customWidth="1"/>
    <col min="3310" max="3310" width="7.85546875" style="7" customWidth="1"/>
    <col min="3311" max="3311" width="20.42578125" style="7" bestFit="1" customWidth="1"/>
    <col min="3312" max="3312" width="17.42578125" style="7" customWidth="1"/>
    <col min="3313" max="3313" width="9.140625" style="7"/>
    <col min="3314" max="3314" width="12.7109375" style="7" bestFit="1" customWidth="1"/>
    <col min="3315" max="3315" width="26.42578125" style="7" customWidth="1"/>
    <col min="3316" max="3556" width="9.140625" style="7"/>
    <col min="3557" max="3557" width="5.42578125" style="7" customWidth="1"/>
    <col min="3558" max="3558" width="21.140625" style="7" customWidth="1"/>
    <col min="3559" max="3559" width="29.85546875" style="7" customWidth="1"/>
    <col min="3560" max="3560" width="119.7109375" style="7" customWidth="1"/>
    <col min="3561" max="3561" width="12.7109375" style="7" customWidth="1"/>
    <col min="3562" max="3562" width="5.7109375" style="7" bestFit="1" customWidth="1"/>
    <col min="3563" max="3563" width="20" style="7" customWidth="1"/>
    <col min="3564" max="3564" width="16.28515625" style="7" bestFit="1" customWidth="1"/>
    <col min="3565" max="3565" width="14.7109375" style="7" bestFit="1" customWidth="1"/>
    <col min="3566" max="3566" width="7.85546875" style="7" customWidth="1"/>
    <col min="3567" max="3567" width="20.42578125" style="7" bestFit="1" customWidth="1"/>
    <col min="3568" max="3568" width="17.42578125" style="7" customWidth="1"/>
    <col min="3569" max="3569" width="9.140625" style="7"/>
    <col min="3570" max="3570" width="12.7109375" style="7" bestFit="1" customWidth="1"/>
    <col min="3571" max="3571" width="26.42578125" style="7" customWidth="1"/>
    <col min="3572" max="3812" width="9.140625" style="7"/>
    <col min="3813" max="3813" width="5.42578125" style="7" customWidth="1"/>
    <col min="3814" max="3814" width="21.140625" style="7" customWidth="1"/>
    <col min="3815" max="3815" width="29.85546875" style="7" customWidth="1"/>
    <col min="3816" max="3816" width="119.7109375" style="7" customWidth="1"/>
    <col min="3817" max="3817" width="12.7109375" style="7" customWidth="1"/>
    <col min="3818" max="3818" width="5.7109375" style="7" bestFit="1" customWidth="1"/>
    <col min="3819" max="3819" width="20" style="7" customWidth="1"/>
    <col min="3820" max="3820" width="16.28515625" style="7" bestFit="1" customWidth="1"/>
    <col min="3821" max="3821" width="14.7109375" style="7" bestFit="1" customWidth="1"/>
    <col min="3822" max="3822" width="7.85546875" style="7" customWidth="1"/>
    <col min="3823" max="3823" width="20.42578125" style="7" bestFit="1" customWidth="1"/>
    <col min="3824" max="3824" width="17.42578125" style="7" customWidth="1"/>
    <col min="3825" max="3825" width="9.140625" style="7"/>
    <col min="3826" max="3826" width="12.7109375" style="7" bestFit="1" customWidth="1"/>
    <col min="3827" max="3827" width="26.42578125" style="7" customWidth="1"/>
    <col min="3828" max="4068" width="9.140625" style="7"/>
    <col min="4069" max="4069" width="5.42578125" style="7" customWidth="1"/>
    <col min="4070" max="4070" width="21.140625" style="7" customWidth="1"/>
    <col min="4071" max="4071" width="29.85546875" style="7" customWidth="1"/>
    <col min="4072" max="4072" width="119.7109375" style="7" customWidth="1"/>
    <col min="4073" max="4073" width="12.7109375" style="7" customWidth="1"/>
    <col min="4074" max="4074" width="5.7109375" style="7" bestFit="1" customWidth="1"/>
    <col min="4075" max="4075" width="20" style="7" customWidth="1"/>
    <col min="4076" max="4076" width="16.28515625" style="7" bestFit="1" customWidth="1"/>
    <col min="4077" max="4077" width="14.7109375" style="7" bestFit="1" customWidth="1"/>
    <col min="4078" max="4078" width="7.85546875" style="7" customWidth="1"/>
    <col min="4079" max="4079" width="20.42578125" style="7" bestFit="1" customWidth="1"/>
    <col min="4080" max="4080" width="17.42578125" style="7" customWidth="1"/>
    <col min="4081" max="4081" width="9.140625" style="7"/>
    <col min="4082" max="4082" width="12.7109375" style="7" bestFit="1" customWidth="1"/>
    <col min="4083" max="4083" width="26.42578125" style="7" customWidth="1"/>
    <col min="4084" max="4324" width="9.140625" style="7"/>
    <col min="4325" max="4325" width="5.42578125" style="7" customWidth="1"/>
    <col min="4326" max="4326" width="21.140625" style="7" customWidth="1"/>
    <col min="4327" max="4327" width="29.85546875" style="7" customWidth="1"/>
    <col min="4328" max="4328" width="119.7109375" style="7" customWidth="1"/>
    <col min="4329" max="4329" width="12.7109375" style="7" customWidth="1"/>
    <col min="4330" max="4330" width="5.7109375" style="7" bestFit="1" customWidth="1"/>
    <col min="4331" max="4331" width="20" style="7" customWidth="1"/>
    <col min="4332" max="4332" width="16.28515625" style="7" bestFit="1" customWidth="1"/>
    <col min="4333" max="4333" width="14.7109375" style="7" bestFit="1" customWidth="1"/>
    <col min="4334" max="4334" width="7.85546875" style="7" customWidth="1"/>
    <col min="4335" max="4335" width="20.42578125" style="7" bestFit="1" customWidth="1"/>
    <col min="4336" max="4336" width="17.42578125" style="7" customWidth="1"/>
    <col min="4337" max="4337" width="9.140625" style="7"/>
    <col min="4338" max="4338" width="12.7109375" style="7" bestFit="1" customWidth="1"/>
    <col min="4339" max="4339" width="26.42578125" style="7" customWidth="1"/>
    <col min="4340" max="4580" width="9.140625" style="7"/>
    <col min="4581" max="4581" width="5.42578125" style="7" customWidth="1"/>
    <col min="4582" max="4582" width="21.140625" style="7" customWidth="1"/>
    <col min="4583" max="4583" width="29.85546875" style="7" customWidth="1"/>
    <col min="4584" max="4584" width="119.7109375" style="7" customWidth="1"/>
    <col min="4585" max="4585" width="12.7109375" style="7" customWidth="1"/>
    <col min="4586" max="4586" width="5.7109375" style="7" bestFit="1" customWidth="1"/>
    <col min="4587" max="4587" width="20" style="7" customWidth="1"/>
    <col min="4588" max="4588" width="16.28515625" style="7" bestFit="1" customWidth="1"/>
    <col min="4589" max="4589" width="14.7109375" style="7" bestFit="1" customWidth="1"/>
    <col min="4590" max="4590" width="7.85546875" style="7" customWidth="1"/>
    <col min="4591" max="4591" width="20.42578125" style="7" bestFit="1" customWidth="1"/>
    <col min="4592" max="4592" width="17.42578125" style="7" customWidth="1"/>
    <col min="4593" max="4593" width="9.140625" style="7"/>
    <col min="4594" max="4594" width="12.7109375" style="7" bestFit="1" customWidth="1"/>
    <col min="4595" max="4595" width="26.42578125" style="7" customWidth="1"/>
    <col min="4596" max="4836" width="9.140625" style="7"/>
    <col min="4837" max="4837" width="5.42578125" style="7" customWidth="1"/>
    <col min="4838" max="4838" width="21.140625" style="7" customWidth="1"/>
    <col min="4839" max="4839" width="29.85546875" style="7" customWidth="1"/>
    <col min="4840" max="4840" width="119.7109375" style="7" customWidth="1"/>
    <col min="4841" max="4841" width="12.7109375" style="7" customWidth="1"/>
    <col min="4842" max="4842" width="5.7109375" style="7" bestFit="1" customWidth="1"/>
    <col min="4843" max="4843" width="20" style="7" customWidth="1"/>
    <col min="4844" max="4844" width="16.28515625" style="7" bestFit="1" customWidth="1"/>
    <col min="4845" max="4845" width="14.7109375" style="7" bestFit="1" customWidth="1"/>
    <col min="4846" max="4846" width="7.85546875" style="7" customWidth="1"/>
    <col min="4847" max="4847" width="20.42578125" style="7" bestFit="1" customWidth="1"/>
    <col min="4848" max="4848" width="17.42578125" style="7" customWidth="1"/>
    <col min="4849" max="4849" width="9.140625" style="7"/>
    <col min="4850" max="4850" width="12.7109375" style="7" bestFit="1" customWidth="1"/>
    <col min="4851" max="4851" width="26.42578125" style="7" customWidth="1"/>
    <col min="4852" max="5092" width="9.140625" style="7"/>
    <col min="5093" max="5093" width="5.42578125" style="7" customWidth="1"/>
    <col min="5094" max="5094" width="21.140625" style="7" customWidth="1"/>
    <col min="5095" max="5095" width="29.85546875" style="7" customWidth="1"/>
    <col min="5096" max="5096" width="119.7109375" style="7" customWidth="1"/>
    <col min="5097" max="5097" width="12.7109375" style="7" customWidth="1"/>
    <col min="5098" max="5098" width="5.7109375" style="7" bestFit="1" customWidth="1"/>
    <col min="5099" max="5099" width="20" style="7" customWidth="1"/>
    <col min="5100" max="5100" width="16.28515625" style="7" bestFit="1" customWidth="1"/>
    <col min="5101" max="5101" width="14.7109375" style="7" bestFit="1" customWidth="1"/>
    <col min="5102" max="5102" width="7.85546875" style="7" customWidth="1"/>
    <col min="5103" max="5103" width="20.42578125" style="7" bestFit="1" customWidth="1"/>
    <col min="5104" max="5104" width="17.42578125" style="7" customWidth="1"/>
    <col min="5105" max="5105" width="9.140625" style="7"/>
    <col min="5106" max="5106" width="12.7109375" style="7" bestFit="1" customWidth="1"/>
    <col min="5107" max="5107" width="26.42578125" style="7" customWidth="1"/>
    <col min="5108" max="5348" width="9.140625" style="7"/>
    <col min="5349" max="5349" width="5.42578125" style="7" customWidth="1"/>
    <col min="5350" max="5350" width="21.140625" style="7" customWidth="1"/>
    <col min="5351" max="5351" width="29.85546875" style="7" customWidth="1"/>
    <col min="5352" max="5352" width="119.7109375" style="7" customWidth="1"/>
    <col min="5353" max="5353" width="12.7109375" style="7" customWidth="1"/>
    <col min="5354" max="5354" width="5.7109375" style="7" bestFit="1" customWidth="1"/>
    <col min="5355" max="5355" width="20" style="7" customWidth="1"/>
    <col min="5356" max="5356" width="16.28515625" style="7" bestFit="1" customWidth="1"/>
    <col min="5357" max="5357" width="14.7109375" style="7" bestFit="1" customWidth="1"/>
    <col min="5358" max="5358" width="7.85546875" style="7" customWidth="1"/>
    <col min="5359" max="5359" width="20.42578125" style="7" bestFit="1" customWidth="1"/>
    <col min="5360" max="5360" width="17.42578125" style="7" customWidth="1"/>
    <col min="5361" max="5361" width="9.140625" style="7"/>
    <col min="5362" max="5362" width="12.7109375" style="7" bestFit="1" customWidth="1"/>
    <col min="5363" max="5363" width="26.42578125" style="7" customWidth="1"/>
    <col min="5364" max="5604" width="9.140625" style="7"/>
    <col min="5605" max="5605" width="5.42578125" style="7" customWidth="1"/>
    <col min="5606" max="5606" width="21.140625" style="7" customWidth="1"/>
    <col min="5607" max="5607" width="29.85546875" style="7" customWidth="1"/>
    <col min="5608" max="5608" width="119.7109375" style="7" customWidth="1"/>
    <col min="5609" max="5609" width="12.7109375" style="7" customWidth="1"/>
    <col min="5610" max="5610" width="5.7109375" style="7" bestFit="1" customWidth="1"/>
    <col min="5611" max="5611" width="20" style="7" customWidth="1"/>
    <col min="5612" max="5612" width="16.28515625" style="7" bestFit="1" customWidth="1"/>
    <col min="5613" max="5613" width="14.7109375" style="7" bestFit="1" customWidth="1"/>
    <col min="5614" max="5614" width="7.85546875" style="7" customWidth="1"/>
    <col min="5615" max="5615" width="20.42578125" style="7" bestFit="1" customWidth="1"/>
    <col min="5616" max="5616" width="17.42578125" style="7" customWidth="1"/>
    <col min="5617" max="5617" width="9.140625" style="7"/>
    <col min="5618" max="5618" width="12.7109375" style="7" bestFit="1" customWidth="1"/>
    <col min="5619" max="5619" width="26.42578125" style="7" customWidth="1"/>
    <col min="5620" max="5860" width="9.140625" style="7"/>
    <col min="5861" max="5861" width="5.42578125" style="7" customWidth="1"/>
    <col min="5862" max="5862" width="21.140625" style="7" customWidth="1"/>
    <col min="5863" max="5863" width="29.85546875" style="7" customWidth="1"/>
    <col min="5864" max="5864" width="119.7109375" style="7" customWidth="1"/>
    <col min="5865" max="5865" width="12.7109375" style="7" customWidth="1"/>
    <col min="5866" max="5866" width="5.7109375" style="7" bestFit="1" customWidth="1"/>
    <col min="5867" max="5867" width="20" style="7" customWidth="1"/>
    <col min="5868" max="5868" width="16.28515625" style="7" bestFit="1" customWidth="1"/>
    <col min="5869" max="5869" width="14.7109375" style="7" bestFit="1" customWidth="1"/>
    <col min="5870" max="5870" width="7.85546875" style="7" customWidth="1"/>
    <col min="5871" max="5871" width="20.42578125" style="7" bestFit="1" customWidth="1"/>
    <col min="5872" max="5872" width="17.42578125" style="7" customWidth="1"/>
    <col min="5873" max="5873" width="9.140625" style="7"/>
    <col min="5874" max="5874" width="12.7109375" style="7" bestFit="1" customWidth="1"/>
    <col min="5875" max="5875" width="26.42578125" style="7" customWidth="1"/>
    <col min="5876" max="6116" width="9.140625" style="7"/>
    <col min="6117" max="6117" width="5.42578125" style="7" customWidth="1"/>
    <col min="6118" max="6118" width="21.140625" style="7" customWidth="1"/>
    <col min="6119" max="6119" width="29.85546875" style="7" customWidth="1"/>
    <col min="6120" max="6120" width="119.7109375" style="7" customWidth="1"/>
    <col min="6121" max="6121" width="12.7109375" style="7" customWidth="1"/>
    <col min="6122" max="6122" width="5.7109375" style="7" bestFit="1" customWidth="1"/>
    <col min="6123" max="6123" width="20" style="7" customWidth="1"/>
    <col min="6124" max="6124" width="16.28515625" style="7" bestFit="1" customWidth="1"/>
    <col min="6125" max="6125" width="14.7109375" style="7" bestFit="1" customWidth="1"/>
    <col min="6126" max="6126" width="7.85546875" style="7" customWidth="1"/>
    <col min="6127" max="6127" width="20.42578125" style="7" bestFit="1" customWidth="1"/>
    <col min="6128" max="6128" width="17.42578125" style="7" customWidth="1"/>
    <col min="6129" max="6129" width="9.140625" style="7"/>
    <col min="6130" max="6130" width="12.7109375" style="7" bestFit="1" customWidth="1"/>
    <col min="6131" max="6131" width="26.42578125" style="7" customWidth="1"/>
    <col min="6132" max="6372" width="9.140625" style="7"/>
    <col min="6373" max="6373" width="5.42578125" style="7" customWidth="1"/>
    <col min="6374" max="6374" width="21.140625" style="7" customWidth="1"/>
    <col min="6375" max="6375" width="29.85546875" style="7" customWidth="1"/>
    <col min="6376" max="6376" width="119.7109375" style="7" customWidth="1"/>
    <col min="6377" max="6377" width="12.7109375" style="7" customWidth="1"/>
    <col min="6378" max="6378" width="5.7109375" style="7" bestFit="1" customWidth="1"/>
    <col min="6379" max="6379" width="20" style="7" customWidth="1"/>
    <col min="6380" max="6380" width="16.28515625" style="7" bestFit="1" customWidth="1"/>
    <col min="6381" max="6381" width="14.7109375" style="7" bestFit="1" customWidth="1"/>
    <col min="6382" max="6382" width="7.85546875" style="7" customWidth="1"/>
    <col min="6383" max="6383" width="20.42578125" style="7" bestFit="1" customWidth="1"/>
    <col min="6384" max="6384" width="17.42578125" style="7" customWidth="1"/>
    <col min="6385" max="6385" width="9.140625" style="7"/>
    <col min="6386" max="6386" width="12.7109375" style="7" bestFit="1" customWidth="1"/>
    <col min="6387" max="6387" width="26.42578125" style="7" customWidth="1"/>
    <col min="6388" max="6628" width="9.140625" style="7"/>
    <col min="6629" max="6629" width="5.42578125" style="7" customWidth="1"/>
    <col min="6630" max="6630" width="21.140625" style="7" customWidth="1"/>
    <col min="6631" max="6631" width="29.85546875" style="7" customWidth="1"/>
    <col min="6632" max="6632" width="119.7109375" style="7" customWidth="1"/>
    <col min="6633" max="6633" width="12.7109375" style="7" customWidth="1"/>
    <col min="6634" max="6634" width="5.7109375" style="7" bestFit="1" customWidth="1"/>
    <col min="6635" max="6635" width="20" style="7" customWidth="1"/>
    <col min="6636" max="6636" width="16.28515625" style="7" bestFit="1" customWidth="1"/>
    <col min="6637" max="6637" width="14.7109375" style="7" bestFit="1" customWidth="1"/>
    <col min="6638" max="6638" width="7.85546875" style="7" customWidth="1"/>
    <col min="6639" max="6639" width="20.42578125" style="7" bestFit="1" customWidth="1"/>
    <col min="6640" max="6640" width="17.42578125" style="7" customWidth="1"/>
    <col min="6641" max="6641" width="9.140625" style="7"/>
    <col min="6642" max="6642" width="12.7109375" style="7" bestFit="1" customWidth="1"/>
    <col min="6643" max="6643" width="26.42578125" style="7" customWidth="1"/>
    <col min="6644" max="6884" width="9.140625" style="7"/>
    <col min="6885" max="6885" width="5.42578125" style="7" customWidth="1"/>
    <col min="6886" max="6886" width="21.140625" style="7" customWidth="1"/>
    <col min="6887" max="6887" width="29.85546875" style="7" customWidth="1"/>
    <col min="6888" max="6888" width="119.7109375" style="7" customWidth="1"/>
    <col min="6889" max="6889" width="12.7109375" style="7" customWidth="1"/>
    <col min="6890" max="6890" width="5.7109375" style="7" bestFit="1" customWidth="1"/>
    <col min="6891" max="6891" width="20" style="7" customWidth="1"/>
    <col min="6892" max="6892" width="16.28515625" style="7" bestFit="1" customWidth="1"/>
    <col min="6893" max="6893" width="14.7109375" style="7" bestFit="1" customWidth="1"/>
    <col min="6894" max="6894" width="7.85546875" style="7" customWidth="1"/>
    <col min="6895" max="6895" width="20.42578125" style="7" bestFit="1" customWidth="1"/>
    <col min="6896" max="6896" width="17.42578125" style="7" customWidth="1"/>
    <col min="6897" max="6897" width="9.140625" style="7"/>
    <col min="6898" max="6898" width="12.7109375" style="7" bestFit="1" customWidth="1"/>
    <col min="6899" max="6899" width="26.42578125" style="7" customWidth="1"/>
    <col min="6900" max="7140" width="9.140625" style="7"/>
    <col min="7141" max="7141" width="5.42578125" style="7" customWidth="1"/>
    <col min="7142" max="7142" width="21.140625" style="7" customWidth="1"/>
    <col min="7143" max="7143" width="29.85546875" style="7" customWidth="1"/>
    <col min="7144" max="7144" width="119.7109375" style="7" customWidth="1"/>
    <col min="7145" max="7145" width="12.7109375" style="7" customWidth="1"/>
    <col min="7146" max="7146" width="5.7109375" style="7" bestFit="1" customWidth="1"/>
    <col min="7147" max="7147" width="20" style="7" customWidth="1"/>
    <col min="7148" max="7148" width="16.28515625" style="7" bestFit="1" customWidth="1"/>
    <col min="7149" max="7149" width="14.7109375" style="7" bestFit="1" customWidth="1"/>
    <col min="7150" max="7150" width="7.85546875" style="7" customWidth="1"/>
    <col min="7151" max="7151" width="20.42578125" style="7" bestFit="1" customWidth="1"/>
    <col min="7152" max="7152" width="17.42578125" style="7" customWidth="1"/>
    <col min="7153" max="7153" width="9.140625" style="7"/>
    <col min="7154" max="7154" width="12.7109375" style="7" bestFit="1" customWidth="1"/>
    <col min="7155" max="7155" width="26.42578125" style="7" customWidth="1"/>
    <col min="7156" max="7396" width="9.140625" style="7"/>
    <col min="7397" max="7397" width="5.42578125" style="7" customWidth="1"/>
    <col min="7398" max="7398" width="21.140625" style="7" customWidth="1"/>
    <col min="7399" max="7399" width="29.85546875" style="7" customWidth="1"/>
    <col min="7400" max="7400" width="119.7109375" style="7" customWidth="1"/>
    <col min="7401" max="7401" width="12.7109375" style="7" customWidth="1"/>
    <col min="7402" max="7402" width="5.7109375" style="7" bestFit="1" customWidth="1"/>
    <col min="7403" max="7403" width="20" style="7" customWidth="1"/>
    <col min="7404" max="7404" width="16.28515625" style="7" bestFit="1" customWidth="1"/>
    <col min="7405" max="7405" width="14.7109375" style="7" bestFit="1" customWidth="1"/>
    <col min="7406" max="7406" width="7.85546875" style="7" customWidth="1"/>
    <col min="7407" max="7407" width="20.42578125" style="7" bestFit="1" customWidth="1"/>
    <col min="7408" max="7408" width="17.42578125" style="7" customWidth="1"/>
    <col min="7409" max="7409" width="9.140625" style="7"/>
    <col min="7410" max="7410" width="12.7109375" style="7" bestFit="1" customWidth="1"/>
    <col min="7411" max="7411" width="26.42578125" style="7" customWidth="1"/>
    <col min="7412" max="7652" width="9.140625" style="7"/>
    <col min="7653" max="7653" width="5.42578125" style="7" customWidth="1"/>
    <col min="7654" max="7654" width="21.140625" style="7" customWidth="1"/>
    <col min="7655" max="7655" width="29.85546875" style="7" customWidth="1"/>
    <col min="7656" max="7656" width="119.7109375" style="7" customWidth="1"/>
    <col min="7657" max="7657" width="12.7109375" style="7" customWidth="1"/>
    <col min="7658" max="7658" width="5.7109375" style="7" bestFit="1" customWidth="1"/>
    <col min="7659" max="7659" width="20" style="7" customWidth="1"/>
    <col min="7660" max="7660" width="16.28515625" style="7" bestFit="1" customWidth="1"/>
    <col min="7661" max="7661" width="14.7109375" style="7" bestFit="1" customWidth="1"/>
    <col min="7662" max="7662" width="7.85546875" style="7" customWidth="1"/>
    <col min="7663" max="7663" width="20.42578125" style="7" bestFit="1" customWidth="1"/>
    <col min="7664" max="7664" width="17.42578125" style="7" customWidth="1"/>
    <col min="7665" max="7665" width="9.140625" style="7"/>
    <col min="7666" max="7666" width="12.7109375" style="7" bestFit="1" customWidth="1"/>
    <col min="7667" max="7667" width="26.42578125" style="7" customWidth="1"/>
    <col min="7668" max="7908" width="9.140625" style="7"/>
    <col min="7909" max="7909" width="5.42578125" style="7" customWidth="1"/>
    <col min="7910" max="7910" width="21.140625" style="7" customWidth="1"/>
    <col min="7911" max="7911" width="29.85546875" style="7" customWidth="1"/>
    <col min="7912" max="7912" width="119.7109375" style="7" customWidth="1"/>
    <col min="7913" max="7913" width="12.7109375" style="7" customWidth="1"/>
    <col min="7914" max="7914" width="5.7109375" style="7" bestFit="1" customWidth="1"/>
    <col min="7915" max="7915" width="20" style="7" customWidth="1"/>
    <col min="7916" max="7916" width="16.28515625" style="7" bestFit="1" customWidth="1"/>
    <col min="7917" max="7917" width="14.7109375" style="7" bestFit="1" customWidth="1"/>
    <col min="7918" max="7918" width="7.85546875" style="7" customWidth="1"/>
    <col min="7919" max="7919" width="20.42578125" style="7" bestFit="1" customWidth="1"/>
    <col min="7920" max="7920" width="17.42578125" style="7" customWidth="1"/>
    <col min="7921" max="7921" width="9.140625" style="7"/>
    <col min="7922" max="7922" width="12.7109375" style="7" bestFit="1" customWidth="1"/>
    <col min="7923" max="7923" width="26.42578125" style="7" customWidth="1"/>
    <col min="7924" max="8164" width="9.140625" style="7"/>
    <col min="8165" max="8165" width="5.42578125" style="7" customWidth="1"/>
    <col min="8166" max="8166" width="21.140625" style="7" customWidth="1"/>
    <col min="8167" max="8167" width="29.85546875" style="7" customWidth="1"/>
    <col min="8168" max="8168" width="119.7109375" style="7" customWidth="1"/>
    <col min="8169" max="8169" width="12.7109375" style="7" customWidth="1"/>
    <col min="8170" max="8170" width="5.7109375" style="7" bestFit="1" customWidth="1"/>
    <col min="8171" max="8171" width="20" style="7" customWidth="1"/>
    <col min="8172" max="8172" width="16.28515625" style="7" bestFit="1" customWidth="1"/>
    <col min="8173" max="8173" width="14.7109375" style="7" bestFit="1" customWidth="1"/>
    <col min="8174" max="8174" width="7.85546875" style="7" customWidth="1"/>
    <col min="8175" max="8175" width="20.42578125" style="7" bestFit="1" customWidth="1"/>
    <col min="8176" max="8176" width="17.42578125" style="7" customWidth="1"/>
    <col min="8177" max="8177" width="9.140625" style="7"/>
    <col min="8178" max="8178" width="12.7109375" style="7" bestFit="1" customWidth="1"/>
    <col min="8179" max="8179" width="26.42578125" style="7" customWidth="1"/>
    <col min="8180" max="8420" width="9.140625" style="7"/>
    <col min="8421" max="8421" width="5.42578125" style="7" customWidth="1"/>
    <col min="8422" max="8422" width="21.140625" style="7" customWidth="1"/>
    <col min="8423" max="8423" width="29.85546875" style="7" customWidth="1"/>
    <col min="8424" max="8424" width="119.7109375" style="7" customWidth="1"/>
    <col min="8425" max="8425" width="12.7109375" style="7" customWidth="1"/>
    <col min="8426" max="8426" width="5.7109375" style="7" bestFit="1" customWidth="1"/>
    <col min="8427" max="8427" width="20" style="7" customWidth="1"/>
    <col min="8428" max="8428" width="16.28515625" style="7" bestFit="1" customWidth="1"/>
    <col min="8429" max="8429" width="14.7109375" style="7" bestFit="1" customWidth="1"/>
    <col min="8430" max="8430" width="7.85546875" style="7" customWidth="1"/>
    <col min="8431" max="8431" width="20.42578125" style="7" bestFit="1" customWidth="1"/>
    <col min="8432" max="8432" width="17.42578125" style="7" customWidth="1"/>
    <col min="8433" max="8433" width="9.140625" style="7"/>
    <col min="8434" max="8434" width="12.7109375" style="7" bestFit="1" customWidth="1"/>
    <col min="8435" max="8435" width="26.42578125" style="7" customWidth="1"/>
    <col min="8436" max="8676" width="9.140625" style="7"/>
    <col min="8677" max="8677" width="5.42578125" style="7" customWidth="1"/>
    <col min="8678" max="8678" width="21.140625" style="7" customWidth="1"/>
    <col min="8679" max="8679" width="29.85546875" style="7" customWidth="1"/>
    <col min="8680" max="8680" width="119.7109375" style="7" customWidth="1"/>
    <col min="8681" max="8681" width="12.7109375" style="7" customWidth="1"/>
    <col min="8682" max="8682" width="5.7109375" style="7" bestFit="1" customWidth="1"/>
    <col min="8683" max="8683" width="20" style="7" customWidth="1"/>
    <col min="8684" max="8684" width="16.28515625" style="7" bestFit="1" customWidth="1"/>
    <col min="8685" max="8685" width="14.7109375" style="7" bestFit="1" customWidth="1"/>
    <col min="8686" max="8686" width="7.85546875" style="7" customWidth="1"/>
    <col min="8687" max="8687" width="20.42578125" style="7" bestFit="1" customWidth="1"/>
    <col min="8688" max="8688" width="17.42578125" style="7" customWidth="1"/>
    <col min="8689" max="8689" width="9.140625" style="7"/>
    <col min="8690" max="8690" width="12.7109375" style="7" bestFit="1" customWidth="1"/>
    <col min="8691" max="8691" width="26.42578125" style="7" customWidth="1"/>
    <col min="8692" max="8932" width="9.140625" style="7"/>
    <col min="8933" max="8933" width="5.42578125" style="7" customWidth="1"/>
    <col min="8934" max="8934" width="21.140625" style="7" customWidth="1"/>
    <col min="8935" max="8935" width="29.85546875" style="7" customWidth="1"/>
    <col min="8936" max="8936" width="119.7109375" style="7" customWidth="1"/>
    <col min="8937" max="8937" width="12.7109375" style="7" customWidth="1"/>
    <col min="8938" max="8938" width="5.7109375" style="7" bestFit="1" customWidth="1"/>
    <col min="8939" max="8939" width="20" style="7" customWidth="1"/>
    <col min="8940" max="8940" width="16.28515625" style="7" bestFit="1" customWidth="1"/>
    <col min="8941" max="8941" width="14.7109375" style="7" bestFit="1" customWidth="1"/>
    <col min="8942" max="8942" width="7.85546875" style="7" customWidth="1"/>
    <col min="8943" max="8943" width="20.42578125" style="7" bestFit="1" customWidth="1"/>
    <col min="8944" max="8944" width="17.42578125" style="7" customWidth="1"/>
    <col min="8945" max="8945" width="9.140625" style="7"/>
    <col min="8946" max="8946" width="12.7109375" style="7" bestFit="1" customWidth="1"/>
    <col min="8947" max="8947" width="26.42578125" style="7" customWidth="1"/>
    <col min="8948" max="9188" width="9.140625" style="7"/>
    <col min="9189" max="9189" width="5.42578125" style="7" customWidth="1"/>
    <col min="9190" max="9190" width="21.140625" style="7" customWidth="1"/>
    <col min="9191" max="9191" width="29.85546875" style="7" customWidth="1"/>
    <col min="9192" max="9192" width="119.7109375" style="7" customWidth="1"/>
    <col min="9193" max="9193" width="12.7109375" style="7" customWidth="1"/>
    <col min="9194" max="9194" width="5.7109375" style="7" bestFit="1" customWidth="1"/>
    <col min="9195" max="9195" width="20" style="7" customWidth="1"/>
    <col min="9196" max="9196" width="16.28515625" style="7" bestFit="1" customWidth="1"/>
    <col min="9197" max="9197" width="14.7109375" style="7" bestFit="1" customWidth="1"/>
    <col min="9198" max="9198" width="7.85546875" style="7" customWidth="1"/>
    <col min="9199" max="9199" width="20.42578125" style="7" bestFit="1" customWidth="1"/>
    <col min="9200" max="9200" width="17.42578125" style="7" customWidth="1"/>
    <col min="9201" max="9201" width="9.140625" style="7"/>
    <col min="9202" max="9202" width="12.7109375" style="7" bestFit="1" customWidth="1"/>
    <col min="9203" max="9203" width="26.42578125" style="7" customWidth="1"/>
    <col min="9204" max="9444" width="9.140625" style="7"/>
    <col min="9445" max="9445" width="5.42578125" style="7" customWidth="1"/>
    <col min="9446" max="9446" width="21.140625" style="7" customWidth="1"/>
    <col min="9447" max="9447" width="29.85546875" style="7" customWidth="1"/>
    <col min="9448" max="9448" width="119.7109375" style="7" customWidth="1"/>
    <col min="9449" max="9449" width="12.7109375" style="7" customWidth="1"/>
    <col min="9450" max="9450" width="5.7109375" style="7" bestFit="1" customWidth="1"/>
    <col min="9451" max="9451" width="20" style="7" customWidth="1"/>
    <col min="9452" max="9452" width="16.28515625" style="7" bestFit="1" customWidth="1"/>
    <col min="9453" max="9453" width="14.7109375" style="7" bestFit="1" customWidth="1"/>
    <col min="9454" max="9454" width="7.85546875" style="7" customWidth="1"/>
    <col min="9455" max="9455" width="20.42578125" style="7" bestFit="1" customWidth="1"/>
    <col min="9456" max="9456" width="17.42578125" style="7" customWidth="1"/>
    <col min="9457" max="9457" width="9.140625" style="7"/>
    <col min="9458" max="9458" width="12.7109375" style="7" bestFit="1" customWidth="1"/>
    <col min="9459" max="9459" width="26.42578125" style="7" customWidth="1"/>
    <col min="9460" max="9700" width="9.140625" style="7"/>
    <col min="9701" max="9701" width="5.42578125" style="7" customWidth="1"/>
    <col min="9702" max="9702" width="21.140625" style="7" customWidth="1"/>
    <col min="9703" max="9703" width="29.85546875" style="7" customWidth="1"/>
    <col min="9704" max="9704" width="119.7109375" style="7" customWidth="1"/>
    <col min="9705" max="9705" width="12.7109375" style="7" customWidth="1"/>
    <col min="9706" max="9706" width="5.7109375" style="7" bestFit="1" customWidth="1"/>
    <col min="9707" max="9707" width="20" style="7" customWidth="1"/>
    <col min="9708" max="9708" width="16.28515625" style="7" bestFit="1" customWidth="1"/>
    <col min="9709" max="9709" width="14.7109375" style="7" bestFit="1" customWidth="1"/>
    <col min="9710" max="9710" width="7.85546875" style="7" customWidth="1"/>
    <col min="9711" max="9711" width="20.42578125" style="7" bestFit="1" customWidth="1"/>
    <col min="9712" max="9712" width="17.42578125" style="7" customWidth="1"/>
    <col min="9713" max="9713" width="9.140625" style="7"/>
    <col min="9714" max="9714" width="12.7109375" style="7" bestFit="1" customWidth="1"/>
    <col min="9715" max="9715" width="26.42578125" style="7" customWidth="1"/>
    <col min="9716" max="9956" width="9.140625" style="7"/>
    <col min="9957" max="9957" width="5.42578125" style="7" customWidth="1"/>
    <col min="9958" max="9958" width="21.140625" style="7" customWidth="1"/>
    <col min="9959" max="9959" width="29.85546875" style="7" customWidth="1"/>
    <col min="9960" max="9960" width="119.7109375" style="7" customWidth="1"/>
    <col min="9961" max="9961" width="12.7109375" style="7" customWidth="1"/>
    <col min="9962" max="9962" width="5.7109375" style="7" bestFit="1" customWidth="1"/>
    <col min="9963" max="9963" width="20" style="7" customWidth="1"/>
    <col min="9964" max="9964" width="16.28515625" style="7" bestFit="1" customWidth="1"/>
    <col min="9965" max="9965" width="14.7109375" style="7" bestFit="1" customWidth="1"/>
    <col min="9966" max="9966" width="7.85546875" style="7" customWidth="1"/>
    <col min="9967" max="9967" width="20.42578125" style="7" bestFit="1" customWidth="1"/>
    <col min="9968" max="9968" width="17.42578125" style="7" customWidth="1"/>
    <col min="9969" max="9969" width="9.140625" style="7"/>
    <col min="9970" max="9970" width="12.7109375" style="7" bestFit="1" customWidth="1"/>
    <col min="9971" max="9971" width="26.42578125" style="7" customWidth="1"/>
    <col min="9972" max="10212" width="9.140625" style="7"/>
    <col min="10213" max="10213" width="5.42578125" style="7" customWidth="1"/>
    <col min="10214" max="10214" width="21.140625" style="7" customWidth="1"/>
    <col min="10215" max="10215" width="29.85546875" style="7" customWidth="1"/>
    <col min="10216" max="10216" width="119.7109375" style="7" customWidth="1"/>
    <col min="10217" max="10217" width="12.7109375" style="7" customWidth="1"/>
    <col min="10218" max="10218" width="5.7109375" style="7" bestFit="1" customWidth="1"/>
    <col min="10219" max="10219" width="20" style="7" customWidth="1"/>
    <col min="10220" max="10220" width="16.28515625" style="7" bestFit="1" customWidth="1"/>
    <col min="10221" max="10221" width="14.7109375" style="7" bestFit="1" customWidth="1"/>
    <col min="10222" max="10222" width="7.85546875" style="7" customWidth="1"/>
    <col min="10223" max="10223" width="20.42578125" style="7" bestFit="1" customWidth="1"/>
    <col min="10224" max="10224" width="17.42578125" style="7" customWidth="1"/>
    <col min="10225" max="10225" width="9.140625" style="7"/>
    <col min="10226" max="10226" width="12.7109375" style="7" bestFit="1" customWidth="1"/>
    <col min="10227" max="10227" width="26.42578125" style="7" customWidth="1"/>
    <col min="10228" max="10468" width="9.140625" style="7"/>
    <col min="10469" max="10469" width="5.42578125" style="7" customWidth="1"/>
    <col min="10470" max="10470" width="21.140625" style="7" customWidth="1"/>
    <col min="10471" max="10471" width="29.85546875" style="7" customWidth="1"/>
    <col min="10472" max="10472" width="119.7109375" style="7" customWidth="1"/>
    <col min="10473" max="10473" width="12.7109375" style="7" customWidth="1"/>
    <col min="10474" max="10474" width="5.7109375" style="7" bestFit="1" customWidth="1"/>
    <col min="10475" max="10475" width="20" style="7" customWidth="1"/>
    <col min="10476" max="10476" width="16.28515625" style="7" bestFit="1" customWidth="1"/>
    <col min="10477" max="10477" width="14.7109375" style="7" bestFit="1" customWidth="1"/>
    <col min="10478" max="10478" width="7.85546875" style="7" customWidth="1"/>
    <col min="10479" max="10479" width="20.42578125" style="7" bestFit="1" customWidth="1"/>
    <col min="10480" max="10480" width="17.42578125" style="7" customWidth="1"/>
    <col min="10481" max="10481" width="9.140625" style="7"/>
    <col min="10482" max="10482" width="12.7109375" style="7" bestFit="1" customWidth="1"/>
    <col min="10483" max="10483" width="26.42578125" style="7" customWidth="1"/>
    <col min="10484" max="10724" width="9.140625" style="7"/>
    <col min="10725" max="10725" width="5.42578125" style="7" customWidth="1"/>
    <col min="10726" max="10726" width="21.140625" style="7" customWidth="1"/>
    <col min="10727" max="10727" width="29.85546875" style="7" customWidth="1"/>
    <col min="10728" max="10728" width="119.7109375" style="7" customWidth="1"/>
    <col min="10729" max="10729" width="12.7109375" style="7" customWidth="1"/>
    <col min="10730" max="10730" width="5.7109375" style="7" bestFit="1" customWidth="1"/>
    <col min="10731" max="10731" width="20" style="7" customWidth="1"/>
    <col min="10732" max="10732" width="16.28515625" style="7" bestFit="1" customWidth="1"/>
    <col min="10733" max="10733" width="14.7109375" style="7" bestFit="1" customWidth="1"/>
    <col min="10734" max="10734" width="7.85546875" style="7" customWidth="1"/>
    <col min="10735" max="10735" width="20.42578125" style="7" bestFit="1" customWidth="1"/>
    <col min="10736" max="10736" width="17.42578125" style="7" customWidth="1"/>
    <col min="10737" max="10737" width="9.140625" style="7"/>
    <col min="10738" max="10738" width="12.7109375" style="7" bestFit="1" customWidth="1"/>
    <col min="10739" max="10739" width="26.42578125" style="7" customWidth="1"/>
    <col min="10740" max="10980" width="9.140625" style="7"/>
    <col min="10981" max="10981" width="5.42578125" style="7" customWidth="1"/>
    <col min="10982" max="10982" width="21.140625" style="7" customWidth="1"/>
    <col min="10983" max="10983" width="29.85546875" style="7" customWidth="1"/>
    <col min="10984" max="10984" width="119.7109375" style="7" customWidth="1"/>
    <col min="10985" max="10985" width="12.7109375" style="7" customWidth="1"/>
    <col min="10986" max="10986" width="5.7109375" style="7" bestFit="1" customWidth="1"/>
    <col min="10987" max="10987" width="20" style="7" customWidth="1"/>
    <col min="10988" max="10988" width="16.28515625" style="7" bestFit="1" customWidth="1"/>
    <col min="10989" max="10989" width="14.7109375" style="7" bestFit="1" customWidth="1"/>
    <col min="10990" max="10990" width="7.85546875" style="7" customWidth="1"/>
    <col min="10991" max="10991" width="20.42578125" style="7" bestFit="1" customWidth="1"/>
    <col min="10992" max="10992" width="17.42578125" style="7" customWidth="1"/>
    <col min="10993" max="10993" width="9.140625" style="7"/>
    <col min="10994" max="10994" width="12.7109375" style="7" bestFit="1" customWidth="1"/>
    <col min="10995" max="10995" width="26.42578125" style="7" customWidth="1"/>
    <col min="10996" max="11236" width="9.140625" style="7"/>
    <col min="11237" max="11237" width="5.42578125" style="7" customWidth="1"/>
    <col min="11238" max="11238" width="21.140625" style="7" customWidth="1"/>
    <col min="11239" max="11239" width="29.85546875" style="7" customWidth="1"/>
    <col min="11240" max="11240" width="119.7109375" style="7" customWidth="1"/>
    <col min="11241" max="11241" width="12.7109375" style="7" customWidth="1"/>
    <col min="11242" max="11242" width="5.7109375" style="7" bestFit="1" customWidth="1"/>
    <col min="11243" max="11243" width="20" style="7" customWidth="1"/>
    <col min="11244" max="11244" width="16.28515625" style="7" bestFit="1" customWidth="1"/>
    <col min="11245" max="11245" width="14.7109375" style="7" bestFit="1" customWidth="1"/>
    <col min="11246" max="11246" width="7.85546875" style="7" customWidth="1"/>
    <col min="11247" max="11247" width="20.42578125" style="7" bestFit="1" customWidth="1"/>
    <col min="11248" max="11248" width="17.42578125" style="7" customWidth="1"/>
    <col min="11249" max="11249" width="9.140625" style="7"/>
    <col min="11250" max="11250" width="12.7109375" style="7" bestFit="1" customWidth="1"/>
    <col min="11251" max="11251" width="26.42578125" style="7" customWidth="1"/>
    <col min="11252" max="11492" width="9.140625" style="7"/>
    <col min="11493" max="11493" width="5.42578125" style="7" customWidth="1"/>
    <col min="11494" max="11494" width="21.140625" style="7" customWidth="1"/>
    <col min="11495" max="11495" width="29.85546875" style="7" customWidth="1"/>
    <col min="11496" max="11496" width="119.7109375" style="7" customWidth="1"/>
    <col min="11497" max="11497" width="12.7109375" style="7" customWidth="1"/>
    <col min="11498" max="11498" width="5.7109375" style="7" bestFit="1" customWidth="1"/>
    <col min="11499" max="11499" width="20" style="7" customWidth="1"/>
    <col min="11500" max="11500" width="16.28515625" style="7" bestFit="1" customWidth="1"/>
    <col min="11501" max="11501" width="14.7109375" style="7" bestFit="1" customWidth="1"/>
    <col min="11502" max="11502" width="7.85546875" style="7" customWidth="1"/>
    <col min="11503" max="11503" width="20.42578125" style="7" bestFit="1" customWidth="1"/>
    <col min="11504" max="11504" width="17.42578125" style="7" customWidth="1"/>
    <col min="11505" max="11505" width="9.140625" style="7"/>
    <col min="11506" max="11506" width="12.7109375" style="7" bestFit="1" customWidth="1"/>
    <col min="11507" max="11507" width="26.42578125" style="7" customWidth="1"/>
    <col min="11508" max="11748" width="9.140625" style="7"/>
    <col min="11749" max="11749" width="5.42578125" style="7" customWidth="1"/>
    <col min="11750" max="11750" width="21.140625" style="7" customWidth="1"/>
    <col min="11751" max="11751" width="29.85546875" style="7" customWidth="1"/>
    <col min="11752" max="11752" width="119.7109375" style="7" customWidth="1"/>
    <col min="11753" max="11753" width="12.7109375" style="7" customWidth="1"/>
    <col min="11754" max="11754" width="5.7109375" style="7" bestFit="1" customWidth="1"/>
    <col min="11755" max="11755" width="20" style="7" customWidth="1"/>
    <col min="11756" max="11756" width="16.28515625" style="7" bestFit="1" customWidth="1"/>
    <col min="11757" max="11757" width="14.7109375" style="7" bestFit="1" customWidth="1"/>
    <col min="11758" max="11758" width="7.85546875" style="7" customWidth="1"/>
    <col min="11759" max="11759" width="20.42578125" style="7" bestFit="1" customWidth="1"/>
    <col min="11760" max="11760" width="17.42578125" style="7" customWidth="1"/>
    <col min="11761" max="11761" width="9.140625" style="7"/>
    <col min="11762" max="11762" width="12.7109375" style="7" bestFit="1" customWidth="1"/>
    <col min="11763" max="11763" width="26.42578125" style="7" customWidth="1"/>
    <col min="11764" max="12004" width="9.140625" style="7"/>
    <col min="12005" max="12005" width="5.42578125" style="7" customWidth="1"/>
    <col min="12006" max="12006" width="21.140625" style="7" customWidth="1"/>
    <col min="12007" max="12007" width="29.85546875" style="7" customWidth="1"/>
    <col min="12008" max="12008" width="119.7109375" style="7" customWidth="1"/>
    <col min="12009" max="12009" width="12.7109375" style="7" customWidth="1"/>
    <col min="12010" max="12010" width="5.7109375" style="7" bestFit="1" customWidth="1"/>
    <col min="12011" max="12011" width="20" style="7" customWidth="1"/>
    <col min="12012" max="12012" width="16.28515625" style="7" bestFit="1" customWidth="1"/>
    <col min="12013" max="12013" width="14.7109375" style="7" bestFit="1" customWidth="1"/>
    <col min="12014" max="12014" width="7.85546875" style="7" customWidth="1"/>
    <col min="12015" max="12015" width="20.42578125" style="7" bestFit="1" customWidth="1"/>
    <col min="12016" max="12016" width="17.42578125" style="7" customWidth="1"/>
    <col min="12017" max="12017" width="9.140625" style="7"/>
    <col min="12018" max="12018" width="12.7109375" style="7" bestFit="1" customWidth="1"/>
    <col min="12019" max="12019" width="26.42578125" style="7" customWidth="1"/>
    <col min="12020" max="12260" width="9.140625" style="7"/>
    <col min="12261" max="12261" width="5.42578125" style="7" customWidth="1"/>
    <col min="12262" max="12262" width="21.140625" style="7" customWidth="1"/>
    <col min="12263" max="12263" width="29.85546875" style="7" customWidth="1"/>
    <col min="12264" max="12264" width="119.7109375" style="7" customWidth="1"/>
    <col min="12265" max="12265" width="12.7109375" style="7" customWidth="1"/>
    <col min="12266" max="12266" width="5.7109375" style="7" bestFit="1" customWidth="1"/>
    <col min="12267" max="12267" width="20" style="7" customWidth="1"/>
    <col min="12268" max="12268" width="16.28515625" style="7" bestFit="1" customWidth="1"/>
    <col min="12269" max="12269" width="14.7109375" style="7" bestFit="1" customWidth="1"/>
    <col min="12270" max="12270" width="7.85546875" style="7" customWidth="1"/>
    <col min="12271" max="12271" width="20.42578125" style="7" bestFit="1" customWidth="1"/>
    <col min="12272" max="12272" width="17.42578125" style="7" customWidth="1"/>
    <col min="12273" max="12273" width="9.140625" style="7"/>
    <col min="12274" max="12274" width="12.7109375" style="7" bestFit="1" customWidth="1"/>
    <col min="12275" max="12275" width="26.42578125" style="7" customWidth="1"/>
    <col min="12276" max="12516" width="9.140625" style="7"/>
    <col min="12517" max="12517" width="5.42578125" style="7" customWidth="1"/>
    <col min="12518" max="12518" width="21.140625" style="7" customWidth="1"/>
    <col min="12519" max="12519" width="29.85546875" style="7" customWidth="1"/>
    <col min="12520" max="12520" width="119.7109375" style="7" customWidth="1"/>
    <col min="12521" max="12521" width="12.7109375" style="7" customWidth="1"/>
    <col min="12522" max="12522" width="5.7109375" style="7" bestFit="1" customWidth="1"/>
    <col min="12523" max="12523" width="20" style="7" customWidth="1"/>
    <col min="12524" max="12524" width="16.28515625" style="7" bestFit="1" customWidth="1"/>
    <col min="12525" max="12525" width="14.7109375" style="7" bestFit="1" customWidth="1"/>
    <col min="12526" max="12526" width="7.85546875" style="7" customWidth="1"/>
    <col min="12527" max="12527" width="20.42578125" style="7" bestFit="1" customWidth="1"/>
    <col min="12528" max="12528" width="17.42578125" style="7" customWidth="1"/>
    <col min="12529" max="12529" width="9.140625" style="7"/>
    <col min="12530" max="12530" width="12.7109375" style="7" bestFit="1" customWidth="1"/>
    <col min="12531" max="12531" width="26.42578125" style="7" customWidth="1"/>
    <col min="12532" max="12772" width="9.140625" style="7"/>
    <col min="12773" max="12773" width="5.42578125" style="7" customWidth="1"/>
    <col min="12774" max="12774" width="21.140625" style="7" customWidth="1"/>
    <col min="12775" max="12775" width="29.85546875" style="7" customWidth="1"/>
    <col min="12776" max="12776" width="119.7109375" style="7" customWidth="1"/>
    <col min="12777" max="12777" width="12.7109375" style="7" customWidth="1"/>
    <col min="12778" max="12778" width="5.7109375" style="7" bestFit="1" customWidth="1"/>
    <col min="12779" max="12779" width="20" style="7" customWidth="1"/>
    <col min="12780" max="12780" width="16.28515625" style="7" bestFit="1" customWidth="1"/>
    <col min="12781" max="12781" width="14.7109375" style="7" bestFit="1" customWidth="1"/>
    <col min="12782" max="12782" width="7.85546875" style="7" customWidth="1"/>
    <col min="12783" max="12783" width="20.42578125" style="7" bestFit="1" customWidth="1"/>
    <col min="12784" max="12784" width="17.42578125" style="7" customWidth="1"/>
    <col min="12785" max="12785" width="9.140625" style="7"/>
    <col min="12786" max="12786" width="12.7109375" style="7" bestFit="1" customWidth="1"/>
    <col min="12787" max="12787" width="26.42578125" style="7" customWidth="1"/>
    <col min="12788" max="13028" width="9.140625" style="7"/>
    <col min="13029" max="13029" width="5.42578125" style="7" customWidth="1"/>
    <col min="13030" max="13030" width="21.140625" style="7" customWidth="1"/>
    <col min="13031" max="13031" width="29.85546875" style="7" customWidth="1"/>
    <col min="13032" max="13032" width="119.7109375" style="7" customWidth="1"/>
    <col min="13033" max="13033" width="12.7109375" style="7" customWidth="1"/>
    <col min="13034" max="13034" width="5.7109375" style="7" bestFit="1" customWidth="1"/>
    <col min="13035" max="13035" width="20" style="7" customWidth="1"/>
    <col min="13036" max="13036" width="16.28515625" style="7" bestFit="1" customWidth="1"/>
    <col min="13037" max="13037" width="14.7109375" style="7" bestFit="1" customWidth="1"/>
    <col min="13038" max="13038" width="7.85546875" style="7" customWidth="1"/>
    <col min="13039" max="13039" width="20.42578125" style="7" bestFit="1" customWidth="1"/>
    <col min="13040" max="13040" width="17.42578125" style="7" customWidth="1"/>
    <col min="13041" max="13041" width="9.140625" style="7"/>
    <col min="13042" max="13042" width="12.7109375" style="7" bestFit="1" customWidth="1"/>
    <col min="13043" max="13043" width="26.42578125" style="7" customWidth="1"/>
    <col min="13044" max="13284" width="9.140625" style="7"/>
    <col min="13285" max="13285" width="5.42578125" style="7" customWidth="1"/>
    <col min="13286" max="13286" width="21.140625" style="7" customWidth="1"/>
    <col min="13287" max="13287" width="29.85546875" style="7" customWidth="1"/>
    <col min="13288" max="13288" width="119.7109375" style="7" customWidth="1"/>
    <col min="13289" max="13289" width="12.7109375" style="7" customWidth="1"/>
    <col min="13290" max="13290" width="5.7109375" style="7" bestFit="1" customWidth="1"/>
    <col min="13291" max="13291" width="20" style="7" customWidth="1"/>
    <col min="13292" max="13292" width="16.28515625" style="7" bestFit="1" customWidth="1"/>
    <col min="13293" max="13293" width="14.7109375" style="7" bestFit="1" customWidth="1"/>
    <col min="13294" max="13294" width="7.85546875" style="7" customWidth="1"/>
    <col min="13295" max="13295" width="20.42578125" style="7" bestFit="1" customWidth="1"/>
    <col min="13296" max="13296" width="17.42578125" style="7" customWidth="1"/>
    <col min="13297" max="13297" width="9.140625" style="7"/>
    <col min="13298" max="13298" width="12.7109375" style="7" bestFit="1" customWidth="1"/>
    <col min="13299" max="13299" width="26.42578125" style="7" customWidth="1"/>
    <col min="13300" max="13540" width="9.140625" style="7"/>
    <col min="13541" max="13541" width="5.42578125" style="7" customWidth="1"/>
    <col min="13542" max="13542" width="21.140625" style="7" customWidth="1"/>
    <col min="13543" max="13543" width="29.85546875" style="7" customWidth="1"/>
    <col min="13544" max="13544" width="119.7109375" style="7" customWidth="1"/>
    <col min="13545" max="13545" width="12.7109375" style="7" customWidth="1"/>
    <col min="13546" max="13546" width="5.7109375" style="7" bestFit="1" customWidth="1"/>
    <col min="13547" max="13547" width="20" style="7" customWidth="1"/>
    <col min="13548" max="13548" width="16.28515625" style="7" bestFit="1" customWidth="1"/>
    <col min="13549" max="13549" width="14.7109375" style="7" bestFit="1" customWidth="1"/>
    <col min="13550" max="13550" width="7.85546875" style="7" customWidth="1"/>
    <col min="13551" max="13551" width="20.42578125" style="7" bestFit="1" customWidth="1"/>
    <col min="13552" max="13552" width="17.42578125" style="7" customWidth="1"/>
    <col min="13553" max="13553" width="9.140625" style="7"/>
    <col min="13554" max="13554" width="12.7109375" style="7" bestFit="1" customWidth="1"/>
    <col min="13555" max="13555" width="26.42578125" style="7" customWidth="1"/>
    <col min="13556" max="13796" width="9.140625" style="7"/>
    <col min="13797" max="13797" width="5.42578125" style="7" customWidth="1"/>
    <col min="13798" max="13798" width="21.140625" style="7" customWidth="1"/>
    <col min="13799" max="13799" width="29.85546875" style="7" customWidth="1"/>
    <col min="13800" max="13800" width="119.7109375" style="7" customWidth="1"/>
    <col min="13801" max="13801" width="12.7109375" style="7" customWidth="1"/>
    <col min="13802" max="13802" width="5.7109375" style="7" bestFit="1" customWidth="1"/>
    <col min="13803" max="13803" width="20" style="7" customWidth="1"/>
    <col min="13804" max="13804" width="16.28515625" style="7" bestFit="1" customWidth="1"/>
    <col min="13805" max="13805" width="14.7109375" style="7" bestFit="1" customWidth="1"/>
    <col min="13806" max="13806" width="7.85546875" style="7" customWidth="1"/>
    <col min="13807" max="13807" width="20.42578125" style="7" bestFit="1" customWidth="1"/>
    <col min="13808" max="13808" width="17.42578125" style="7" customWidth="1"/>
    <col min="13809" max="13809" width="9.140625" style="7"/>
    <col min="13810" max="13810" width="12.7109375" style="7" bestFit="1" customWidth="1"/>
    <col min="13811" max="13811" width="26.42578125" style="7" customWidth="1"/>
    <col min="13812" max="14052" width="9.140625" style="7"/>
    <col min="14053" max="14053" width="5.42578125" style="7" customWidth="1"/>
    <col min="14054" max="14054" width="21.140625" style="7" customWidth="1"/>
    <col min="14055" max="14055" width="29.85546875" style="7" customWidth="1"/>
    <col min="14056" max="14056" width="119.7109375" style="7" customWidth="1"/>
    <col min="14057" max="14057" width="12.7109375" style="7" customWidth="1"/>
    <col min="14058" max="14058" width="5.7109375" style="7" bestFit="1" customWidth="1"/>
    <col min="14059" max="14059" width="20" style="7" customWidth="1"/>
    <col min="14060" max="14060" width="16.28515625" style="7" bestFit="1" customWidth="1"/>
    <col min="14061" max="14061" width="14.7109375" style="7" bestFit="1" customWidth="1"/>
    <col min="14062" max="14062" width="7.85546875" style="7" customWidth="1"/>
    <col min="14063" max="14063" width="20.42578125" style="7" bestFit="1" customWidth="1"/>
    <col min="14064" max="14064" width="17.42578125" style="7" customWidth="1"/>
    <col min="14065" max="14065" width="9.140625" style="7"/>
    <col min="14066" max="14066" width="12.7109375" style="7" bestFit="1" customWidth="1"/>
    <col min="14067" max="14067" width="26.42578125" style="7" customWidth="1"/>
    <col min="14068" max="14308" width="9.140625" style="7"/>
    <col min="14309" max="14309" width="5.42578125" style="7" customWidth="1"/>
    <col min="14310" max="14310" width="21.140625" style="7" customWidth="1"/>
    <col min="14311" max="14311" width="29.85546875" style="7" customWidth="1"/>
    <col min="14312" max="14312" width="119.7109375" style="7" customWidth="1"/>
    <col min="14313" max="14313" width="12.7109375" style="7" customWidth="1"/>
    <col min="14314" max="14314" width="5.7109375" style="7" bestFit="1" customWidth="1"/>
    <col min="14315" max="14315" width="20" style="7" customWidth="1"/>
    <col min="14316" max="14316" width="16.28515625" style="7" bestFit="1" customWidth="1"/>
    <col min="14317" max="14317" width="14.7109375" style="7" bestFit="1" customWidth="1"/>
    <col min="14318" max="14318" width="7.85546875" style="7" customWidth="1"/>
    <col min="14319" max="14319" width="20.42578125" style="7" bestFit="1" customWidth="1"/>
    <col min="14320" max="14320" width="17.42578125" style="7" customWidth="1"/>
    <col min="14321" max="14321" width="9.140625" style="7"/>
    <col min="14322" max="14322" width="12.7109375" style="7" bestFit="1" customWidth="1"/>
    <col min="14323" max="14323" width="26.42578125" style="7" customWidth="1"/>
    <col min="14324" max="14564" width="9.140625" style="7"/>
    <col min="14565" max="14565" width="5.42578125" style="7" customWidth="1"/>
    <col min="14566" max="14566" width="21.140625" style="7" customWidth="1"/>
    <col min="14567" max="14567" width="29.85546875" style="7" customWidth="1"/>
    <col min="14568" max="14568" width="119.7109375" style="7" customWidth="1"/>
    <col min="14569" max="14569" width="12.7109375" style="7" customWidth="1"/>
    <col min="14570" max="14570" width="5.7109375" style="7" bestFit="1" customWidth="1"/>
    <col min="14571" max="14571" width="20" style="7" customWidth="1"/>
    <col min="14572" max="14572" width="16.28515625" style="7" bestFit="1" customWidth="1"/>
    <col min="14573" max="14573" width="14.7109375" style="7" bestFit="1" customWidth="1"/>
    <col min="14574" max="14574" width="7.85546875" style="7" customWidth="1"/>
    <col min="14575" max="14575" width="20.42578125" style="7" bestFit="1" customWidth="1"/>
    <col min="14576" max="14576" width="17.42578125" style="7" customWidth="1"/>
    <col min="14577" max="14577" width="9.140625" style="7"/>
    <col min="14578" max="14578" width="12.7109375" style="7" bestFit="1" customWidth="1"/>
    <col min="14579" max="14579" width="26.42578125" style="7" customWidth="1"/>
    <col min="14580" max="14820" width="9.140625" style="7"/>
    <col min="14821" max="14821" width="5.42578125" style="7" customWidth="1"/>
    <col min="14822" max="14822" width="21.140625" style="7" customWidth="1"/>
    <col min="14823" max="14823" width="29.85546875" style="7" customWidth="1"/>
    <col min="14824" max="14824" width="119.7109375" style="7" customWidth="1"/>
    <col min="14825" max="14825" width="12.7109375" style="7" customWidth="1"/>
    <col min="14826" max="14826" width="5.7109375" style="7" bestFit="1" customWidth="1"/>
    <col min="14827" max="14827" width="20" style="7" customWidth="1"/>
    <col min="14828" max="14828" width="16.28515625" style="7" bestFit="1" customWidth="1"/>
    <col min="14829" max="14829" width="14.7109375" style="7" bestFit="1" customWidth="1"/>
    <col min="14830" max="14830" width="7.85546875" style="7" customWidth="1"/>
    <col min="14831" max="14831" width="20.42578125" style="7" bestFit="1" customWidth="1"/>
    <col min="14832" max="14832" width="17.42578125" style="7" customWidth="1"/>
    <col min="14833" max="14833" width="9.140625" style="7"/>
    <col min="14834" max="14834" width="12.7109375" style="7" bestFit="1" customWidth="1"/>
    <col min="14835" max="14835" width="26.42578125" style="7" customWidth="1"/>
    <col min="14836" max="15076" width="9.140625" style="7"/>
    <col min="15077" max="15077" width="5.42578125" style="7" customWidth="1"/>
    <col min="15078" max="15078" width="21.140625" style="7" customWidth="1"/>
    <col min="15079" max="15079" width="29.85546875" style="7" customWidth="1"/>
    <col min="15080" max="15080" width="119.7109375" style="7" customWidth="1"/>
    <col min="15081" max="15081" width="12.7109375" style="7" customWidth="1"/>
    <col min="15082" max="15082" width="5.7109375" style="7" bestFit="1" customWidth="1"/>
    <col min="15083" max="15083" width="20" style="7" customWidth="1"/>
    <col min="15084" max="15084" width="16.28515625" style="7" bestFit="1" customWidth="1"/>
    <col min="15085" max="15085" width="14.7109375" style="7" bestFit="1" customWidth="1"/>
    <col min="15086" max="15086" width="7.85546875" style="7" customWidth="1"/>
    <col min="15087" max="15087" width="20.42578125" style="7" bestFit="1" customWidth="1"/>
    <col min="15088" max="15088" width="17.42578125" style="7" customWidth="1"/>
    <col min="15089" max="15089" width="9.140625" style="7"/>
    <col min="15090" max="15090" width="12.7109375" style="7" bestFit="1" customWidth="1"/>
    <col min="15091" max="15091" width="26.42578125" style="7" customWidth="1"/>
    <col min="15092" max="15332" width="9.140625" style="7"/>
    <col min="15333" max="15333" width="5.42578125" style="7" customWidth="1"/>
    <col min="15334" max="15334" width="21.140625" style="7" customWidth="1"/>
    <col min="15335" max="15335" width="29.85546875" style="7" customWidth="1"/>
    <col min="15336" max="15336" width="119.7109375" style="7" customWidth="1"/>
    <col min="15337" max="15337" width="12.7109375" style="7" customWidth="1"/>
    <col min="15338" max="15338" width="5.7109375" style="7" bestFit="1" customWidth="1"/>
    <col min="15339" max="15339" width="20" style="7" customWidth="1"/>
    <col min="15340" max="15340" width="16.28515625" style="7" bestFit="1" customWidth="1"/>
    <col min="15341" max="15341" width="14.7109375" style="7" bestFit="1" customWidth="1"/>
    <col min="15342" max="15342" width="7.85546875" style="7" customWidth="1"/>
    <col min="15343" max="15343" width="20.42578125" style="7" bestFit="1" customWidth="1"/>
    <col min="15344" max="15344" width="17.42578125" style="7" customWidth="1"/>
    <col min="15345" max="15345" width="9.140625" style="7"/>
    <col min="15346" max="15346" width="12.7109375" style="7" bestFit="1" customWidth="1"/>
    <col min="15347" max="15347" width="26.42578125" style="7" customWidth="1"/>
    <col min="15348" max="15588" width="9.140625" style="7"/>
    <col min="15589" max="15589" width="5.42578125" style="7" customWidth="1"/>
    <col min="15590" max="15590" width="21.140625" style="7" customWidth="1"/>
    <col min="15591" max="15591" width="29.85546875" style="7" customWidth="1"/>
    <col min="15592" max="15592" width="119.7109375" style="7" customWidth="1"/>
    <col min="15593" max="15593" width="12.7109375" style="7" customWidth="1"/>
    <col min="15594" max="15594" width="5.7109375" style="7" bestFit="1" customWidth="1"/>
    <col min="15595" max="15595" width="20" style="7" customWidth="1"/>
    <col min="15596" max="15596" width="16.28515625" style="7" bestFit="1" customWidth="1"/>
    <col min="15597" max="15597" width="14.7109375" style="7" bestFit="1" customWidth="1"/>
    <col min="15598" max="15598" width="7.85546875" style="7" customWidth="1"/>
    <col min="15599" max="15599" width="20.42578125" style="7" bestFit="1" customWidth="1"/>
    <col min="15600" max="15600" width="17.42578125" style="7" customWidth="1"/>
    <col min="15601" max="15601" width="9.140625" style="7"/>
    <col min="15602" max="15602" width="12.7109375" style="7" bestFit="1" customWidth="1"/>
    <col min="15603" max="15603" width="26.42578125" style="7" customWidth="1"/>
    <col min="15604" max="15844" width="9.140625" style="7"/>
    <col min="15845" max="15845" width="5.42578125" style="7" customWidth="1"/>
    <col min="15846" max="15846" width="21.140625" style="7" customWidth="1"/>
    <col min="15847" max="15847" width="29.85546875" style="7" customWidth="1"/>
    <col min="15848" max="15848" width="119.7109375" style="7" customWidth="1"/>
    <col min="15849" max="15849" width="12.7109375" style="7" customWidth="1"/>
    <col min="15850" max="15850" width="5.7109375" style="7" bestFit="1" customWidth="1"/>
    <col min="15851" max="15851" width="20" style="7" customWidth="1"/>
    <col min="15852" max="15852" width="16.28515625" style="7" bestFit="1" customWidth="1"/>
    <col min="15853" max="15853" width="14.7109375" style="7" bestFit="1" customWidth="1"/>
    <col min="15854" max="15854" width="7.85546875" style="7" customWidth="1"/>
    <col min="15855" max="15855" width="20.42578125" style="7" bestFit="1" customWidth="1"/>
    <col min="15856" max="15856" width="17.42578125" style="7" customWidth="1"/>
    <col min="15857" max="15857" width="9.140625" style="7"/>
    <col min="15858" max="15858" width="12.7109375" style="7" bestFit="1" customWidth="1"/>
    <col min="15859" max="15859" width="26.42578125" style="7" customWidth="1"/>
    <col min="15860" max="16100" width="9.140625" style="7"/>
    <col min="16101" max="16101" width="5.42578125" style="7" customWidth="1"/>
    <col min="16102" max="16102" width="21.140625" style="7" customWidth="1"/>
    <col min="16103" max="16103" width="29.85546875" style="7" customWidth="1"/>
    <col min="16104" max="16104" width="119.7109375" style="7" customWidth="1"/>
    <col min="16105" max="16105" width="12.7109375" style="7" customWidth="1"/>
    <col min="16106" max="16106" width="5.7109375" style="7" bestFit="1" customWidth="1"/>
    <col min="16107" max="16107" width="20" style="7" customWidth="1"/>
    <col min="16108" max="16108" width="16.28515625" style="7" bestFit="1" customWidth="1"/>
    <col min="16109" max="16109" width="14.7109375" style="7" bestFit="1" customWidth="1"/>
    <col min="16110" max="16110" width="7.85546875" style="7" customWidth="1"/>
    <col min="16111" max="16111" width="20.42578125" style="7" bestFit="1" customWidth="1"/>
    <col min="16112" max="16112" width="17.42578125" style="7" customWidth="1"/>
    <col min="16113" max="16113" width="9.140625" style="7"/>
    <col min="16114" max="16114" width="12.7109375" style="7" bestFit="1" customWidth="1"/>
    <col min="16115" max="16115" width="26.42578125" style="7" customWidth="1"/>
    <col min="16116" max="16384" width="9.140625" style="7"/>
  </cols>
  <sheetData>
    <row r="1" spans="1:8" s="2" customFormat="1" ht="18" x14ac:dyDescent="0.25">
      <c r="A1" s="39" t="s">
        <v>0</v>
      </c>
      <c r="B1" s="39"/>
      <c r="C1" s="40"/>
      <c r="D1" s="40"/>
      <c r="E1" s="40"/>
      <c r="F1" s="40"/>
      <c r="G1" s="40"/>
      <c r="H1" s="40"/>
    </row>
    <row r="2" spans="1:8" s="2" customFormat="1" ht="18" x14ac:dyDescent="0.25">
      <c r="A2" s="39" t="s">
        <v>218</v>
      </c>
      <c r="B2" s="39"/>
      <c r="C2" s="39"/>
      <c r="D2" s="39"/>
      <c r="E2" s="39"/>
      <c r="F2" s="39"/>
      <c r="G2" s="39"/>
      <c r="H2" s="39"/>
    </row>
    <row r="3" spans="1:8" s="2" customFormat="1" ht="42.75" customHeight="1" x14ac:dyDescent="0.25">
      <c r="A3" s="37" t="s">
        <v>217</v>
      </c>
      <c r="B3" s="37"/>
      <c r="C3" s="38"/>
      <c r="D3" s="38"/>
      <c r="E3" s="38"/>
      <c r="F3" s="38"/>
      <c r="G3" s="38"/>
      <c r="H3" s="38"/>
    </row>
    <row r="4" spans="1:8" s="2" customFormat="1" x14ac:dyDescent="0.25">
      <c r="A4" s="37" t="s">
        <v>219</v>
      </c>
      <c r="B4" s="37"/>
      <c r="C4" s="38"/>
      <c r="D4" s="38"/>
      <c r="E4" s="38"/>
      <c r="F4" s="38"/>
      <c r="G4" s="38"/>
      <c r="H4" s="38"/>
    </row>
    <row r="5" spans="1:8" s="2" customFormat="1" x14ac:dyDescent="0.25">
      <c r="A5" s="3"/>
      <c r="B5" s="3"/>
      <c r="C5" s="3"/>
      <c r="D5" s="3"/>
      <c r="E5" s="3"/>
      <c r="F5" s="3"/>
      <c r="G5" s="3"/>
      <c r="H5" s="3"/>
    </row>
    <row r="6" spans="1:8" x14ac:dyDescent="0.2">
      <c r="A6" s="1"/>
      <c r="B6" s="1"/>
      <c r="C6" s="1"/>
      <c r="D6" s="5"/>
      <c r="E6" s="5"/>
      <c r="F6" s="2"/>
      <c r="G6" s="2"/>
      <c r="H6" s="6"/>
    </row>
    <row r="7" spans="1:8" s="4" customFormat="1" x14ac:dyDescent="0.25">
      <c r="A7" s="32" t="s">
        <v>1</v>
      </c>
      <c r="B7" s="32" t="s">
        <v>2</v>
      </c>
      <c r="C7" s="32" t="s">
        <v>3</v>
      </c>
      <c r="D7" s="32" t="s">
        <v>4</v>
      </c>
      <c r="E7" s="32" t="s">
        <v>5</v>
      </c>
      <c r="F7" s="41" t="s">
        <v>6</v>
      </c>
      <c r="G7" s="41" t="s">
        <v>7</v>
      </c>
      <c r="H7" s="42" t="s">
        <v>8</v>
      </c>
    </row>
    <row r="8" spans="1:8" s="5" customFormat="1" ht="90" customHeight="1" x14ac:dyDescent="0.2">
      <c r="A8" s="8">
        <v>1</v>
      </c>
      <c r="B8" s="8" t="s">
        <v>9</v>
      </c>
      <c r="C8" s="9" t="s">
        <v>10</v>
      </c>
      <c r="D8" s="9" t="s">
        <v>11</v>
      </c>
      <c r="E8" s="8">
        <v>1</v>
      </c>
      <c r="F8" s="45">
        <f>241260324.369748+6239492</f>
        <v>247499816.369748</v>
      </c>
      <c r="G8" s="46">
        <f>+F8*0.16</f>
        <v>39599970.619159684</v>
      </c>
      <c r="H8" s="47">
        <f>(F8+G8)*E8</f>
        <v>287099786.98890769</v>
      </c>
    </row>
    <row r="9" spans="1:8" s="5" customFormat="1" ht="33.75" x14ac:dyDescent="0.2">
      <c r="A9" s="8">
        <f>+A8+1</f>
        <v>2</v>
      </c>
      <c r="B9" s="8" t="s">
        <v>9</v>
      </c>
      <c r="C9" s="10" t="s">
        <v>12</v>
      </c>
      <c r="D9" s="10" t="s">
        <v>13</v>
      </c>
      <c r="E9" s="10">
        <v>1</v>
      </c>
      <c r="F9" s="45">
        <v>109200000</v>
      </c>
      <c r="G9" s="46">
        <f>+F9*0.16</f>
        <v>17472000</v>
      </c>
      <c r="H9" s="47">
        <f t="shared" ref="H9:H72" si="0">(F9+G9)*E9</f>
        <v>126672000</v>
      </c>
    </row>
    <row r="10" spans="1:8" s="5" customFormat="1" ht="33.75" x14ac:dyDescent="0.2">
      <c r="A10" s="8">
        <f t="shared" ref="A10:A73" si="1">+A9+1</f>
        <v>3</v>
      </c>
      <c r="B10" s="8" t="s">
        <v>9</v>
      </c>
      <c r="C10" s="10" t="s">
        <v>14</v>
      </c>
      <c r="D10" s="11" t="s">
        <v>15</v>
      </c>
      <c r="E10" s="10">
        <v>4</v>
      </c>
      <c r="F10" s="45">
        <v>6000000</v>
      </c>
      <c r="G10" s="46">
        <f>+F10*0.16</f>
        <v>960000</v>
      </c>
      <c r="H10" s="47">
        <f t="shared" si="0"/>
        <v>27840000</v>
      </c>
    </row>
    <row r="11" spans="1:8" ht="45" x14ac:dyDescent="0.2">
      <c r="A11" s="8">
        <f t="shared" si="1"/>
        <v>4</v>
      </c>
      <c r="B11" s="8" t="s">
        <v>9</v>
      </c>
      <c r="C11" s="10" t="s">
        <v>12</v>
      </c>
      <c r="D11" s="10" t="s">
        <v>16</v>
      </c>
      <c r="E11" s="10">
        <v>2</v>
      </c>
      <c r="F11" s="45">
        <v>4700000</v>
      </c>
      <c r="G11" s="46">
        <f>+F11*0.16</f>
        <v>752000</v>
      </c>
      <c r="H11" s="47">
        <f t="shared" si="0"/>
        <v>10904000</v>
      </c>
    </row>
    <row r="12" spans="1:8" s="5" customFormat="1" ht="45" x14ac:dyDescent="0.2">
      <c r="A12" s="8">
        <f t="shared" si="1"/>
        <v>5</v>
      </c>
      <c r="B12" s="8" t="s">
        <v>9</v>
      </c>
      <c r="C12" s="10" t="s">
        <v>12</v>
      </c>
      <c r="D12" s="10" t="s">
        <v>17</v>
      </c>
      <c r="E12" s="10">
        <v>2</v>
      </c>
      <c r="F12" s="45">
        <v>1100000</v>
      </c>
      <c r="G12" s="46">
        <f t="shared" ref="G12:G17" si="2">+F12*0.16</f>
        <v>176000</v>
      </c>
      <c r="H12" s="47">
        <f t="shared" si="0"/>
        <v>2552000</v>
      </c>
    </row>
    <row r="13" spans="1:8" ht="45" x14ac:dyDescent="0.2">
      <c r="A13" s="8">
        <f t="shared" si="1"/>
        <v>6</v>
      </c>
      <c r="B13" s="8" t="s">
        <v>9</v>
      </c>
      <c r="C13" s="10" t="s">
        <v>12</v>
      </c>
      <c r="D13" s="10" t="s">
        <v>18</v>
      </c>
      <c r="E13" s="10">
        <v>2</v>
      </c>
      <c r="F13" s="45">
        <v>5000000</v>
      </c>
      <c r="G13" s="46">
        <f t="shared" si="2"/>
        <v>800000</v>
      </c>
      <c r="H13" s="47">
        <f t="shared" si="0"/>
        <v>11600000</v>
      </c>
    </row>
    <row r="14" spans="1:8" ht="112.5" x14ac:dyDescent="0.2">
      <c r="A14" s="8">
        <f t="shared" si="1"/>
        <v>7</v>
      </c>
      <c r="B14" s="8" t="s">
        <v>9</v>
      </c>
      <c r="C14" s="10" t="s">
        <v>12</v>
      </c>
      <c r="D14" s="12" t="s">
        <v>19</v>
      </c>
      <c r="E14" s="10">
        <v>1</v>
      </c>
      <c r="F14" s="45">
        <v>85000000</v>
      </c>
      <c r="G14" s="46">
        <f t="shared" si="2"/>
        <v>13600000</v>
      </c>
      <c r="H14" s="47">
        <f t="shared" si="0"/>
        <v>98600000</v>
      </c>
    </row>
    <row r="15" spans="1:8" ht="33.75" x14ac:dyDescent="0.2">
      <c r="A15" s="8">
        <f t="shared" si="1"/>
        <v>8</v>
      </c>
      <c r="B15" s="8" t="s">
        <v>9</v>
      </c>
      <c r="C15" s="10" t="s">
        <v>12</v>
      </c>
      <c r="D15" s="10" t="s">
        <v>20</v>
      </c>
      <c r="E15" s="10">
        <v>6</v>
      </c>
      <c r="F15" s="45">
        <v>2500000</v>
      </c>
      <c r="G15" s="46">
        <f t="shared" si="2"/>
        <v>400000</v>
      </c>
      <c r="H15" s="47">
        <f t="shared" si="0"/>
        <v>17400000</v>
      </c>
    </row>
    <row r="16" spans="1:8" ht="33.75" x14ac:dyDescent="0.2">
      <c r="A16" s="8">
        <f t="shared" si="1"/>
        <v>9</v>
      </c>
      <c r="B16" s="8" t="s">
        <v>9</v>
      </c>
      <c r="C16" s="10" t="s">
        <v>12</v>
      </c>
      <c r="D16" s="10" t="s">
        <v>21</v>
      </c>
      <c r="E16" s="10">
        <v>1</v>
      </c>
      <c r="F16" s="45">
        <v>9500000</v>
      </c>
      <c r="G16" s="46">
        <f t="shared" si="2"/>
        <v>1520000</v>
      </c>
      <c r="H16" s="47">
        <f t="shared" si="0"/>
        <v>11020000</v>
      </c>
    </row>
    <row r="17" spans="1:8" ht="22.5" x14ac:dyDescent="0.2">
      <c r="A17" s="8">
        <f t="shared" si="1"/>
        <v>10</v>
      </c>
      <c r="B17" s="8" t="s">
        <v>9</v>
      </c>
      <c r="C17" s="9" t="s">
        <v>10</v>
      </c>
      <c r="D17" s="9" t="s">
        <v>22</v>
      </c>
      <c r="E17" s="8">
        <v>1</v>
      </c>
      <c r="F17" s="45">
        <v>325288797</v>
      </c>
      <c r="G17" s="46">
        <f t="shared" si="2"/>
        <v>52046207.520000003</v>
      </c>
      <c r="H17" s="47">
        <f t="shared" si="0"/>
        <v>377335004.51999998</v>
      </c>
    </row>
    <row r="18" spans="1:8" ht="33.75" x14ac:dyDescent="0.2">
      <c r="A18" s="8">
        <f t="shared" si="1"/>
        <v>11</v>
      </c>
      <c r="B18" s="8" t="s">
        <v>9</v>
      </c>
      <c r="C18" s="9" t="s">
        <v>10</v>
      </c>
      <c r="D18" s="9" t="s">
        <v>23</v>
      </c>
      <c r="E18" s="8">
        <v>1</v>
      </c>
      <c r="F18" s="45">
        <v>81283485</v>
      </c>
      <c r="G18" s="46">
        <f>+F18*0.16</f>
        <v>13005357.6</v>
      </c>
      <c r="H18" s="47">
        <f t="shared" si="0"/>
        <v>94288842.599999994</v>
      </c>
    </row>
    <row r="19" spans="1:8" ht="22.5" x14ac:dyDescent="0.2">
      <c r="A19" s="8">
        <f t="shared" si="1"/>
        <v>12</v>
      </c>
      <c r="B19" s="8" t="s">
        <v>9</v>
      </c>
      <c r="C19" s="9" t="s">
        <v>10</v>
      </c>
      <c r="D19" s="9" t="s">
        <v>24</v>
      </c>
      <c r="E19" s="8">
        <v>1</v>
      </c>
      <c r="F19" s="45">
        <v>161343106.03448278</v>
      </c>
      <c r="G19" s="46">
        <f>+F19*0.16</f>
        <v>25814896.965517245</v>
      </c>
      <c r="H19" s="47">
        <f t="shared" si="0"/>
        <v>187158003.00000003</v>
      </c>
    </row>
    <row r="20" spans="1:8" s="15" customFormat="1" ht="11.25" x14ac:dyDescent="0.15">
      <c r="A20" s="8">
        <f t="shared" si="1"/>
        <v>13</v>
      </c>
      <c r="B20" s="8" t="s">
        <v>26</v>
      </c>
      <c r="C20" s="8" t="s">
        <v>27</v>
      </c>
      <c r="D20" s="13" t="s">
        <v>28</v>
      </c>
      <c r="E20" s="8">
        <v>1</v>
      </c>
      <c r="F20" s="45">
        <v>245758000</v>
      </c>
      <c r="G20" s="48">
        <f t="shared" ref="G20:G28" si="3">SUM(F20*0.16)</f>
        <v>39321280</v>
      </c>
      <c r="H20" s="47">
        <f t="shared" si="0"/>
        <v>285079280</v>
      </c>
    </row>
    <row r="21" spans="1:8" s="15" customFormat="1" ht="22.5" x14ac:dyDescent="0.15">
      <c r="A21" s="8">
        <f t="shared" si="1"/>
        <v>14</v>
      </c>
      <c r="B21" s="8" t="s">
        <v>26</v>
      </c>
      <c r="C21" s="8" t="s">
        <v>27</v>
      </c>
      <c r="D21" s="13" t="s">
        <v>29</v>
      </c>
      <c r="E21" s="8">
        <v>1</v>
      </c>
      <c r="F21" s="45">
        <v>152750000</v>
      </c>
      <c r="G21" s="48">
        <f t="shared" si="3"/>
        <v>24440000</v>
      </c>
      <c r="H21" s="47">
        <f t="shared" si="0"/>
        <v>177190000</v>
      </c>
    </row>
    <row r="22" spans="1:8" s="15" customFormat="1" ht="22.5" x14ac:dyDescent="0.15">
      <c r="A22" s="8">
        <f t="shared" si="1"/>
        <v>15</v>
      </c>
      <c r="B22" s="8" t="s">
        <v>26</v>
      </c>
      <c r="C22" s="8" t="s">
        <v>30</v>
      </c>
      <c r="D22" s="13" t="s">
        <v>31</v>
      </c>
      <c r="E22" s="8">
        <v>1</v>
      </c>
      <c r="F22" s="45">
        <v>85975000</v>
      </c>
      <c r="G22" s="48">
        <f t="shared" si="3"/>
        <v>13756000</v>
      </c>
      <c r="H22" s="47">
        <f t="shared" si="0"/>
        <v>99731000</v>
      </c>
    </row>
    <row r="23" spans="1:8" s="15" customFormat="1" ht="22.5" x14ac:dyDescent="0.15">
      <c r="A23" s="8">
        <f t="shared" si="1"/>
        <v>16</v>
      </c>
      <c r="B23" s="8" t="s">
        <v>26</v>
      </c>
      <c r="C23" s="8" t="s">
        <v>30</v>
      </c>
      <c r="D23" s="13" t="s">
        <v>32</v>
      </c>
      <c r="E23" s="8">
        <v>2</v>
      </c>
      <c r="F23" s="48">
        <v>104860220</v>
      </c>
      <c r="G23" s="48">
        <f t="shared" si="3"/>
        <v>16777635.199999999</v>
      </c>
      <c r="H23" s="47">
        <f t="shared" si="0"/>
        <v>243275710.40000001</v>
      </c>
    </row>
    <row r="24" spans="1:8" s="15" customFormat="1" ht="11.25" x14ac:dyDescent="0.15">
      <c r="A24" s="8">
        <f t="shared" si="1"/>
        <v>17</v>
      </c>
      <c r="B24" s="8" t="s">
        <v>26</v>
      </c>
      <c r="C24" s="8" t="s">
        <v>33</v>
      </c>
      <c r="D24" s="13" t="s">
        <v>34</v>
      </c>
      <c r="E24" s="8">
        <v>2</v>
      </c>
      <c r="F24" s="49">
        <v>26900000</v>
      </c>
      <c r="G24" s="48">
        <f t="shared" si="3"/>
        <v>4304000</v>
      </c>
      <c r="H24" s="47">
        <f t="shared" si="0"/>
        <v>62408000</v>
      </c>
    </row>
    <row r="25" spans="1:8" s="15" customFormat="1" ht="22.5" x14ac:dyDescent="0.15">
      <c r="A25" s="8">
        <f t="shared" si="1"/>
        <v>18</v>
      </c>
      <c r="B25" s="8" t="s">
        <v>26</v>
      </c>
      <c r="C25" s="8" t="s">
        <v>33</v>
      </c>
      <c r="D25" s="13" t="s">
        <v>35</v>
      </c>
      <c r="E25" s="8">
        <v>1</v>
      </c>
      <c r="F25" s="49">
        <v>54500000</v>
      </c>
      <c r="G25" s="48">
        <f t="shared" si="3"/>
        <v>8720000</v>
      </c>
      <c r="H25" s="47">
        <f t="shared" si="0"/>
        <v>63220000</v>
      </c>
    </row>
    <row r="26" spans="1:8" s="15" customFormat="1" ht="33.75" x14ac:dyDescent="0.15">
      <c r="A26" s="8">
        <f t="shared" si="1"/>
        <v>19</v>
      </c>
      <c r="B26" s="8" t="s">
        <v>26</v>
      </c>
      <c r="C26" s="8" t="s">
        <v>33</v>
      </c>
      <c r="D26" s="13" t="s">
        <v>36</v>
      </c>
      <c r="E26" s="8">
        <v>1</v>
      </c>
      <c r="F26" s="49">
        <v>171525000</v>
      </c>
      <c r="G26" s="48">
        <f t="shared" si="3"/>
        <v>27444000</v>
      </c>
      <c r="H26" s="47">
        <f t="shared" si="0"/>
        <v>198969000</v>
      </c>
    </row>
    <row r="27" spans="1:8" s="15" customFormat="1" ht="11.25" x14ac:dyDescent="0.15">
      <c r="A27" s="8">
        <f t="shared" si="1"/>
        <v>20</v>
      </c>
      <c r="B27" s="8" t="s">
        <v>26</v>
      </c>
      <c r="C27" s="8" t="s">
        <v>33</v>
      </c>
      <c r="D27" s="13" t="s">
        <v>37</v>
      </c>
      <c r="E27" s="8">
        <v>3</v>
      </c>
      <c r="F27" s="49">
        <v>3007000</v>
      </c>
      <c r="G27" s="48">
        <f t="shared" si="3"/>
        <v>481120</v>
      </c>
      <c r="H27" s="47">
        <f t="shared" si="0"/>
        <v>10464360</v>
      </c>
    </row>
    <row r="28" spans="1:8" s="15" customFormat="1" ht="22.5" x14ac:dyDescent="0.15">
      <c r="A28" s="8">
        <f t="shared" si="1"/>
        <v>21</v>
      </c>
      <c r="B28" s="8" t="s">
        <v>26</v>
      </c>
      <c r="C28" s="8" t="s">
        <v>38</v>
      </c>
      <c r="D28" s="13" t="s">
        <v>39</v>
      </c>
      <c r="E28" s="8">
        <v>1</v>
      </c>
      <c r="F28" s="45">
        <v>165693000</v>
      </c>
      <c r="G28" s="48">
        <f t="shared" si="3"/>
        <v>26510880</v>
      </c>
      <c r="H28" s="47">
        <f t="shared" si="0"/>
        <v>192203880</v>
      </c>
    </row>
    <row r="29" spans="1:8" s="17" customFormat="1" ht="22.5" x14ac:dyDescent="0.15">
      <c r="A29" s="8">
        <f t="shared" si="1"/>
        <v>22</v>
      </c>
      <c r="B29" s="8" t="s">
        <v>26</v>
      </c>
      <c r="C29" s="10" t="s">
        <v>40</v>
      </c>
      <c r="D29" s="13" t="s">
        <v>41</v>
      </c>
      <c r="E29" s="16">
        <v>20</v>
      </c>
      <c r="F29" s="50">
        <v>3324300</v>
      </c>
      <c r="G29" s="48">
        <f t="shared" ref="G29:G44" si="4">F29*16%</f>
        <v>531888</v>
      </c>
      <c r="H29" s="47">
        <f t="shared" si="0"/>
        <v>77123760</v>
      </c>
    </row>
    <row r="30" spans="1:8" s="17" customFormat="1" ht="45" x14ac:dyDescent="0.15">
      <c r="A30" s="8">
        <f t="shared" si="1"/>
        <v>23</v>
      </c>
      <c r="B30" s="8" t="s">
        <v>26</v>
      </c>
      <c r="C30" s="10" t="s">
        <v>40</v>
      </c>
      <c r="D30" s="13" t="s">
        <v>42</v>
      </c>
      <c r="E30" s="16">
        <v>1</v>
      </c>
      <c r="F30" s="47">
        <v>36137000</v>
      </c>
      <c r="G30" s="51">
        <f t="shared" si="4"/>
        <v>5781920</v>
      </c>
      <c r="H30" s="47">
        <f t="shared" si="0"/>
        <v>41918920</v>
      </c>
    </row>
    <row r="31" spans="1:8" s="17" customFormat="1" ht="33.75" x14ac:dyDescent="0.15">
      <c r="A31" s="8">
        <f t="shared" si="1"/>
        <v>24</v>
      </c>
      <c r="B31" s="8" t="s">
        <v>26</v>
      </c>
      <c r="C31" s="10" t="s">
        <v>40</v>
      </c>
      <c r="D31" s="13" t="s">
        <v>43</v>
      </c>
      <c r="E31" s="16">
        <v>20</v>
      </c>
      <c r="F31" s="50">
        <v>3764000</v>
      </c>
      <c r="G31" s="51">
        <f t="shared" si="4"/>
        <v>602240</v>
      </c>
      <c r="H31" s="47">
        <f t="shared" si="0"/>
        <v>87324800</v>
      </c>
    </row>
    <row r="32" spans="1:8" s="17" customFormat="1" ht="33.75" x14ac:dyDescent="0.15">
      <c r="A32" s="8">
        <f t="shared" si="1"/>
        <v>25</v>
      </c>
      <c r="B32" s="8" t="s">
        <v>26</v>
      </c>
      <c r="C32" s="10" t="s">
        <v>40</v>
      </c>
      <c r="D32" s="13" t="s">
        <v>44</v>
      </c>
      <c r="E32" s="16">
        <v>1</v>
      </c>
      <c r="F32" s="50">
        <v>36137000</v>
      </c>
      <c r="G32" s="51">
        <f t="shared" si="4"/>
        <v>5781920</v>
      </c>
      <c r="H32" s="47">
        <f t="shared" si="0"/>
        <v>41918920</v>
      </c>
    </row>
    <row r="33" spans="1:8" s="17" customFormat="1" ht="11.25" x14ac:dyDescent="0.15">
      <c r="A33" s="8">
        <f t="shared" si="1"/>
        <v>26</v>
      </c>
      <c r="B33" s="8" t="s">
        <v>26</v>
      </c>
      <c r="C33" s="10" t="s">
        <v>40</v>
      </c>
      <c r="D33" s="8" t="s">
        <v>45</v>
      </c>
      <c r="E33" s="16">
        <v>1</v>
      </c>
      <c r="F33" s="50">
        <v>3050000</v>
      </c>
      <c r="G33" s="51">
        <f t="shared" si="4"/>
        <v>488000</v>
      </c>
      <c r="H33" s="47">
        <f t="shared" si="0"/>
        <v>3538000</v>
      </c>
    </row>
    <row r="34" spans="1:8" s="17" customFormat="1" ht="11.25" x14ac:dyDescent="0.15">
      <c r="A34" s="8">
        <f t="shared" si="1"/>
        <v>27</v>
      </c>
      <c r="B34" s="8" t="s">
        <v>26</v>
      </c>
      <c r="C34" s="10" t="s">
        <v>40</v>
      </c>
      <c r="D34" s="8" t="s">
        <v>45</v>
      </c>
      <c r="E34" s="16">
        <v>3</v>
      </c>
      <c r="F34" s="50">
        <v>2490000</v>
      </c>
      <c r="G34" s="51">
        <f t="shared" si="4"/>
        <v>398400</v>
      </c>
      <c r="H34" s="47">
        <f t="shared" si="0"/>
        <v>8665200</v>
      </c>
    </row>
    <row r="35" spans="1:8" s="17" customFormat="1" ht="22.5" x14ac:dyDescent="0.15">
      <c r="A35" s="8">
        <f t="shared" si="1"/>
        <v>28</v>
      </c>
      <c r="B35" s="8" t="s">
        <v>26</v>
      </c>
      <c r="C35" s="10" t="s">
        <v>40</v>
      </c>
      <c r="D35" s="8" t="s">
        <v>46</v>
      </c>
      <c r="E35" s="16">
        <v>1</v>
      </c>
      <c r="F35" s="50">
        <v>2250000</v>
      </c>
      <c r="G35" s="51">
        <f t="shared" si="4"/>
        <v>360000</v>
      </c>
      <c r="H35" s="47">
        <f t="shared" si="0"/>
        <v>2610000</v>
      </c>
    </row>
    <row r="36" spans="1:8" s="17" customFormat="1" ht="33.75" x14ac:dyDescent="0.15">
      <c r="A36" s="8">
        <f t="shared" si="1"/>
        <v>29</v>
      </c>
      <c r="B36" s="8" t="s">
        <v>26</v>
      </c>
      <c r="C36" s="10" t="s">
        <v>40</v>
      </c>
      <c r="D36" s="13" t="s">
        <v>47</v>
      </c>
      <c r="E36" s="16">
        <v>4</v>
      </c>
      <c r="F36" s="50">
        <v>2300000</v>
      </c>
      <c r="G36" s="51">
        <f t="shared" si="4"/>
        <v>368000</v>
      </c>
      <c r="H36" s="47">
        <f t="shared" si="0"/>
        <v>10672000</v>
      </c>
    </row>
    <row r="37" spans="1:8" s="17" customFormat="1" ht="22.5" x14ac:dyDescent="0.15">
      <c r="A37" s="8">
        <f t="shared" si="1"/>
        <v>30</v>
      </c>
      <c r="B37" s="8" t="s">
        <v>26</v>
      </c>
      <c r="C37" s="10" t="s">
        <v>40</v>
      </c>
      <c r="D37" s="13" t="s">
        <v>48</v>
      </c>
      <c r="E37" s="16">
        <v>2</v>
      </c>
      <c r="F37" s="50">
        <v>374000</v>
      </c>
      <c r="G37" s="51">
        <f t="shared" si="4"/>
        <v>59840</v>
      </c>
      <c r="H37" s="47">
        <f t="shared" si="0"/>
        <v>867680</v>
      </c>
    </row>
    <row r="38" spans="1:8" s="17" customFormat="1" ht="22.5" x14ac:dyDescent="0.15">
      <c r="A38" s="8">
        <f t="shared" si="1"/>
        <v>31</v>
      </c>
      <c r="B38" s="8" t="s">
        <v>26</v>
      </c>
      <c r="C38" s="10" t="s">
        <v>40</v>
      </c>
      <c r="D38" s="13" t="s">
        <v>49</v>
      </c>
      <c r="E38" s="16">
        <v>1</v>
      </c>
      <c r="F38" s="50">
        <v>2450000</v>
      </c>
      <c r="G38" s="51">
        <f t="shared" si="4"/>
        <v>392000</v>
      </c>
      <c r="H38" s="47">
        <f t="shared" si="0"/>
        <v>2842000</v>
      </c>
    </row>
    <row r="39" spans="1:8" s="17" customFormat="1" ht="11.25" x14ac:dyDescent="0.15">
      <c r="A39" s="8">
        <f t="shared" si="1"/>
        <v>32</v>
      </c>
      <c r="B39" s="8" t="s">
        <v>26</v>
      </c>
      <c r="C39" s="10" t="s">
        <v>40</v>
      </c>
      <c r="D39" s="13" t="s">
        <v>50</v>
      </c>
      <c r="E39" s="16">
        <v>5</v>
      </c>
      <c r="F39" s="50">
        <v>3725000</v>
      </c>
      <c r="G39" s="51">
        <f t="shared" si="4"/>
        <v>596000</v>
      </c>
      <c r="H39" s="47">
        <f t="shared" si="0"/>
        <v>21605000</v>
      </c>
    </row>
    <row r="40" spans="1:8" s="17" customFormat="1" ht="11.25" x14ac:dyDescent="0.15">
      <c r="A40" s="8">
        <f t="shared" si="1"/>
        <v>33</v>
      </c>
      <c r="B40" s="8" t="s">
        <v>26</v>
      </c>
      <c r="C40" s="10" t="s">
        <v>40</v>
      </c>
      <c r="D40" s="13" t="s">
        <v>51</v>
      </c>
      <c r="E40" s="16">
        <v>1</v>
      </c>
      <c r="F40" s="50">
        <v>8600000</v>
      </c>
      <c r="G40" s="51">
        <f t="shared" si="4"/>
        <v>1376000</v>
      </c>
      <c r="H40" s="47">
        <f t="shared" si="0"/>
        <v>9976000</v>
      </c>
    </row>
    <row r="41" spans="1:8" s="17" customFormat="1" ht="22.5" x14ac:dyDescent="0.15">
      <c r="A41" s="8">
        <f t="shared" si="1"/>
        <v>34</v>
      </c>
      <c r="B41" s="8" t="s">
        <v>26</v>
      </c>
      <c r="C41" s="10" t="s">
        <v>40</v>
      </c>
      <c r="D41" s="13" t="s">
        <v>52</v>
      </c>
      <c r="E41" s="16">
        <v>1</v>
      </c>
      <c r="F41" s="50">
        <v>4695600</v>
      </c>
      <c r="G41" s="51">
        <f t="shared" si="4"/>
        <v>751296</v>
      </c>
      <c r="H41" s="47">
        <f t="shared" si="0"/>
        <v>5446896</v>
      </c>
    </row>
    <row r="42" spans="1:8" s="17" customFormat="1" ht="11.25" x14ac:dyDescent="0.15">
      <c r="A42" s="8">
        <f t="shared" si="1"/>
        <v>35</v>
      </c>
      <c r="B42" s="8" t="s">
        <v>26</v>
      </c>
      <c r="C42" s="10" t="s">
        <v>40</v>
      </c>
      <c r="D42" s="20" t="s">
        <v>53</v>
      </c>
      <c r="E42" s="16">
        <v>1</v>
      </c>
      <c r="F42" s="50">
        <v>2157000</v>
      </c>
      <c r="G42" s="51">
        <f t="shared" si="4"/>
        <v>345120</v>
      </c>
      <c r="H42" s="47">
        <f t="shared" si="0"/>
        <v>2502120</v>
      </c>
    </row>
    <row r="43" spans="1:8" s="17" customFormat="1" ht="11.25" x14ac:dyDescent="0.15">
      <c r="A43" s="8">
        <f t="shared" si="1"/>
        <v>36</v>
      </c>
      <c r="B43" s="8" t="s">
        <v>26</v>
      </c>
      <c r="C43" s="10" t="s">
        <v>40</v>
      </c>
      <c r="D43" s="20" t="s">
        <v>54</v>
      </c>
      <c r="E43" s="16">
        <v>1</v>
      </c>
      <c r="F43" s="50">
        <v>8391000</v>
      </c>
      <c r="G43" s="51">
        <f t="shared" si="4"/>
        <v>1342560</v>
      </c>
      <c r="H43" s="47">
        <f t="shared" si="0"/>
        <v>9733560</v>
      </c>
    </row>
    <row r="44" spans="1:8" s="17" customFormat="1" ht="33.75" x14ac:dyDescent="0.15">
      <c r="A44" s="8">
        <f t="shared" si="1"/>
        <v>37</v>
      </c>
      <c r="B44" s="8" t="s">
        <v>26</v>
      </c>
      <c r="C44" s="10" t="s">
        <v>40</v>
      </c>
      <c r="D44" s="13" t="s">
        <v>55</v>
      </c>
      <c r="E44" s="16">
        <v>1</v>
      </c>
      <c r="F44" s="50">
        <v>1600000</v>
      </c>
      <c r="G44" s="51">
        <f t="shared" si="4"/>
        <v>256000</v>
      </c>
      <c r="H44" s="47">
        <f t="shared" si="0"/>
        <v>1856000</v>
      </c>
    </row>
    <row r="45" spans="1:8" s="15" customFormat="1" ht="11.25" x14ac:dyDescent="0.15">
      <c r="A45" s="8">
        <f t="shared" si="1"/>
        <v>38</v>
      </c>
      <c r="B45" s="8" t="s">
        <v>26</v>
      </c>
      <c r="C45" s="21" t="s">
        <v>56</v>
      </c>
      <c r="D45" s="13" t="s">
        <v>57</v>
      </c>
      <c r="E45" s="10">
        <v>4</v>
      </c>
      <c r="F45" s="50">
        <v>5600990</v>
      </c>
      <c r="G45" s="51">
        <f t="shared" ref="G45:G64" si="5">SUM(F45*0.16)</f>
        <v>896158.4</v>
      </c>
      <c r="H45" s="47">
        <f t="shared" si="0"/>
        <v>25988593.600000001</v>
      </c>
    </row>
    <row r="46" spans="1:8" s="15" customFormat="1" ht="11.25" x14ac:dyDescent="0.15">
      <c r="A46" s="8">
        <f t="shared" si="1"/>
        <v>39</v>
      </c>
      <c r="B46" s="8" t="s">
        <v>26</v>
      </c>
      <c r="C46" s="21" t="s">
        <v>56</v>
      </c>
      <c r="D46" s="13" t="s">
        <v>58</v>
      </c>
      <c r="E46" s="10">
        <v>8</v>
      </c>
      <c r="F46" s="50">
        <v>2826940</v>
      </c>
      <c r="G46" s="51">
        <f t="shared" si="5"/>
        <v>452310.4</v>
      </c>
      <c r="H46" s="47">
        <f t="shared" si="0"/>
        <v>26234003.199999999</v>
      </c>
    </row>
    <row r="47" spans="1:8" s="15" customFormat="1" ht="22.5" x14ac:dyDescent="0.15">
      <c r="A47" s="8">
        <f t="shared" si="1"/>
        <v>40</v>
      </c>
      <c r="B47" s="8" t="s">
        <v>26</v>
      </c>
      <c r="C47" s="21" t="s">
        <v>56</v>
      </c>
      <c r="D47" s="13" t="s">
        <v>59</v>
      </c>
      <c r="E47" s="10">
        <v>4</v>
      </c>
      <c r="F47" s="50">
        <v>3116000</v>
      </c>
      <c r="G47" s="51">
        <f t="shared" si="5"/>
        <v>498560</v>
      </c>
      <c r="H47" s="47">
        <f t="shared" si="0"/>
        <v>14458240</v>
      </c>
    </row>
    <row r="48" spans="1:8" s="15" customFormat="1" ht="22.5" x14ac:dyDescent="0.15">
      <c r="A48" s="8">
        <f t="shared" si="1"/>
        <v>41</v>
      </c>
      <c r="B48" s="8" t="s">
        <v>26</v>
      </c>
      <c r="C48" s="21" t="s">
        <v>56</v>
      </c>
      <c r="D48" s="13" t="s">
        <v>60</v>
      </c>
      <c r="E48" s="10">
        <v>6</v>
      </c>
      <c r="F48" s="50">
        <v>3447920</v>
      </c>
      <c r="G48" s="51">
        <f t="shared" si="5"/>
        <v>551667.19999999995</v>
      </c>
      <c r="H48" s="47">
        <f t="shared" si="0"/>
        <v>23997523.200000003</v>
      </c>
    </row>
    <row r="49" spans="1:8" s="15" customFormat="1" ht="22.5" x14ac:dyDescent="0.15">
      <c r="A49" s="8">
        <f t="shared" si="1"/>
        <v>42</v>
      </c>
      <c r="B49" s="8" t="s">
        <v>26</v>
      </c>
      <c r="C49" s="21" t="s">
        <v>56</v>
      </c>
      <c r="D49" s="13" t="s">
        <v>61</v>
      </c>
      <c r="E49" s="10">
        <v>4</v>
      </c>
      <c r="F49" s="50">
        <v>4443970</v>
      </c>
      <c r="G49" s="51">
        <f t="shared" si="5"/>
        <v>711035.20000000007</v>
      </c>
      <c r="H49" s="47">
        <f t="shared" si="0"/>
        <v>20620020.800000001</v>
      </c>
    </row>
    <row r="50" spans="1:8" s="15" customFormat="1" ht="22.5" x14ac:dyDescent="0.15">
      <c r="A50" s="8">
        <f t="shared" si="1"/>
        <v>43</v>
      </c>
      <c r="B50" s="8" t="s">
        <v>26</v>
      </c>
      <c r="C50" s="21" t="s">
        <v>56</v>
      </c>
      <c r="D50" s="13" t="s">
        <v>62</v>
      </c>
      <c r="E50" s="10">
        <v>6</v>
      </c>
      <c r="F50" s="50">
        <v>2960970</v>
      </c>
      <c r="G50" s="51">
        <f t="shared" si="5"/>
        <v>473755.2</v>
      </c>
      <c r="H50" s="47">
        <f t="shared" si="0"/>
        <v>20608351.200000003</v>
      </c>
    </row>
    <row r="51" spans="1:8" s="15" customFormat="1" ht="11.25" x14ac:dyDescent="0.15">
      <c r="A51" s="8">
        <f t="shared" si="1"/>
        <v>44</v>
      </c>
      <c r="B51" s="8" t="s">
        <v>26</v>
      </c>
      <c r="C51" s="21" t="s">
        <v>56</v>
      </c>
      <c r="D51" s="13" t="s">
        <v>63</v>
      </c>
      <c r="E51" s="10">
        <v>4</v>
      </c>
      <c r="F51" s="50">
        <v>5700000</v>
      </c>
      <c r="G51" s="51">
        <f t="shared" si="5"/>
        <v>912000</v>
      </c>
      <c r="H51" s="47">
        <f t="shared" si="0"/>
        <v>26448000</v>
      </c>
    </row>
    <row r="52" spans="1:8" s="15" customFormat="1" ht="11.25" x14ac:dyDescent="0.15">
      <c r="A52" s="8">
        <f t="shared" si="1"/>
        <v>45</v>
      </c>
      <c r="B52" s="8" t="s">
        <v>26</v>
      </c>
      <c r="C52" s="21" t="s">
        <v>56</v>
      </c>
      <c r="D52" s="13" t="s">
        <v>45</v>
      </c>
      <c r="E52" s="10">
        <v>4</v>
      </c>
      <c r="F52" s="50">
        <v>3164040</v>
      </c>
      <c r="G52" s="51">
        <f t="shared" si="5"/>
        <v>506246.40000000002</v>
      </c>
      <c r="H52" s="47">
        <f t="shared" si="0"/>
        <v>14681145.6</v>
      </c>
    </row>
    <row r="53" spans="1:8" s="15" customFormat="1" ht="22.5" x14ac:dyDescent="0.15">
      <c r="A53" s="8">
        <f t="shared" si="1"/>
        <v>46</v>
      </c>
      <c r="B53" s="8" t="s">
        <v>26</v>
      </c>
      <c r="C53" s="21" t="s">
        <v>56</v>
      </c>
      <c r="D53" s="13" t="s">
        <v>64</v>
      </c>
      <c r="E53" s="10">
        <v>3</v>
      </c>
      <c r="F53" s="50">
        <v>16232800</v>
      </c>
      <c r="G53" s="51">
        <f t="shared" si="5"/>
        <v>2597248</v>
      </c>
      <c r="H53" s="47">
        <f t="shared" si="0"/>
        <v>56490144</v>
      </c>
    </row>
    <row r="54" spans="1:8" s="15" customFormat="1" ht="22.5" x14ac:dyDescent="0.15">
      <c r="A54" s="8">
        <f t="shared" si="1"/>
        <v>47</v>
      </c>
      <c r="B54" s="8" t="s">
        <v>26</v>
      </c>
      <c r="C54" s="21" t="s">
        <v>56</v>
      </c>
      <c r="D54" s="13" t="s">
        <v>65</v>
      </c>
      <c r="E54" s="10">
        <v>2</v>
      </c>
      <c r="F54" s="50">
        <v>14500000</v>
      </c>
      <c r="G54" s="51">
        <f t="shared" si="5"/>
        <v>2320000</v>
      </c>
      <c r="H54" s="47">
        <f t="shared" si="0"/>
        <v>33640000</v>
      </c>
    </row>
    <row r="55" spans="1:8" s="15" customFormat="1" ht="11.25" x14ac:dyDescent="0.15">
      <c r="A55" s="8">
        <f t="shared" si="1"/>
        <v>48</v>
      </c>
      <c r="B55" s="8" t="s">
        <v>26</v>
      </c>
      <c r="C55" s="21" t="s">
        <v>56</v>
      </c>
      <c r="D55" s="13" t="s">
        <v>66</v>
      </c>
      <c r="E55" s="10">
        <v>6</v>
      </c>
      <c r="F55" s="50">
        <v>3735990</v>
      </c>
      <c r="G55" s="51">
        <f t="shared" si="5"/>
        <v>597758.4</v>
      </c>
      <c r="H55" s="47">
        <f t="shared" si="0"/>
        <v>26002490.400000002</v>
      </c>
    </row>
    <row r="56" spans="1:8" s="15" customFormat="1" ht="11.25" x14ac:dyDescent="0.15">
      <c r="A56" s="8">
        <f t="shared" si="1"/>
        <v>49</v>
      </c>
      <c r="B56" s="8" t="s">
        <v>26</v>
      </c>
      <c r="C56" s="21" t="s">
        <v>56</v>
      </c>
      <c r="D56" s="8" t="s">
        <v>67</v>
      </c>
      <c r="E56" s="10">
        <v>3</v>
      </c>
      <c r="F56" s="50">
        <v>5287897</v>
      </c>
      <c r="G56" s="51">
        <f t="shared" si="5"/>
        <v>846063.52</v>
      </c>
      <c r="H56" s="47">
        <f t="shared" si="0"/>
        <v>18401881.559999999</v>
      </c>
    </row>
    <row r="57" spans="1:8" s="15" customFormat="1" ht="33.75" x14ac:dyDescent="0.15">
      <c r="A57" s="8">
        <f t="shared" si="1"/>
        <v>50</v>
      </c>
      <c r="B57" s="8" t="s">
        <v>26</v>
      </c>
      <c r="C57" s="21" t="s">
        <v>56</v>
      </c>
      <c r="D57" s="13" t="s">
        <v>68</v>
      </c>
      <c r="E57" s="10">
        <v>3</v>
      </c>
      <c r="F57" s="50">
        <v>7678000</v>
      </c>
      <c r="G57" s="51">
        <f t="shared" si="5"/>
        <v>1228480</v>
      </c>
      <c r="H57" s="47">
        <f t="shared" si="0"/>
        <v>26719440</v>
      </c>
    </row>
    <row r="58" spans="1:8" s="15" customFormat="1" ht="33.75" x14ac:dyDescent="0.15">
      <c r="A58" s="8">
        <f t="shared" si="1"/>
        <v>51</v>
      </c>
      <c r="B58" s="8" t="s">
        <v>26</v>
      </c>
      <c r="C58" s="21" t="s">
        <v>56</v>
      </c>
      <c r="D58" s="13" t="s">
        <v>69</v>
      </c>
      <c r="E58" s="10">
        <v>4</v>
      </c>
      <c r="F58" s="50">
        <v>2700000</v>
      </c>
      <c r="G58" s="51">
        <f t="shared" si="5"/>
        <v>432000</v>
      </c>
      <c r="H58" s="47">
        <f t="shared" si="0"/>
        <v>12528000</v>
      </c>
    </row>
    <row r="59" spans="1:8" s="15" customFormat="1" ht="11.25" x14ac:dyDescent="0.15">
      <c r="A59" s="8">
        <f t="shared" si="1"/>
        <v>52</v>
      </c>
      <c r="B59" s="8" t="s">
        <v>26</v>
      </c>
      <c r="C59" s="21" t="s">
        <v>56</v>
      </c>
      <c r="D59" s="13" t="s">
        <v>70</v>
      </c>
      <c r="E59" s="10">
        <v>6</v>
      </c>
      <c r="F59" s="50">
        <v>2760000</v>
      </c>
      <c r="G59" s="51">
        <f t="shared" si="5"/>
        <v>441600</v>
      </c>
      <c r="H59" s="47">
        <f t="shared" si="0"/>
        <v>19209600</v>
      </c>
    </row>
    <row r="60" spans="1:8" s="15" customFormat="1" ht="22.5" x14ac:dyDescent="0.15">
      <c r="A60" s="8">
        <f t="shared" si="1"/>
        <v>53</v>
      </c>
      <c r="B60" s="8" t="s">
        <v>26</v>
      </c>
      <c r="C60" s="21" t="s">
        <v>56</v>
      </c>
      <c r="D60" s="13" t="s">
        <v>71</v>
      </c>
      <c r="E60" s="10">
        <v>3</v>
      </c>
      <c r="F60" s="50">
        <v>5582630</v>
      </c>
      <c r="G60" s="51">
        <f t="shared" si="5"/>
        <v>893220.8</v>
      </c>
      <c r="H60" s="47">
        <f t="shared" si="0"/>
        <v>19427552.399999999</v>
      </c>
    </row>
    <row r="61" spans="1:8" s="15" customFormat="1" ht="11.25" x14ac:dyDescent="0.15">
      <c r="A61" s="8">
        <f t="shared" si="1"/>
        <v>54</v>
      </c>
      <c r="B61" s="8" t="s">
        <v>26</v>
      </c>
      <c r="C61" s="21" t="s">
        <v>56</v>
      </c>
      <c r="D61" s="13" t="s">
        <v>72</v>
      </c>
      <c r="E61" s="10">
        <v>2</v>
      </c>
      <c r="F61" s="50">
        <v>3774750</v>
      </c>
      <c r="G61" s="51">
        <f t="shared" si="5"/>
        <v>603960</v>
      </c>
      <c r="H61" s="47">
        <f t="shared" si="0"/>
        <v>8757420</v>
      </c>
    </row>
    <row r="62" spans="1:8" s="15" customFormat="1" ht="11.25" x14ac:dyDescent="0.15">
      <c r="A62" s="8">
        <f t="shared" si="1"/>
        <v>55</v>
      </c>
      <c r="B62" s="8" t="s">
        <v>26</v>
      </c>
      <c r="C62" s="21" t="s">
        <v>56</v>
      </c>
      <c r="D62" s="13" t="s">
        <v>73</v>
      </c>
      <c r="E62" s="10">
        <v>10</v>
      </c>
      <c r="F62" s="50">
        <v>2715003</v>
      </c>
      <c r="G62" s="51">
        <f t="shared" si="5"/>
        <v>434400.48</v>
      </c>
      <c r="H62" s="47">
        <f t="shared" si="0"/>
        <v>31494034.800000001</v>
      </c>
    </row>
    <row r="63" spans="1:8" s="15" customFormat="1" ht="22.5" x14ac:dyDescent="0.15">
      <c r="A63" s="8">
        <f t="shared" si="1"/>
        <v>56</v>
      </c>
      <c r="B63" s="8" t="s">
        <v>26</v>
      </c>
      <c r="C63" s="21" t="s">
        <v>56</v>
      </c>
      <c r="D63" s="13" t="s">
        <v>74</v>
      </c>
      <c r="E63" s="10">
        <v>1</v>
      </c>
      <c r="F63" s="50">
        <v>26997300</v>
      </c>
      <c r="G63" s="51">
        <f t="shared" si="5"/>
        <v>4319568</v>
      </c>
      <c r="H63" s="47">
        <f t="shared" si="0"/>
        <v>31316868</v>
      </c>
    </row>
    <row r="64" spans="1:8" s="15" customFormat="1" ht="33.75" x14ac:dyDescent="0.15">
      <c r="A64" s="8">
        <f t="shared" si="1"/>
        <v>57</v>
      </c>
      <c r="B64" s="8" t="s">
        <v>26</v>
      </c>
      <c r="C64" s="21" t="s">
        <v>56</v>
      </c>
      <c r="D64" s="13" t="s">
        <v>75</v>
      </c>
      <c r="E64" s="10">
        <v>8</v>
      </c>
      <c r="F64" s="50">
        <v>1842489</v>
      </c>
      <c r="G64" s="51">
        <f t="shared" si="5"/>
        <v>294798.24</v>
      </c>
      <c r="H64" s="47">
        <f t="shared" si="0"/>
        <v>17098297.920000002</v>
      </c>
    </row>
    <row r="65" spans="1:8" s="15" customFormat="1" ht="11.25" x14ac:dyDescent="0.15">
      <c r="A65" s="8">
        <f t="shared" si="1"/>
        <v>58</v>
      </c>
      <c r="B65" s="8" t="s">
        <v>26</v>
      </c>
      <c r="C65" s="21" t="s">
        <v>56</v>
      </c>
      <c r="D65" s="13" t="s">
        <v>76</v>
      </c>
      <c r="E65" s="10">
        <v>3</v>
      </c>
      <c r="F65" s="50">
        <v>2700000</v>
      </c>
      <c r="G65" s="51">
        <f>SUM(F65*0.16)</f>
        <v>432000</v>
      </c>
      <c r="H65" s="47">
        <f t="shared" si="0"/>
        <v>9396000</v>
      </c>
    </row>
    <row r="66" spans="1:8" s="15" customFormat="1" ht="11.25" x14ac:dyDescent="0.15">
      <c r="A66" s="8">
        <f t="shared" si="1"/>
        <v>59</v>
      </c>
      <c r="B66" s="8" t="s">
        <v>26</v>
      </c>
      <c r="C66" s="21" t="s">
        <v>56</v>
      </c>
      <c r="D66" s="13" t="s">
        <v>51</v>
      </c>
      <c r="E66" s="10">
        <v>2</v>
      </c>
      <c r="F66" s="50">
        <v>6200000</v>
      </c>
      <c r="G66" s="51">
        <f>SUM(F66*0.16)</f>
        <v>992000</v>
      </c>
      <c r="H66" s="47">
        <f t="shared" si="0"/>
        <v>14384000</v>
      </c>
    </row>
    <row r="67" spans="1:8" s="15" customFormat="1" ht="11.25" x14ac:dyDescent="0.15">
      <c r="A67" s="8">
        <f t="shared" si="1"/>
        <v>60</v>
      </c>
      <c r="B67" s="8" t="s">
        <v>26</v>
      </c>
      <c r="C67" s="22" t="s">
        <v>77</v>
      </c>
      <c r="D67" s="13" t="s">
        <v>57</v>
      </c>
      <c r="E67" s="10">
        <v>4</v>
      </c>
      <c r="F67" s="50">
        <v>5600930</v>
      </c>
      <c r="G67" s="51">
        <f t="shared" ref="G67:G90" si="6">SUM(F67*0.16)</f>
        <v>896148.8</v>
      </c>
      <c r="H67" s="47">
        <f t="shared" si="0"/>
        <v>25988315.199999999</v>
      </c>
    </row>
    <row r="68" spans="1:8" s="15" customFormat="1" ht="22.5" x14ac:dyDescent="0.15">
      <c r="A68" s="8">
        <f t="shared" si="1"/>
        <v>61</v>
      </c>
      <c r="B68" s="8" t="s">
        <v>26</v>
      </c>
      <c r="C68" s="22" t="s">
        <v>77</v>
      </c>
      <c r="D68" s="13" t="s">
        <v>59</v>
      </c>
      <c r="E68" s="10">
        <v>4</v>
      </c>
      <c r="F68" s="50">
        <v>3116000</v>
      </c>
      <c r="G68" s="51">
        <f t="shared" si="6"/>
        <v>498560</v>
      </c>
      <c r="H68" s="47">
        <f t="shared" si="0"/>
        <v>14458240</v>
      </c>
    </row>
    <row r="69" spans="1:8" s="15" customFormat="1" ht="11.25" x14ac:dyDescent="0.15">
      <c r="A69" s="8">
        <f t="shared" si="1"/>
        <v>62</v>
      </c>
      <c r="B69" s="8" t="s">
        <v>26</v>
      </c>
      <c r="C69" s="22" t="s">
        <v>77</v>
      </c>
      <c r="D69" s="13" t="s">
        <v>63</v>
      </c>
      <c r="E69" s="10">
        <v>4</v>
      </c>
      <c r="F69" s="50">
        <v>5700000</v>
      </c>
      <c r="G69" s="51">
        <f t="shared" si="6"/>
        <v>912000</v>
      </c>
      <c r="H69" s="47">
        <f t="shared" si="0"/>
        <v>26448000</v>
      </c>
    </row>
    <row r="70" spans="1:8" s="15" customFormat="1" ht="11.25" x14ac:dyDescent="0.15">
      <c r="A70" s="8">
        <f t="shared" si="1"/>
        <v>63</v>
      </c>
      <c r="B70" s="8" t="s">
        <v>26</v>
      </c>
      <c r="C70" s="22" t="s">
        <v>77</v>
      </c>
      <c r="D70" s="13" t="s">
        <v>45</v>
      </c>
      <c r="E70" s="10">
        <v>4</v>
      </c>
      <c r="F70" s="50">
        <v>3164040</v>
      </c>
      <c r="G70" s="51">
        <f t="shared" si="6"/>
        <v>506246.40000000002</v>
      </c>
      <c r="H70" s="47">
        <f t="shared" si="0"/>
        <v>14681145.6</v>
      </c>
    </row>
    <row r="71" spans="1:8" s="15" customFormat="1" ht="22.5" x14ac:dyDescent="0.15">
      <c r="A71" s="8">
        <f t="shared" si="1"/>
        <v>64</v>
      </c>
      <c r="B71" s="8" t="s">
        <v>26</v>
      </c>
      <c r="C71" s="22" t="s">
        <v>77</v>
      </c>
      <c r="D71" s="13" t="s">
        <v>65</v>
      </c>
      <c r="E71" s="10">
        <v>2</v>
      </c>
      <c r="F71" s="50">
        <v>14500000</v>
      </c>
      <c r="G71" s="51">
        <f t="shared" si="6"/>
        <v>2320000</v>
      </c>
      <c r="H71" s="47">
        <f t="shared" si="0"/>
        <v>33640000</v>
      </c>
    </row>
    <row r="72" spans="1:8" s="15" customFormat="1" ht="33.75" x14ac:dyDescent="0.15">
      <c r="A72" s="8">
        <f t="shared" si="1"/>
        <v>65</v>
      </c>
      <c r="B72" s="8" t="s">
        <v>26</v>
      </c>
      <c r="C72" s="22" t="s">
        <v>77</v>
      </c>
      <c r="D72" s="13" t="s">
        <v>68</v>
      </c>
      <c r="E72" s="10">
        <v>2</v>
      </c>
      <c r="F72" s="50">
        <v>7678000</v>
      </c>
      <c r="G72" s="51">
        <f t="shared" si="6"/>
        <v>1228480</v>
      </c>
      <c r="H72" s="47">
        <f t="shared" si="0"/>
        <v>17812960</v>
      </c>
    </row>
    <row r="73" spans="1:8" s="15" customFormat="1" ht="33.75" x14ac:dyDescent="0.15">
      <c r="A73" s="8">
        <f t="shared" si="1"/>
        <v>66</v>
      </c>
      <c r="B73" s="8" t="s">
        <v>26</v>
      </c>
      <c r="C73" s="22" t="s">
        <v>77</v>
      </c>
      <c r="D73" s="13" t="s">
        <v>69</v>
      </c>
      <c r="E73" s="10">
        <v>4</v>
      </c>
      <c r="F73" s="50">
        <v>2700000</v>
      </c>
      <c r="G73" s="51">
        <f t="shared" si="6"/>
        <v>432000</v>
      </c>
      <c r="H73" s="47">
        <f t="shared" ref="H73:H136" si="7">(F73+G73)*E73</f>
        <v>12528000</v>
      </c>
    </row>
    <row r="74" spans="1:8" s="15" customFormat="1" ht="11.25" x14ac:dyDescent="0.15">
      <c r="A74" s="8">
        <f t="shared" ref="A74:A137" si="8">+A73+1</f>
        <v>67</v>
      </c>
      <c r="B74" s="8" t="s">
        <v>26</v>
      </c>
      <c r="C74" s="22" t="s">
        <v>77</v>
      </c>
      <c r="D74" s="13" t="s">
        <v>72</v>
      </c>
      <c r="E74" s="10">
        <v>2</v>
      </c>
      <c r="F74" s="50">
        <v>3774750</v>
      </c>
      <c r="G74" s="51">
        <f t="shared" si="6"/>
        <v>603960</v>
      </c>
      <c r="H74" s="47">
        <f t="shared" si="7"/>
        <v>8757420</v>
      </c>
    </row>
    <row r="75" spans="1:8" s="15" customFormat="1" ht="11.25" x14ac:dyDescent="0.15">
      <c r="A75" s="8">
        <f t="shared" si="8"/>
        <v>68</v>
      </c>
      <c r="B75" s="8" t="s">
        <v>26</v>
      </c>
      <c r="C75" s="22" t="s">
        <v>77</v>
      </c>
      <c r="D75" s="13" t="s">
        <v>78</v>
      </c>
      <c r="E75" s="10">
        <v>2</v>
      </c>
      <c r="F75" s="50">
        <v>3245000</v>
      </c>
      <c r="G75" s="51">
        <f t="shared" si="6"/>
        <v>519200</v>
      </c>
      <c r="H75" s="47">
        <f t="shared" si="7"/>
        <v>7528400</v>
      </c>
    </row>
    <row r="76" spans="1:8" s="15" customFormat="1" ht="11.25" x14ac:dyDescent="0.15">
      <c r="A76" s="8">
        <f t="shared" si="8"/>
        <v>69</v>
      </c>
      <c r="B76" s="8" t="s">
        <v>26</v>
      </c>
      <c r="C76" s="22" t="s">
        <v>77</v>
      </c>
      <c r="D76" s="13" t="s">
        <v>73</v>
      </c>
      <c r="E76" s="10">
        <v>12</v>
      </c>
      <c r="F76" s="50">
        <v>2715003</v>
      </c>
      <c r="G76" s="51">
        <f t="shared" si="6"/>
        <v>434400.48</v>
      </c>
      <c r="H76" s="47">
        <f t="shared" si="7"/>
        <v>37792841.759999998</v>
      </c>
    </row>
    <row r="77" spans="1:8" s="15" customFormat="1" ht="22.5" x14ac:dyDescent="0.15">
      <c r="A77" s="8">
        <f t="shared" si="8"/>
        <v>70</v>
      </c>
      <c r="B77" s="8" t="s">
        <v>26</v>
      </c>
      <c r="C77" s="22" t="s">
        <v>77</v>
      </c>
      <c r="D77" s="13" t="s">
        <v>74</v>
      </c>
      <c r="E77" s="10">
        <v>1</v>
      </c>
      <c r="F77" s="50">
        <v>26997300</v>
      </c>
      <c r="G77" s="51">
        <f t="shared" si="6"/>
        <v>4319568</v>
      </c>
      <c r="H77" s="47">
        <f t="shared" si="7"/>
        <v>31316868</v>
      </c>
    </row>
    <row r="78" spans="1:8" s="15" customFormat="1" ht="33.75" x14ac:dyDescent="0.15">
      <c r="A78" s="8">
        <f t="shared" si="8"/>
        <v>71</v>
      </c>
      <c r="B78" s="8" t="s">
        <v>26</v>
      </c>
      <c r="C78" s="22" t="s">
        <v>77</v>
      </c>
      <c r="D78" s="13" t="s">
        <v>75</v>
      </c>
      <c r="E78" s="10">
        <v>6</v>
      </c>
      <c r="F78" s="50">
        <v>1842489</v>
      </c>
      <c r="G78" s="51">
        <f t="shared" si="6"/>
        <v>294798.24</v>
      </c>
      <c r="H78" s="47">
        <f t="shared" si="7"/>
        <v>12823723.440000001</v>
      </c>
    </row>
    <row r="79" spans="1:8" s="15" customFormat="1" ht="22.5" x14ac:dyDescent="0.15">
      <c r="A79" s="8">
        <f t="shared" si="8"/>
        <v>72</v>
      </c>
      <c r="B79" s="8" t="s">
        <v>26</v>
      </c>
      <c r="C79" s="22" t="s">
        <v>79</v>
      </c>
      <c r="D79" s="13" t="s">
        <v>57</v>
      </c>
      <c r="E79" s="10">
        <v>2</v>
      </c>
      <c r="F79" s="50">
        <v>5600930</v>
      </c>
      <c r="G79" s="51">
        <f t="shared" si="6"/>
        <v>896148.8</v>
      </c>
      <c r="H79" s="47">
        <f t="shared" si="7"/>
        <v>12994157.6</v>
      </c>
    </row>
    <row r="80" spans="1:8" s="15" customFormat="1" ht="22.5" x14ac:dyDescent="0.15">
      <c r="A80" s="8">
        <f t="shared" si="8"/>
        <v>73</v>
      </c>
      <c r="B80" s="8" t="s">
        <v>26</v>
      </c>
      <c r="C80" s="22" t="s">
        <v>79</v>
      </c>
      <c r="D80" s="13" t="s">
        <v>63</v>
      </c>
      <c r="E80" s="10">
        <v>4</v>
      </c>
      <c r="F80" s="50">
        <v>5700000</v>
      </c>
      <c r="G80" s="51">
        <f t="shared" si="6"/>
        <v>912000</v>
      </c>
      <c r="H80" s="47">
        <f t="shared" si="7"/>
        <v>26448000</v>
      </c>
    </row>
    <row r="81" spans="1:8" s="15" customFormat="1" ht="22.5" x14ac:dyDescent="0.15">
      <c r="A81" s="8">
        <f t="shared" si="8"/>
        <v>74</v>
      </c>
      <c r="B81" s="8" t="s">
        <v>26</v>
      </c>
      <c r="C81" s="22" t="s">
        <v>79</v>
      </c>
      <c r="D81" s="13" t="s">
        <v>45</v>
      </c>
      <c r="E81" s="10">
        <v>4</v>
      </c>
      <c r="F81" s="50">
        <v>3164040</v>
      </c>
      <c r="G81" s="51">
        <f t="shared" si="6"/>
        <v>506246.40000000002</v>
      </c>
      <c r="H81" s="47">
        <f t="shared" si="7"/>
        <v>14681145.6</v>
      </c>
    </row>
    <row r="82" spans="1:8" s="15" customFormat="1" ht="22.5" x14ac:dyDescent="0.15">
      <c r="A82" s="8">
        <f t="shared" si="8"/>
        <v>75</v>
      </c>
      <c r="B82" s="8" t="s">
        <v>26</v>
      </c>
      <c r="C82" s="22" t="s">
        <v>79</v>
      </c>
      <c r="D82" s="13" t="s">
        <v>65</v>
      </c>
      <c r="E82" s="10">
        <v>2</v>
      </c>
      <c r="F82" s="50">
        <v>14500000</v>
      </c>
      <c r="G82" s="51">
        <f t="shared" si="6"/>
        <v>2320000</v>
      </c>
      <c r="H82" s="47">
        <f t="shared" si="7"/>
        <v>33640000</v>
      </c>
    </row>
    <row r="83" spans="1:8" s="15" customFormat="1" ht="22.5" x14ac:dyDescent="0.15">
      <c r="A83" s="8">
        <f t="shared" si="8"/>
        <v>76</v>
      </c>
      <c r="B83" s="8" t="s">
        <v>26</v>
      </c>
      <c r="C83" s="22" t="s">
        <v>79</v>
      </c>
      <c r="D83" s="8" t="s">
        <v>67</v>
      </c>
      <c r="E83" s="10">
        <v>1</v>
      </c>
      <c r="F83" s="50">
        <v>5287897</v>
      </c>
      <c r="G83" s="51">
        <f t="shared" si="6"/>
        <v>846063.52</v>
      </c>
      <c r="H83" s="47">
        <f t="shared" si="7"/>
        <v>6133960.5199999996</v>
      </c>
    </row>
    <row r="84" spans="1:8" s="15" customFormat="1" ht="33.75" x14ac:dyDescent="0.15">
      <c r="A84" s="8">
        <f t="shared" si="8"/>
        <v>77</v>
      </c>
      <c r="B84" s="8" t="s">
        <v>26</v>
      </c>
      <c r="C84" s="22" t="s">
        <v>79</v>
      </c>
      <c r="D84" s="8" t="s">
        <v>68</v>
      </c>
      <c r="E84" s="10">
        <v>2</v>
      </c>
      <c r="F84" s="50">
        <v>7678000</v>
      </c>
      <c r="G84" s="51">
        <f t="shared" si="6"/>
        <v>1228480</v>
      </c>
      <c r="H84" s="47">
        <f t="shared" si="7"/>
        <v>17812960</v>
      </c>
    </row>
    <row r="85" spans="1:8" s="15" customFormat="1" ht="33.75" x14ac:dyDescent="0.15">
      <c r="A85" s="8">
        <f t="shared" si="8"/>
        <v>78</v>
      </c>
      <c r="B85" s="8" t="s">
        <v>26</v>
      </c>
      <c r="C85" s="22" t="s">
        <v>79</v>
      </c>
      <c r="D85" s="13" t="s">
        <v>69</v>
      </c>
      <c r="E85" s="10">
        <v>4</v>
      </c>
      <c r="F85" s="50">
        <v>2700000</v>
      </c>
      <c r="G85" s="51">
        <f t="shared" si="6"/>
        <v>432000</v>
      </c>
      <c r="H85" s="47">
        <f t="shared" si="7"/>
        <v>12528000</v>
      </c>
    </row>
    <row r="86" spans="1:8" s="15" customFormat="1" ht="22.5" x14ac:dyDescent="0.15">
      <c r="A86" s="8">
        <f t="shared" si="8"/>
        <v>79</v>
      </c>
      <c r="B86" s="8" t="s">
        <v>26</v>
      </c>
      <c r="C86" s="22" t="s">
        <v>79</v>
      </c>
      <c r="D86" s="13" t="s">
        <v>80</v>
      </c>
      <c r="E86" s="10">
        <v>2</v>
      </c>
      <c r="F86" s="50">
        <v>12037500</v>
      </c>
      <c r="G86" s="51">
        <f t="shared" si="6"/>
        <v>1926000</v>
      </c>
      <c r="H86" s="47">
        <f t="shared" si="7"/>
        <v>27927000</v>
      </c>
    </row>
    <row r="87" spans="1:8" s="15" customFormat="1" ht="22.5" x14ac:dyDescent="0.15">
      <c r="A87" s="8">
        <f t="shared" si="8"/>
        <v>80</v>
      </c>
      <c r="B87" s="8" t="s">
        <v>26</v>
      </c>
      <c r="C87" s="22" t="s">
        <v>79</v>
      </c>
      <c r="D87" s="13" t="s">
        <v>71</v>
      </c>
      <c r="E87" s="10">
        <v>3</v>
      </c>
      <c r="F87" s="50">
        <v>5582630</v>
      </c>
      <c r="G87" s="51">
        <f t="shared" si="6"/>
        <v>893220.8</v>
      </c>
      <c r="H87" s="47">
        <f t="shared" si="7"/>
        <v>19427552.399999999</v>
      </c>
    </row>
    <row r="88" spans="1:8" s="15" customFormat="1" ht="22.5" x14ac:dyDescent="0.15">
      <c r="A88" s="8">
        <f t="shared" si="8"/>
        <v>81</v>
      </c>
      <c r="B88" s="8" t="s">
        <v>26</v>
      </c>
      <c r="C88" s="22" t="s">
        <v>79</v>
      </c>
      <c r="D88" s="13" t="s">
        <v>78</v>
      </c>
      <c r="E88" s="10">
        <v>4</v>
      </c>
      <c r="F88" s="50">
        <v>3245000</v>
      </c>
      <c r="G88" s="51">
        <f t="shared" si="6"/>
        <v>519200</v>
      </c>
      <c r="H88" s="47">
        <f t="shared" si="7"/>
        <v>15056800</v>
      </c>
    </row>
    <row r="89" spans="1:8" s="15" customFormat="1" ht="22.5" x14ac:dyDescent="0.15">
      <c r="A89" s="8">
        <f t="shared" si="8"/>
        <v>82</v>
      </c>
      <c r="B89" s="8" t="s">
        <v>26</v>
      </c>
      <c r="C89" s="22" t="s">
        <v>79</v>
      </c>
      <c r="D89" s="13" t="s">
        <v>73</v>
      </c>
      <c r="E89" s="10">
        <v>8</v>
      </c>
      <c r="F89" s="50">
        <v>2715003</v>
      </c>
      <c r="G89" s="51">
        <f t="shared" si="6"/>
        <v>434400.48</v>
      </c>
      <c r="H89" s="47">
        <f t="shared" si="7"/>
        <v>25195227.84</v>
      </c>
    </row>
    <row r="90" spans="1:8" s="15" customFormat="1" ht="22.5" x14ac:dyDescent="0.15">
      <c r="A90" s="8">
        <f t="shared" si="8"/>
        <v>83</v>
      </c>
      <c r="B90" s="8" t="s">
        <v>26</v>
      </c>
      <c r="C90" s="22" t="s">
        <v>79</v>
      </c>
      <c r="D90" s="13" t="s">
        <v>74</v>
      </c>
      <c r="E90" s="10">
        <v>1</v>
      </c>
      <c r="F90" s="50">
        <v>26997300</v>
      </c>
      <c r="G90" s="51">
        <f t="shared" si="6"/>
        <v>4319568</v>
      </c>
      <c r="H90" s="47">
        <f t="shared" si="7"/>
        <v>31316868</v>
      </c>
    </row>
    <row r="91" spans="1:8" s="15" customFormat="1" ht="33.75" x14ac:dyDescent="0.15">
      <c r="A91" s="8">
        <f t="shared" si="8"/>
        <v>84</v>
      </c>
      <c r="B91" s="8" t="s">
        <v>26</v>
      </c>
      <c r="C91" s="22" t="s">
        <v>79</v>
      </c>
      <c r="D91" s="13" t="s">
        <v>75</v>
      </c>
      <c r="E91" s="10">
        <v>5</v>
      </c>
      <c r="F91" s="50">
        <v>1842489</v>
      </c>
      <c r="G91" s="51">
        <f>SUM(F91*0.16)</f>
        <v>294798.24</v>
      </c>
      <c r="H91" s="47">
        <f t="shared" si="7"/>
        <v>10686436.200000001</v>
      </c>
    </row>
    <row r="92" spans="1:8" s="15" customFormat="1" ht="22.5" x14ac:dyDescent="0.15">
      <c r="A92" s="8">
        <f t="shared" si="8"/>
        <v>85</v>
      </c>
      <c r="B92" s="8" t="s">
        <v>26</v>
      </c>
      <c r="C92" s="22" t="s">
        <v>79</v>
      </c>
      <c r="D92" s="13" t="s">
        <v>51</v>
      </c>
      <c r="E92" s="10">
        <v>2</v>
      </c>
      <c r="F92" s="50">
        <v>6200000</v>
      </c>
      <c r="G92" s="51">
        <f>SUM(F92*0.16)</f>
        <v>992000</v>
      </c>
      <c r="H92" s="47">
        <f t="shared" si="7"/>
        <v>14384000</v>
      </c>
    </row>
    <row r="93" spans="1:8" s="17" customFormat="1" ht="22.5" x14ac:dyDescent="0.15">
      <c r="A93" s="8">
        <f t="shared" si="8"/>
        <v>86</v>
      </c>
      <c r="B93" s="8" t="s">
        <v>26</v>
      </c>
      <c r="C93" s="10" t="s">
        <v>81</v>
      </c>
      <c r="D93" s="13" t="s">
        <v>41</v>
      </c>
      <c r="E93" s="16">
        <v>20</v>
      </c>
      <c r="F93" s="50">
        <v>3324300</v>
      </c>
      <c r="G93" s="51">
        <f t="shared" ref="G93:G110" si="9">F93*16%</f>
        <v>531888</v>
      </c>
      <c r="H93" s="47">
        <f t="shared" si="7"/>
        <v>77123760</v>
      </c>
    </row>
    <row r="94" spans="1:8" s="17" customFormat="1" ht="22.5" x14ac:dyDescent="0.15">
      <c r="A94" s="8">
        <f t="shared" si="8"/>
        <v>87</v>
      </c>
      <c r="B94" s="8" t="s">
        <v>26</v>
      </c>
      <c r="C94" s="10" t="s">
        <v>81</v>
      </c>
      <c r="D94" s="13" t="s">
        <v>82</v>
      </c>
      <c r="E94" s="16">
        <v>1</v>
      </c>
      <c r="F94" s="50">
        <v>38840000</v>
      </c>
      <c r="G94" s="51">
        <f t="shared" si="9"/>
        <v>6214400</v>
      </c>
      <c r="H94" s="47">
        <f t="shared" si="7"/>
        <v>45054400</v>
      </c>
    </row>
    <row r="95" spans="1:8" s="17" customFormat="1" ht="11.25" x14ac:dyDescent="0.15">
      <c r="A95" s="8">
        <f t="shared" si="8"/>
        <v>88</v>
      </c>
      <c r="B95" s="8" t="s">
        <v>26</v>
      </c>
      <c r="C95" s="10" t="s">
        <v>81</v>
      </c>
      <c r="D95" s="8" t="s">
        <v>83</v>
      </c>
      <c r="E95" s="16">
        <v>1</v>
      </c>
      <c r="F95" s="50">
        <v>34070000</v>
      </c>
      <c r="G95" s="51">
        <f t="shared" si="9"/>
        <v>5451200</v>
      </c>
      <c r="H95" s="47">
        <f t="shared" si="7"/>
        <v>39521200</v>
      </c>
    </row>
    <row r="96" spans="1:8" s="17" customFormat="1" ht="33.75" x14ac:dyDescent="0.15">
      <c r="A96" s="8">
        <f t="shared" si="8"/>
        <v>89</v>
      </c>
      <c r="B96" s="8" t="s">
        <v>26</v>
      </c>
      <c r="C96" s="10" t="s">
        <v>81</v>
      </c>
      <c r="D96" s="13" t="s">
        <v>55</v>
      </c>
      <c r="E96" s="16">
        <v>1</v>
      </c>
      <c r="F96" s="50">
        <v>1600000</v>
      </c>
      <c r="G96" s="51">
        <f t="shared" si="9"/>
        <v>256000</v>
      </c>
      <c r="H96" s="47">
        <f t="shared" si="7"/>
        <v>1856000</v>
      </c>
    </row>
    <row r="97" spans="1:8" s="17" customFormat="1" ht="11.25" x14ac:dyDescent="0.15">
      <c r="A97" s="8">
        <f t="shared" si="8"/>
        <v>90</v>
      </c>
      <c r="B97" s="8" t="s">
        <v>26</v>
      </c>
      <c r="C97" s="10" t="s">
        <v>81</v>
      </c>
      <c r="D97" s="8" t="s">
        <v>45</v>
      </c>
      <c r="E97" s="16">
        <v>1</v>
      </c>
      <c r="F97" s="50">
        <v>3050000</v>
      </c>
      <c r="G97" s="51">
        <f t="shared" si="9"/>
        <v>488000</v>
      </c>
      <c r="H97" s="47">
        <f t="shared" si="7"/>
        <v>3538000</v>
      </c>
    </row>
    <row r="98" spans="1:8" s="17" customFormat="1" ht="11.25" x14ac:dyDescent="0.15">
      <c r="A98" s="8">
        <f t="shared" si="8"/>
        <v>91</v>
      </c>
      <c r="B98" s="8" t="s">
        <v>26</v>
      </c>
      <c r="C98" s="10" t="s">
        <v>81</v>
      </c>
      <c r="D98" s="8" t="s">
        <v>45</v>
      </c>
      <c r="E98" s="16">
        <v>3</v>
      </c>
      <c r="F98" s="50">
        <v>2490000</v>
      </c>
      <c r="G98" s="51">
        <f t="shared" si="9"/>
        <v>398400</v>
      </c>
      <c r="H98" s="47">
        <f t="shared" si="7"/>
        <v>8665200</v>
      </c>
    </row>
    <row r="99" spans="1:8" s="17" customFormat="1" ht="22.5" x14ac:dyDescent="0.15">
      <c r="A99" s="8">
        <f t="shared" si="8"/>
        <v>92</v>
      </c>
      <c r="B99" s="8" t="s">
        <v>26</v>
      </c>
      <c r="C99" s="10" t="s">
        <v>81</v>
      </c>
      <c r="D99" s="13" t="s">
        <v>84</v>
      </c>
      <c r="E99" s="16">
        <v>2</v>
      </c>
      <c r="F99" s="50">
        <v>2425000</v>
      </c>
      <c r="G99" s="51">
        <f t="shared" si="9"/>
        <v>388000</v>
      </c>
      <c r="H99" s="47">
        <f t="shared" si="7"/>
        <v>5626000</v>
      </c>
    </row>
    <row r="100" spans="1:8" s="17" customFormat="1" ht="11.25" x14ac:dyDescent="0.15">
      <c r="A100" s="8">
        <f t="shared" si="8"/>
        <v>93</v>
      </c>
      <c r="B100" s="8" t="s">
        <v>26</v>
      </c>
      <c r="C100" s="10" t="s">
        <v>81</v>
      </c>
      <c r="D100" s="20" t="s">
        <v>54</v>
      </c>
      <c r="E100" s="16">
        <v>1</v>
      </c>
      <c r="F100" s="50">
        <v>7890000</v>
      </c>
      <c r="G100" s="51">
        <f t="shared" si="9"/>
        <v>1262400</v>
      </c>
      <c r="H100" s="47">
        <f t="shared" si="7"/>
        <v>9152400</v>
      </c>
    </row>
    <row r="101" spans="1:8" s="17" customFormat="1" ht="22.5" x14ac:dyDescent="0.15">
      <c r="A101" s="8">
        <f t="shared" si="8"/>
        <v>94</v>
      </c>
      <c r="B101" s="8" t="s">
        <v>26</v>
      </c>
      <c r="C101" s="10" t="s">
        <v>81</v>
      </c>
      <c r="D101" s="13" t="s">
        <v>52</v>
      </c>
      <c r="E101" s="16">
        <v>1</v>
      </c>
      <c r="F101" s="50">
        <v>3030000</v>
      </c>
      <c r="G101" s="51">
        <f t="shared" si="9"/>
        <v>484800</v>
      </c>
      <c r="H101" s="47">
        <f t="shared" si="7"/>
        <v>3514800</v>
      </c>
    </row>
    <row r="102" spans="1:8" s="17" customFormat="1" ht="11.25" x14ac:dyDescent="0.15">
      <c r="A102" s="8">
        <f t="shared" si="8"/>
        <v>95</v>
      </c>
      <c r="B102" s="8" t="s">
        <v>26</v>
      </c>
      <c r="C102" s="10" t="s">
        <v>81</v>
      </c>
      <c r="D102" s="13" t="s">
        <v>51</v>
      </c>
      <c r="E102" s="16">
        <v>4</v>
      </c>
      <c r="F102" s="50">
        <v>4595000</v>
      </c>
      <c r="G102" s="51">
        <f t="shared" si="9"/>
        <v>735200</v>
      </c>
      <c r="H102" s="47">
        <f t="shared" si="7"/>
        <v>21320800</v>
      </c>
    </row>
    <row r="103" spans="1:8" s="17" customFormat="1" ht="11.25" x14ac:dyDescent="0.15">
      <c r="A103" s="8">
        <f t="shared" si="8"/>
        <v>96</v>
      </c>
      <c r="B103" s="8" t="s">
        <v>26</v>
      </c>
      <c r="C103" s="10" t="s">
        <v>81</v>
      </c>
      <c r="D103" s="20" t="s">
        <v>85</v>
      </c>
      <c r="E103" s="16">
        <v>2</v>
      </c>
      <c r="F103" s="50">
        <v>5421000</v>
      </c>
      <c r="G103" s="51">
        <f t="shared" si="9"/>
        <v>867360</v>
      </c>
      <c r="H103" s="47">
        <f t="shared" si="7"/>
        <v>12576720</v>
      </c>
    </row>
    <row r="104" spans="1:8" s="17" customFormat="1" ht="33.75" x14ac:dyDescent="0.15">
      <c r="A104" s="8">
        <f t="shared" si="8"/>
        <v>97</v>
      </c>
      <c r="B104" s="8" t="s">
        <v>26</v>
      </c>
      <c r="C104" s="10" t="s">
        <v>81</v>
      </c>
      <c r="D104" s="13" t="s">
        <v>47</v>
      </c>
      <c r="E104" s="16">
        <v>4</v>
      </c>
      <c r="F104" s="50">
        <v>2300000</v>
      </c>
      <c r="G104" s="51">
        <f t="shared" si="9"/>
        <v>368000</v>
      </c>
      <c r="H104" s="47">
        <f t="shared" si="7"/>
        <v>10672000</v>
      </c>
    </row>
    <row r="105" spans="1:8" s="17" customFormat="1" ht="11.25" x14ac:dyDescent="0.15">
      <c r="A105" s="8">
        <f t="shared" si="8"/>
        <v>98</v>
      </c>
      <c r="B105" s="8" t="s">
        <v>26</v>
      </c>
      <c r="C105" s="10" t="s">
        <v>81</v>
      </c>
      <c r="D105" s="13" t="s">
        <v>78</v>
      </c>
      <c r="E105" s="16">
        <v>1</v>
      </c>
      <c r="F105" s="50">
        <v>4300000</v>
      </c>
      <c r="G105" s="51">
        <f t="shared" si="9"/>
        <v>688000</v>
      </c>
      <c r="H105" s="47">
        <f t="shared" si="7"/>
        <v>4988000</v>
      </c>
    </row>
    <row r="106" spans="1:8" s="17" customFormat="1" ht="11.25" x14ac:dyDescent="0.15">
      <c r="A106" s="8">
        <f t="shared" si="8"/>
        <v>99</v>
      </c>
      <c r="B106" s="8" t="s">
        <v>26</v>
      </c>
      <c r="C106" s="10" t="s">
        <v>81</v>
      </c>
      <c r="D106" s="13" t="s">
        <v>50</v>
      </c>
      <c r="E106" s="16">
        <v>5</v>
      </c>
      <c r="F106" s="50">
        <v>3725000</v>
      </c>
      <c r="G106" s="51">
        <f t="shared" si="9"/>
        <v>596000</v>
      </c>
      <c r="H106" s="47">
        <f t="shared" si="7"/>
        <v>21605000</v>
      </c>
    </row>
    <row r="107" spans="1:8" s="17" customFormat="1" ht="22.5" x14ac:dyDescent="0.15">
      <c r="A107" s="8">
        <f t="shared" si="8"/>
        <v>100</v>
      </c>
      <c r="B107" s="8" t="s">
        <v>26</v>
      </c>
      <c r="C107" s="10" t="s">
        <v>81</v>
      </c>
      <c r="D107" s="13" t="s">
        <v>49</v>
      </c>
      <c r="E107" s="16">
        <v>1</v>
      </c>
      <c r="F107" s="50">
        <v>2450000</v>
      </c>
      <c r="G107" s="51">
        <f t="shared" si="9"/>
        <v>392000</v>
      </c>
      <c r="H107" s="47">
        <f t="shared" si="7"/>
        <v>2842000</v>
      </c>
    </row>
    <row r="108" spans="1:8" s="17" customFormat="1" ht="11.25" x14ac:dyDescent="0.15">
      <c r="A108" s="8">
        <f t="shared" si="8"/>
        <v>101</v>
      </c>
      <c r="B108" s="8" t="s">
        <v>26</v>
      </c>
      <c r="C108" s="10" t="s">
        <v>81</v>
      </c>
      <c r="D108" s="8" t="s">
        <v>86</v>
      </c>
      <c r="E108" s="16">
        <v>1</v>
      </c>
      <c r="F108" s="50">
        <v>16240000</v>
      </c>
      <c r="G108" s="51">
        <f t="shared" si="9"/>
        <v>2598400</v>
      </c>
      <c r="H108" s="47">
        <f t="shared" si="7"/>
        <v>18838400</v>
      </c>
    </row>
    <row r="109" spans="1:8" s="17" customFormat="1" ht="11.25" x14ac:dyDescent="0.15">
      <c r="A109" s="8">
        <f t="shared" si="8"/>
        <v>102</v>
      </c>
      <c r="B109" s="8" t="s">
        <v>26</v>
      </c>
      <c r="C109" s="10" t="s">
        <v>81</v>
      </c>
      <c r="D109" s="8" t="s">
        <v>67</v>
      </c>
      <c r="E109" s="16">
        <v>2</v>
      </c>
      <c r="F109" s="50">
        <v>5287897</v>
      </c>
      <c r="G109" s="51">
        <f t="shared" si="9"/>
        <v>846063.52</v>
      </c>
      <c r="H109" s="47">
        <f t="shared" si="7"/>
        <v>12267921.039999999</v>
      </c>
    </row>
    <row r="110" spans="1:8" s="17" customFormat="1" ht="33.75" x14ac:dyDescent="0.15">
      <c r="A110" s="8">
        <f t="shared" si="8"/>
        <v>103</v>
      </c>
      <c r="B110" s="8" t="s">
        <v>26</v>
      </c>
      <c r="C110" s="10" t="s">
        <v>81</v>
      </c>
      <c r="D110" s="13" t="s">
        <v>87</v>
      </c>
      <c r="E110" s="16">
        <v>1</v>
      </c>
      <c r="F110" s="50">
        <v>15470000</v>
      </c>
      <c r="G110" s="51">
        <f t="shared" si="9"/>
        <v>2475200</v>
      </c>
      <c r="H110" s="47">
        <f t="shared" si="7"/>
        <v>17945200</v>
      </c>
    </row>
    <row r="111" spans="1:8" ht="22.5" x14ac:dyDescent="0.2">
      <c r="A111" s="8">
        <f t="shared" si="8"/>
        <v>104</v>
      </c>
      <c r="B111" s="8" t="s">
        <v>88</v>
      </c>
      <c r="C111" s="8" t="s">
        <v>89</v>
      </c>
      <c r="D111" s="13" t="s">
        <v>90</v>
      </c>
      <c r="E111" s="8">
        <v>10</v>
      </c>
      <c r="F111" s="45">
        <v>3324300</v>
      </c>
      <c r="G111" s="45">
        <f>F111*16%</f>
        <v>531888</v>
      </c>
      <c r="H111" s="47">
        <f t="shared" si="7"/>
        <v>38561880</v>
      </c>
    </row>
    <row r="112" spans="1:8" ht="22.5" x14ac:dyDescent="0.2">
      <c r="A112" s="8">
        <f t="shared" si="8"/>
        <v>105</v>
      </c>
      <c r="B112" s="8" t="s">
        <v>88</v>
      </c>
      <c r="C112" s="8" t="s">
        <v>89</v>
      </c>
      <c r="D112" s="13" t="s">
        <v>91</v>
      </c>
      <c r="E112" s="8">
        <v>4</v>
      </c>
      <c r="F112" s="45">
        <v>3764000</v>
      </c>
      <c r="G112" s="45">
        <f t="shared" ref="G112:G113" si="10">F112*16%</f>
        <v>602240</v>
      </c>
      <c r="H112" s="47">
        <f t="shared" si="7"/>
        <v>17464960</v>
      </c>
    </row>
    <row r="113" spans="1:8" ht="33.75" x14ac:dyDescent="0.2">
      <c r="A113" s="8">
        <f t="shared" si="8"/>
        <v>106</v>
      </c>
      <c r="B113" s="8" t="s">
        <v>88</v>
      </c>
      <c r="C113" s="8" t="s">
        <v>89</v>
      </c>
      <c r="D113" s="8" t="s">
        <v>92</v>
      </c>
      <c r="E113" s="8">
        <v>2</v>
      </c>
      <c r="F113" s="45">
        <v>2300000</v>
      </c>
      <c r="G113" s="45">
        <f t="shared" si="10"/>
        <v>368000</v>
      </c>
      <c r="H113" s="47">
        <f t="shared" si="7"/>
        <v>5336000</v>
      </c>
    </row>
    <row r="114" spans="1:8" ht="33.75" x14ac:dyDescent="0.2">
      <c r="A114" s="8">
        <f t="shared" si="8"/>
        <v>107</v>
      </c>
      <c r="B114" s="8" t="s">
        <v>88</v>
      </c>
      <c r="C114" s="8" t="s">
        <v>93</v>
      </c>
      <c r="D114" s="13" t="s">
        <v>94</v>
      </c>
      <c r="E114" s="8">
        <v>1</v>
      </c>
      <c r="F114" s="45">
        <v>20205000</v>
      </c>
      <c r="G114" s="45">
        <f>F114*0.16</f>
        <v>3232800</v>
      </c>
      <c r="H114" s="47">
        <f t="shared" si="7"/>
        <v>23437800</v>
      </c>
    </row>
    <row r="115" spans="1:8" ht="33.75" x14ac:dyDescent="0.2">
      <c r="A115" s="8">
        <f t="shared" si="8"/>
        <v>108</v>
      </c>
      <c r="B115" s="8" t="s">
        <v>88</v>
      </c>
      <c r="C115" s="8" t="s">
        <v>95</v>
      </c>
      <c r="D115" s="13" t="s">
        <v>96</v>
      </c>
      <c r="E115" s="8">
        <v>1</v>
      </c>
      <c r="F115" s="45">
        <v>580000</v>
      </c>
      <c r="G115" s="45">
        <f>F115*16%</f>
        <v>92800</v>
      </c>
      <c r="H115" s="47">
        <f t="shared" si="7"/>
        <v>672800</v>
      </c>
    </row>
    <row r="116" spans="1:8" ht="56.25" x14ac:dyDescent="0.2">
      <c r="A116" s="8">
        <f t="shared" si="8"/>
        <v>109</v>
      </c>
      <c r="B116" s="8" t="s">
        <v>88</v>
      </c>
      <c r="C116" s="8" t="s">
        <v>97</v>
      </c>
      <c r="D116" s="13" t="s">
        <v>98</v>
      </c>
      <c r="E116" s="8">
        <v>1</v>
      </c>
      <c r="F116" s="45">
        <v>19387000</v>
      </c>
      <c r="G116" s="45">
        <f t="shared" ref="G116:G117" si="11">F116*16%</f>
        <v>3101920</v>
      </c>
      <c r="H116" s="47">
        <f t="shared" si="7"/>
        <v>22488920</v>
      </c>
    </row>
    <row r="117" spans="1:8" ht="22.5" x14ac:dyDescent="0.2">
      <c r="A117" s="8">
        <f t="shared" si="8"/>
        <v>110</v>
      </c>
      <c r="B117" s="8" t="s">
        <v>88</v>
      </c>
      <c r="C117" s="8" t="s">
        <v>97</v>
      </c>
      <c r="D117" s="8" t="s">
        <v>99</v>
      </c>
      <c r="E117" s="8">
        <v>1</v>
      </c>
      <c r="F117" s="45">
        <v>26323000</v>
      </c>
      <c r="G117" s="45">
        <f t="shared" si="11"/>
        <v>4211680</v>
      </c>
      <c r="H117" s="47">
        <f t="shared" si="7"/>
        <v>30534680</v>
      </c>
    </row>
    <row r="118" spans="1:8" ht="33.75" x14ac:dyDescent="0.2">
      <c r="A118" s="8">
        <f t="shared" si="8"/>
        <v>111</v>
      </c>
      <c r="B118" s="8" t="s">
        <v>88</v>
      </c>
      <c r="C118" s="8" t="s">
        <v>97</v>
      </c>
      <c r="D118" s="8" t="s">
        <v>100</v>
      </c>
      <c r="E118" s="8">
        <v>5</v>
      </c>
      <c r="F118" s="45">
        <v>947000</v>
      </c>
      <c r="G118" s="45">
        <f>F118*16%</f>
        <v>151520</v>
      </c>
      <c r="H118" s="47">
        <f t="shared" si="7"/>
        <v>5492600</v>
      </c>
    </row>
    <row r="119" spans="1:8" ht="22.5" x14ac:dyDescent="0.2">
      <c r="A119" s="8">
        <f t="shared" si="8"/>
        <v>112</v>
      </c>
      <c r="B119" s="8" t="s">
        <v>88</v>
      </c>
      <c r="C119" s="23" t="s">
        <v>101</v>
      </c>
      <c r="D119" s="13" t="s">
        <v>102</v>
      </c>
      <c r="E119" s="25">
        <v>1</v>
      </c>
      <c r="F119" s="45">
        <v>4650000</v>
      </c>
      <c r="G119" s="45">
        <f t="shared" ref="G119:G125" si="12">F119*16%</f>
        <v>744000</v>
      </c>
      <c r="H119" s="47">
        <f t="shared" si="7"/>
        <v>5394000</v>
      </c>
    </row>
    <row r="120" spans="1:8" ht="22.5" x14ac:dyDescent="0.2">
      <c r="A120" s="8">
        <f t="shared" si="8"/>
        <v>113</v>
      </c>
      <c r="B120" s="8" t="s">
        <v>88</v>
      </c>
      <c r="C120" s="23" t="s">
        <v>101</v>
      </c>
      <c r="D120" s="13" t="s">
        <v>102</v>
      </c>
      <c r="E120" s="25">
        <v>1</v>
      </c>
      <c r="F120" s="45">
        <v>1213000</v>
      </c>
      <c r="G120" s="45">
        <f t="shared" si="12"/>
        <v>194080</v>
      </c>
      <c r="H120" s="47">
        <f t="shared" si="7"/>
        <v>1407080</v>
      </c>
    </row>
    <row r="121" spans="1:8" ht="22.5" x14ac:dyDescent="0.2">
      <c r="A121" s="8">
        <f t="shared" si="8"/>
        <v>114</v>
      </c>
      <c r="B121" s="8" t="s">
        <v>88</v>
      </c>
      <c r="C121" s="23" t="s">
        <v>101</v>
      </c>
      <c r="D121" s="13" t="s">
        <v>102</v>
      </c>
      <c r="E121" s="25">
        <v>1</v>
      </c>
      <c r="F121" s="45">
        <v>1309000</v>
      </c>
      <c r="G121" s="45">
        <f t="shared" si="12"/>
        <v>209440</v>
      </c>
      <c r="H121" s="47">
        <f t="shared" si="7"/>
        <v>1518440</v>
      </c>
    </row>
    <row r="122" spans="1:8" ht="22.5" x14ac:dyDescent="0.2">
      <c r="A122" s="8">
        <f t="shared" si="8"/>
        <v>115</v>
      </c>
      <c r="B122" s="8" t="s">
        <v>88</v>
      </c>
      <c r="C122" s="23" t="s">
        <v>101</v>
      </c>
      <c r="D122" s="18" t="s">
        <v>45</v>
      </c>
      <c r="E122" s="25">
        <v>1</v>
      </c>
      <c r="F122" s="45">
        <v>2490000</v>
      </c>
      <c r="G122" s="45">
        <f t="shared" si="12"/>
        <v>398400</v>
      </c>
      <c r="H122" s="47">
        <f t="shared" si="7"/>
        <v>2888400</v>
      </c>
    </row>
    <row r="123" spans="1:8" ht="22.5" x14ac:dyDescent="0.2">
      <c r="A123" s="8">
        <f t="shared" si="8"/>
        <v>116</v>
      </c>
      <c r="B123" s="8" t="s">
        <v>88</v>
      </c>
      <c r="C123" s="23" t="s">
        <v>101</v>
      </c>
      <c r="D123" s="8" t="s">
        <v>103</v>
      </c>
      <c r="E123" s="25">
        <v>1</v>
      </c>
      <c r="F123" s="45">
        <v>978000</v>
      </c>
      <c r="G123" s="45">
        <f t="shared" si="12"/>
        <v>156480</v>
      </c>
      <c r="H123" s="47">
        <f t="shared" si="7"/>
        <v>1134480</v>
      </c>
    </row>
    <row r="124" spans="1:8" ht="22.5" x14ac:dyDescent="0.2">
      <c r="A124" s="8">
        <f t="shared" si="8"/>
        <v>117</v>
      </c>
      <c r="B124" s="8" t="s">
        <v>88</v>
      </c>
      <c r="C124" s="23" t="s">
        <v>101</v>
      </c>
      <c r="D124" s="8" t="s">
        <v>104</v>
      </c>
      <c r="E124" s="25">
        <v>1</v>
      </c>
      <c r="F124" s="45">
        <v>2623000</v>
      </c>
      <c r="G124" s="45">
        <f t="shared" si="12"/>
        <v>419680</v>
      </c>
      <c r="H124" s="47">
        <f t="shared" si="7"/>
        <v>3042680</v>
      </c>
    </row>
    <row r="125" spans="1:8" ht="22.5" x14ac:dyDescent="0.2">
      <c r="A125" s="8">
        <f t="shared" si="8"/>
        <v>118</v>
      </c>
      <c r="B125" s="8" t="s">
        <v>88</v>
      </c>
      <c r="C125" s="23" t="s">
        <v>101</v>
      </c>
      <c r="D125" s="8" t="s">
        <v>105</v>
      </c>
      <c r="E125" s="25">
        <v>5</v>
      </c>
      <c r="F125" s="45">
        <v>494000</v>
      </c>
      <c r="G125" s="45">
        <f t="shared" si="12"/>
        <v>79040</v>
      </c>
      <c r="H125" s="47">
        <f t="shared" si="7"/>
        <v>2865200</v>
      </c>
    </row>
    <row r="126" spans="1:8" ht="22.5" x14ac:dyDescent="0.2">
      <c r="A126" s="8">
        <f t="shared" si="8"/>
        <v>119</v>
      </c>
      <c r="B126" s="8" t="s">
        <v>88</v>
      </c>
      <c r="C126" s="23" t="s">
        <v>101</v>
      </c>
      <c r="D126" s="8" t="s">
        <v>106</v>
      </c>
      <c r="E126" s="25">
        <v>1</v>
      </c>
      <c r="F126" s="45">
        <v>288512800</v>
      </c>
      <c r="G126" s="45">
        <f>F126*16%</f>
        <v>46162048</v>
      </c>
      <c r="H126" s="47">
        <f t="shared" si="7"/>
        <v>334674848</v>
      </c>
    </row>
    <row r="127" spans="1:8" x14ac:dyDescent="0.2">
      <c r="A127" s="8">
        <f t="shared" si="8"/>
        <v>120</v>
      </c>
      <c r="B127" s="8" t="s">
        <v>88</v>
      </c>
      <c r="C127" s="23" t="s">
        <v>107</v>
      </c>
      <c r="D127" s="8" t="s">
        <v>108</v>
      </c>
      <c r="E127" s="24">
        <v>1</v>
      </c>
      <c r="F127" s="45">
        <v>10400508</v>
      </c>
      <c r="G127" s="45">
        <f t="shared" ref="G127" si="13">F127*16%</f>
        <v>1664081.28</v>
      </c>
      <c r="H127" s="47">
        <f t="shared" si="7"/>
        <v>12064589.279999999</v>
      </c>
    </row>
    <row r="128" spans="1:8" x14ac:dyDescent="0.2">
      <c r="A128" s="8">
        <f t="shared" si="8"/>
        <v>121</v>
      </c>
      <c r="B128" s="8" t="s">
        <v>88</v>
      </c>
      <c r="C128" s="23" t="s">
        <v>107</v>
      </c>
      <c r="D128" s="8" t="s">
        <v>109</v>
      </c>
      <c r="E128" s="24">
        <v>4</v>
      </c>
      <c r="F128" s="45">
        <v>785000</v>
      </c>
      <c r="G128" s="45">
        <f>F128*16%</f>
        <v>125600</v>
      </c>
      <c r="H128" s="47">
        <f t="shared" si="7"/>
        <v>3642400</v>
      </c>
    </row>
    <row r="129" spans="1:8" ht="22.5" x14ac:dyDescent="0.2">
      <c r="A129" s="8">
        <f t="shared" si="8"/>
        <v>122</v>
      </c>
      <c r="B129" s="8" t="s">
        <v>88</v>
      </c>
      <c r="C129" s="23" t="s">
        <v>110</v>
      </c>
      <c r="D129" s="18" t="s">
        <v>111</v>
      </c>
      <c r="E129" s="24" t="s">
        <v>112</v>
      </c>
      <c r="F129" s="45">
        <v>6514286</v>
      </c>
      <c r="G129" s="45">
        <f>SUM(F129*0.16)</f>
        <v>1042285.76</v>
      </c>
      <c r="H129" s="47">
        <f t="shared" si="7"/>
        <v>15113143.52</v>
      </c>
    </row>
    <row r="130" spans="1:8" ht="22.5" x14ac:dyDescent="0.2">
      <c r="A130" s="8">
        <f t="shared" si="8"/>
        <v>123</v>
      </c>
      <c r="B130" s="8" t="s">
        <v>88</v>
      </c>
      <c r="C130" s="23" t="s">
        <v>110</v>
      </c>
      <c r="D130" s="18" t="s">
        <v>45</v>
      </c>
      <c r="E130" s="24">
        <v>1</v>
      </c>
      <c r="F130" s="45">
        <v>3050000</v>
      </c>
      <c r="G130" s="45">
        <f>SUM(F130*0.16)</f>
        <v>488000</v>
      </c>
      <c r="H130" s="47">
        <f t="shared" si="7"/>
        <v>3538000</v>
      </c>
    </row>
    <row r="131" spans="1:8" ht="22.5" x14ac:dyDescent="0.2">
      <c r="A131" s="8">
        <f t="shared" si="8"/>
        <v>124</v>
      </c>
      <c r="B131" s="8" t="s">
        <v>88</v>
      </c>
      <c r="C131" s="23" t="s">
        <v>110</v>
      </c>
      <c r="D131" s="18" t="s">
        <v>113</v>
      </c>
      <c r="E131" s="24">
        <v>3</v>
      </c>
      <c r="F131" s="45">
        <v>1521460</v>
      </c>
      <c r="G131" s="45">
        <f t="shared" ref="G131:G137" si="14">SUM(F131*0.16)</f>
        <v>243433.60000000001</v>
      </c>
      <c r="H131" s="47">
        <f t="shared" si="7"/>
        <v>5294680.8000000007</v>
      </c>
    </row>
    <row r="132" spans="1:8" ht="56.25" x14ac:dyDescent="0.2">
      <c r="A132" s="8">
        <f t="shared" si="8"/>
        <v>125</v>
      </c>
      <c r="B132" s="8" t="s">
        <v>88</v>
      </c>
      <c r="C132" s="23" t="s">
        <v>110</v>
      </c>
      <c r="D132" s="18" t="s">
        <v>114</v>
      </c>
      <c r="E132" s="24">
        <v>1</v>
      </c>
      <c r="F132" s="45">
        <v>20800000</v>
      </c>
      <c r="G132" s="45">
        <f t="shared" si="14"/>
        <v>3328000</v>
      </c>
      <c r="H132" s="47">
        <f t="shared" si="7"/>
        <v>24128000</v>
      </c>
    </row>
    <row r="133" spans="1:8" ht="33.75" x14ac:dyDescent="0.2">
      <c r="A133" s="8">
        <f t="shared" si="8"/>
        <v>126</v>
      </c>
      <c r="B133" s="8" t="s">
        <v>88</v>
      </c>
      <c r="C133" s="23" t="s">
        <v>110</v>
      </c>
      <c r="D133" s="18" t="s">
        <v>94</v>
      </c>
      <c r="E133" s="23">
        <v>1</v>
      </c>
      <c r="F133" s="45">
        <v>20205000</v>
      </c>
      <c r="G133" s="45">
        <f>SUM(F133*0.16)</f>
        <v>3232800</v>
      </c>
      <c r="H133" s="47">
        <f t="shared" si="7"/>
        <v>23437800</v>
      </c>
    </row>
    <row r="134" spans="1:8" ht="22.5" x14ac:dyDescent="0.2">
      <c r="A134" s="8">
        <f t="shared" si="8"/>
        <v>127</v>
      </c>
      <c r="B134" s="8" t="s">
        <v>88</v>
      </c>
      <c r="C134" s="23" t="s">
        <v>110</v>
      </c>
      <c r="D134" s="18" t="s">
        <v>115</v>
      </c>
      <c r="E134" s="24" t="s">
        <v>116</v>
      </c>
      <c r="F134" s="45">
        <v>6854000</v>
      </c>
      <c r="G134" s="45">
        <f t="shared" si="14"/>
        <v>1096640</v>
      </c>
      <c r="H134" s="47">
        <f t="shared" si="7"/>
        <v>23851920</v>
      </c>
    </row>
    <row r="135" spans="1:8" ht="45" x14ac:dyDescent="0.2">
      <c r="A135" s="8">
        <f t="shared" si="8"/>
        <v>128</v>
      </c>
      <c r="B135" s="8" t="s">
        <v>88</v>
      </c>
      <c r="C135" s="23" t="s">
        <v>110</v>
      </c>
      <c r="D135" s="18" t="s">
        <v>117</v>
      </c>
      <c r="E135" s="24">
        <v>1</v>
      </c>
      <c r="F135" s="45">
        <v>2200000</v>
      </c>
      <c r="G135" s="45">
        <f t="shared" si="14"/>
        <v>352000</v>
      </c>
      <c r="H135" s="47">
        <f t="shared" si="7"/>
        <v>2552000</v>
      </c>
    </row>
    <row r="136" spans="1:8" ht="22.5" x14ac:dyDescent="0.2">
      <c r="A136" s="8">
        <f t="shared" si="8"/>
        <v>129</v>
      </c>
      <c r="B136" s="8" t="s">
        <v>88</v>
      </c>
      <c r="C136" s="23" t="s">
        <v>110</v>
      </c>
      <c r="D136" s="18" t="s">
        <v>118</v>
      </c>
      <c r="E136" s="24">
        <v>1</v>
      </c>
      <c r="F136" s="45">
        <v>10330000</v>
      </c>
      <c r="G136" s="45">
        <f t="shared" si="14"/>
        <v>1652800</v>
      </c>
      <c r="H136" s="47">
        <f t="shared" si="7"/>
        <v>11982800</v>
      </c>
    </row>
    <row r="137" spans="1:8" ht="22.5" x14ac:dyDescent="0.2">
      <c r="A137" s="8">
        <f t="shared" si="8"/>
        <v>130</v>
      </c>
      <c r="B137" s="8" t="s">
        <v>88</v>
      </c>
      <c r="C137" s="23" t="s">
        <v>110</v>
      </c>
      <c r="D137" s="18" t="s">
        <v>119</v>
      </c>
      <c r="E137" s="24">
        <v>2</v>
      </c>
      <c r="F137" s="45">
        <v>1048000</v>
      </c>
      <c r="G137" s="45">
        <f t="shared" si="14"/>
        <v>167680</v>
      </c>
      <c r="H137" s="47">
        <f t="shared" ref="H137:H200" si="15">(F137+G137)*E137</f>
        <v>2431360</v>
      </c>
    </row>
    <row r="138" spans="1:8" ht="22.5" x14ac:dyDescent="0.2">
      <c r="A138" s="8">
        <f t="shared" ref="A138:A201" si="16">+A137+1</f>
        <v>131</v>
      </c>
      <c r="B138" s="8" t="s">
        <v>88</v>
      </c>
      <c r="C138" s="23" t="s">
        <v>120</v>
      </c>
      <c r="D138" s="18" t="s">
        <v>121</v>
      </c>
      <c r="E138" s="24" t="s">
        <v>122</v>
      </c>
      <c r="F138" s="45">
        <v>200000</v>
      </c>
      <c r="G138" s="45">
        <f>SUM(F138*0.16)</f>
        <v>32000</v>
      </c>
      <c r="H138" s="47">
        <f t="shared" si="15"/>
        <v>3480000</v>
      </c>
    </row>
    <row r="139" spans="1:8" ht="22.5" x14ac:dyDescent="0.2">
      <c r="A139" s="8">
        <f t="shared" si="16"/>
        <v>132</v>
      </c>
      <c r="B139" s="8" t="s">
        <v>88</v>
      </c>
      <c r="C139" s="23" t="s">
        <v>120</v>
      </c>
      <c r="D139" s="18" t="s">
        <v>123</v>
      </c>
      <c r="E139" s="24" t="s">
        <v>124</v>
      </c>
      <c r="F139" s="45">
        <v>72000</v>
      </c>
      <c r="G139" s="45">
        <f>SUM(F139*0.16)</f>
        <v>11520</v>
      </c>
      <c r="H139" s="47">
        <f t="shared" si="15"/>
        <v>835200</v>
      </c>
    </row>
    <row r="140" spans="1:8" ht="33.75" x14ac:dyDescent="0.2">
      <c r="A140" s="8">
        <f t="shared" si="16"/>
        <v>133</v>
      </c>
      <c r="B140" s="8" t="s">
        <v>88</v>
      </c>
      <c r="C140" s="23" t="s">
        <v>125</v>
      </c>
      <c r="D140" s="8" t="s">
        <v>126</v>
      </c>
      <c r="E140" s="24" t="s">
        <v>25</v>
      </c>
      <c r="F140" s="45">
        <v>28975000</v>
      </c>
      <c r="G140" s="45">
        <f>F140*0.16</f>
        <v>4636000</v>
      </c>
      <c r="H140" s="47">
        <f t="shared" si="15"/>
        <v>33611000</v>
      </c>
    </row>
    <row r="141" spans="1:8" ht="33.75" x14ac:dyDescent="0.2">
      <c r="A141" s="8">
        <f t="shared" si="16"/>
        <v>134</v>
      </c>
      <c r="B141" s="8" t="s">
        <v>88</v>
      </c>
      <c r="C141" s="23" t="s">
        <v>125</v>
      </c>
      <c r="D141" s="18" t="s">
        <v>45</v>
      </c>
      <c r="E141" s="24" t="s">
        <v>25</v>
      </c>
      <c r="F141" s="45">
        <v>3980000</v>
      </c>
      <c r="G141" s="45">
        <f>F141*0.16</f>
        <v>636800</v>
      </c>
      <c r="H141" s="47">
        <f t="shared" si="15"/>
        <v>4616800</v>
      </c>
    </row>
    <row r="142" spans="1:8" ht="45" x14ac:dyDescent="0.2">
      <c r="A142" s="8">
        <f t="shared" si="16"/>
        <v>135</v>
      </c>
      <c r="B142" s="8" t="s">
        <v>88</v>
      </c>
      <c r="C142" s="8" t="s">
        <v>127</v>
      </c>
      <c r="D142" s="13" t="s">
        <v>128</v>
      </c>
      <c r="E142" s="8">
        <v>1</v>
      </c>
      <c r="F142" s="45">
        <v>265073269</v>
      </c>
      <c r="G142" s="45">
        <f>SUM(F142*0.16)</f>
        <v>42411723.039999999</v>
      </c>
      <c r="H142" s="47">
        <f t="shared" si="15"/>
        <v>307484992.04000002</v>
      </c>
    </row>
    <row r="143" spans="1:8" ht="22.5" x14ac:dyDescent="0.2">
      <c r="A143" s="8">
        <f t="shared" si="16"/>
        <v>136</v>
      </c>
      <c r="B143" s="8" t="s">
        <v>88</v>
      </c>
      <c r="C143" s="8" t="s">
        <v>129</v>
      </c>
      <c r="D143" s="13" t="s">
        <v>37</v>
      </c>
      <c r="E143" s="8">
        <v>1</v>
      </c>
      <c r="F143" s="45">
        <v>3007000</v>
      </c>
      <c r="G143" s="45">
        <f t="shared" ref="G143:G144" si="17">SUM(F143*0.16)</f>
        <v>481120</v>
      </c>
      <c r="H143" s="47">
        <f t="shared" si="15"/>
        <v>3488120</v>
      </c>
    </row>
    <row r="144" spans="1:8" ht="22.5" x14ac:dyDescent="0.2">
      <c r="A144" s="8">
        <f t="shared" si="16"/>
        <v>137</v>
      </c>
      <c r="B144" s="8" t="s">
        <v>88</v>
      </c>
      <c r="C144" s="8" t="s">
        <v>129</v>
      </c>
      <c r="D144" s="13" t="s">
        <v>130</v>
      </c>
      <c r="E144" s="8">
        <v>1</v>
      </c>
      <c r="F144" s="45">
        <v>54500000</v>
      </c>
      <c r="G144" s="45">
        <f t="shared" si="17"/>
        <v>8720000</v>
      </c>
      <c r="H144" s="47">
        <f t="shared" si="15"/>
        <v>63220000</v>
      </c>
    </row>
    <row r="145" spans="1:8" ht="22.5" x14ac:dyDescent="0.2">
      <c r="A145" s="8">
        <f t="shared" si="16"/>
        <v>138</v>
      </c>
      <c r="B145" s="8" t="s">
        <v>88</v>
      </c>
      <c r="C145" s="8" t="s">
        <v>131</v>
      </c>
      <c r="D145" s="13" t="s">
        <v>132</v>
      </c>
      <c r="E145" s="8">
        <v>1</v>
      </c>
      <c r="F145" s="45">
        <v>1600000</v>
      </c>
      <c r="G145" s="45">
        <f t="shared" ref="G145" si="18">F145*0.16</f>
        <v>256000</v>
      </c>
      <c r="H145" s="47">
        <f t="shared" si="15"/>
        <v>1856000</v>
      </c>
    </row>
    <row r="146" spans="1:8" ht="22.5" x14ac:dyDescent="0.2">
      <c r="A146" s="8">
        <f t="shared" si="16"/>
        <v>139</v>
      </c>
      <c r="B146" s="8" t="s">
        <v>88</v>
      </c>
      <c r="C146" s="8" t="s">
        <v>133</v>
      </c>
      <c r="D146" s="13" t="s">
        <v>134</v>
      </c>
      <c r="E146" s="26">
        <v>5</v>
      </c>
      <c r="F146" s="52">
        <v>800000</v>
      </c>
      <c r="G146" s="45">
        <f>F146*0.16</f>
        <v>128000</v>
      </c>
      <c r="H146" s="47">
        <f t="shared" si="15"/>
        <v>4640000</v>
      </c>
    </row>
    <row r="147" spans="1:8" ht="22.5" x14ac:dyDescent="0.2">
      <c r="A147" s="8">
        <f t="shared" si="16"/>
        <v>140</v>
      </c>
      <c r="B147" s="8" t="s">
        <v>88</v>
      </c>
      <c r="C147" s="8" t="s">
        <v>133</v>
      </c>
      <c r="D147" s="13" t="s">
        <v>135</v>
      </c>
      <c r="E147" s="26">
        <v>4</v>
      </c>
      <c r="F147" s="51">
        <v>1464053</v>
      </c>
      <c r="G147" s="45">
        <f>F147*0.16</f>
        <v>234248.48</v>
      </c>
      <c r="H147" s="47">
        <f t="shared" si="15"/>
        <v>6793205.9199999999</v>
      </c>
    </row>
    <row r="148" spans="1:8" ht="33.75" x14ac:dyDescent="0.2">
      <c r="A148" s="8">
        <f t="shared" si="16"/>
        <v>141</v>
      </c>
      <c r="B148" s="8" t="s">
        <v>88</v>
      </c>
      <c r="C148" s="8" t="s">
        <v>136</v>
      </c>
      <c r="D148" s="8" t="s">
        <v>137</v>
      </c>
      <c r="E148" s="8">
        <v>1</v>
      </c>
      <c r="F148" s="45">
        <v>104250000</v>
      </c>
      <c r="G148" s="45">
        <f t="shared" ref="G148:G149" si="19">F148*0.16</f>
        <v>16680000</v>
      </c>
      <c r="H148" s="47">
        <f t="shared" si="15"/>
        <v>120930000</v>
      </c>
    </row>
    <row r="149" spans="1:8" ht="45" x14ac:dyDescent="0.2">
      <c r="A149" s="8">
        <f t="shared" si="16"/>
        <v>142</v>
      </c>
      <c r="B149" s="8" t="s">
        <v>88</v>
      </c>
      <c r="C149" s="8" t="s">
        <v>136</v>
      </c>
      <c r="D149" s="8" t="s">
        <v>138</v>
      </c>
      <c r="E149" s="8">
        <v>1</v>
      </c>
      <c r="F149" s="45">
        <v>141500000</v>
      </c>
      <c r="G149" s="45">
        <f t="shared" si="19"/>
        <v>22640000</v>
      </c>
      <c r="H149" s="47">
        <f t="shared" si="15"/>
        <v>164140000</v>
      </c>
    </row>
    <row r="150" spans="1:8" ht="22.5" x14ac:dyDescent="0.2">
      <c r="A150" s="8">
        <f t="shared" si="16"/>
        <v>143</v>
      </c>
      <c r="B150" s="16" t="s">
        <v>139</v>
      </c>
      <c r="C150" s="26" t="s">
        <v>140</v>
      </c>
      <c r="D150" s="27" t="s">
        <v>141</v>
      </c>
      <c r="E150" s="8">
        <v>3</v>
      </c>
      <c r="F150" s="48">
        <v>9542813</v>
      </c>
      <c r="G150" s="53">
        <f t="shared" ref="G150:G190" si="20">+F150*0.16</f>
        <v>1526850.08</v>
      </c>
      <c r="H150" s="47">
        <f t="shared" si="15"/>
        <v>33208989.240000002</v>
      </c>
    </row>
    <row r="151" spans="1:8" ht="33.75" x14ac:dyDescent="0.2">
      <c r="A151" s="8">
        <f t="shared" si="16"/>
        <v>144</v>
      </c>
      <c r="B151" s="16" t="s">
        <v>139</v>
      </c>
      <c r="C151" s="26" t="s">
        <v>140</v>
      </c>
      <c r="D151" s="27" t="s">
        <v>142</v>
      </c>
      <c r="E151" s="8">
        <v>1</v>
      </c>
      <c r="F151" s="48">
        <v>35118207</v>
      </c>
      <c r="G151" s="53">
        <f t="shared" si="20"/>
        <v>5618913.1200000001</v>
      </c>
      <c r="H151" s="47">
        <f t="shared" si="15"/>
        <v>40737120.119999997</v>
      </c>
    </row>
    <row r="152" spans="1:8" ht="22.5" x14ac:dyDescent="0.2">
      <c r="A152" s="8">
        <f t="shared" si="16"/>
        <v>145</v>
      </c>
      <c r="B152" s="16" t="s">
        <v>139</v>
      </c>
      <c r="C152" s="26" t="s">
        <v>140</v>
      </c>
      <c r="D152" s="27" t="s">
        <v>143</v>
      </c>
      <c r="E152" s="8">
        <v>2</v>
      </c>
      <c r="F152" s="48">
        <v>2007281</v>
      </c>
      <c r="G152" s="53">
        <f t="shared" si="20"/>
        <v>321164.96000000002</v>
      </c>
      <c r="H152" s="47">
        <f t="shared" si="15"/>
        <v>4656891.92</v>
      </c>
    </row>
    <row r="153" spans="1:8" ht="22.5" x14ac:dyDescent="0.2">
      <c r="A153" s="8">
        <f t="shared" si="16"/>
        <v>146</v>
      </c>
      <c r="B153" s="16" t="s">
        <v>139</v>
      </c>
      <c r="C153" s="26" t="s">
        <v>140</v>
      </c>
      <c r="D153" s="27" t="s">
        <v>144</v>
      </c>
      <c r="E153" s="8">
        <v>4</v>
      </c>
      <c r="F153" s="48">
        <v>2106000</v>
      </c>
      <c r="G153" s="53">
        <f t="shared" si="20"/>
        <v>336960</v>
      </c>
      <c r="H153" s="47">
        <f t="shared" si="15"/>
        <v>9771840</v>
      </c>
    </row>
    <row r="154" spans="1:8" ht="22.5" x14ac:dyDescent="0.2">
      <c r="A154" s="8">
        <f t="shared" si="16"/>
        <v>147</v>
      </c>
      <c r="B154" s="16" t="s">
        <v>139</v>
      </c>
      <c r="C154" s="26" t="s">
        <v>140</v>
      </c>
      <c r="D154" s="27" t="s">
        <v>145</v>
      </c>
      <c r="E154" s="8">
        <v>2</v>
      </c>
      <c r="F154" s="48">
        <v>2744381</v>
      </c>
      <c r="G154" s="53">
        <f t="shared" si="20"/>
        <v>439100.96</v>
      </c>
      <c r="H154" s="47">
        <f t="shared" si="15"/>
        <v>6366963.9199999999</v>
      </c>
    </row>
    <row r="155" spans="1:8" ht="22.5" x14ac:dyDescent="0.2">
      <c r="A155" s="8">
        <f t="shared" si="16"/>
        <v>148</v>
      </c>
      <c r="B155" s="16" t="s">
        <v>139</v>
      </c>
      <c r="C155" s="26" t="s">
        <v>140</v>
      </c>
      <c r="D155" s="27" t="s">
        <v>146</v>
      </c>
      <c r="E155" s="8">
        <v>1</v>
      </c>
      <c r="F155" s="48">
        <v>3139256</v>
      </c>
      <c r="G155" s="53">
        <f t="shared" si="20"/>
        <v>502280.96000000002</v>
      </c>
      <c r="H155" s="47">
        <f t="shared" si="15"/>
        <v>3641536.96</v>
      </c>
    </row>
    <row r="156" spans="1:8" ht="22.5" x14ac:dyDescent="0.2">
      <c r="A156" s="8">
        <f t="shared" si="16"/>
        <v>149</v>
      </c>
      <c r="B156" s="16" t="s">
        <v>139</v>
      </c>
      <c r="C156" s="26" t="s">
        <v>140</v>
      </c>
      <c r="D156" s="27" t="s">
        <v>147</v>
      </c>
      <c r="E156" s="8">
        <v>10</v>
      </c>
      <c r="F156" s="48">
        <v>1033256</v>
      </c>
      <c r="G156" s="53">
        <f t="shared" si="20"/>
        <v>165320.95999999999</v>
      </c>
      <c r="H156" s="47">
        <f t="shared" si="15"/>
        <v>11985769.6</v>
      </c>
    </row>
    <row r="157" spans="1:8" ht="22.5" x14ac:dyDescent="0.2">
      <c r="A157" s="8">
        <f t="shared" si="16"/>
        <v>150</v>
      </c>
      <c r="B157" s="16" t="s">
        <v>139</v>
      </c>
      <c r="C157" s="26" t="s">
        <v>140</v>
      </c>
      <c r="D157" s="27" t="s">
        <v>148</v>
      </c>
      <c r="E157" s="8">
        <v>10</v>
      </c>
      <c r="F157" s="48">
        <v>242288</v>
      </c>
      <c r="G157" s="53">
        <f t="shared" si="20"/>
        <v>38766.080000000002</v>
      </c>
      <c r="H157" s="47">
        <f t="shared" si="15"/>
        <v>2810540.8000000003</v>
      </c>
    </row>
    <row r="158" spans="1:8" ht="33.75" x14ac:dyDescent="0.2">
      <c r="A158" s="8">
        <f t="shared" si="16"/>
        <v>151</v>
      </c>
      <c r="B158" s="16" t="s">
        <v>139</v>
      </c>
      <c r="C158" s="26" t="s">
        <v>140</v>
      </c>
      <c r="D158" s="27" t="s">
        <v>149</v>
      </c>
      <c r="E158" s="8">
        <v>10</v>
      </c>
      <c r="F158" s="48">
        <v>1704544</v>
      </c>
      <c r="G158" s="53">
        <f t="shared" si="20"/>
        <v>272727.03999999998</v>
      </c>
      <c r="H158" s="47">
        <f t="shared" si="15"/>
        <v>19772710.399999999</v>
      </c>
    </row>
    <row r="159" spans="1:8" ht="22.5" x14ac:dyDescent="0.2">
      <c r="A159" s="8">
        <f t="shared" si="16"/>
        <v>152</v>
      </c>
      <c r="B159" s="16" t="s">
        <v>139</v>
      </c>
      <c r="C159" s="26" t="s">
        <v>140</v>
      </c>
      <c r="D159" s="9" t="s">
        <v>150</v>
      </c>
      <c r="E159" s="8">
        <v>1</v>
      </c>
      <c r="F159" s="48">
        <v>4500000</v>
      </c>
      <c r="G159" s="53">
        <f t="shared" si="20"/>
        <v>720000</v>
      </c>
      <c r="H159" s="47">
        <f t="shared" si="15"/>
        <v>5220000</v>
      </c>
    </row>
    <row r="160" spans="1:8" ht="22.5" x14ac:dyDescent="0.2">
      <c r="A160" s="8">
        <f t="shared" si="16"/>
        <v>153</v>
      </c>
      <c r="B160" s="16" t="s">
        <v>139</v>
      </c>
      <c r="C160" s="26" t="s">
        <v>140</v>
      </c>
      <c r="D160" s="27" t="s">
        <v>151</v>
      </c>
      <c r="E160" s="8">
        <v>5</v>
      </c>
      <c r="F160" s="45">
        <v>150000</v>
      </c>
      <c r="G160" s="53">
        <f t="shared" si="20"/>
        <v>24000</v>
      </c>
      <c r="H160" s="47">
        <f t="shared" si="15"/>
        <v>870000</v>
      </c>
    </row>
    <row r="161" spans="1:8" ht="33.75" x14ac:dyDescent="0.2">
      <c r="A161" s="8">
        <f t="shared" si="16"/>
        <v>154</v>
      </c>
      <c r="B161" s="16" t="s">
        <v>139</v>
      </c>
      <c r="C161" s="10" t="s">
        <v>152</v>
      </c>
      <c r="D161" s="8" t="s">
        <v>153</v>
      </c>
      <c r="E161" s="8">
        <v>3</v>
      </c>
      <c r="F161" s="48">
        <v>14485332</v>
      </c>
      <c r="G161" s="53">
        <f t="shared" si="20"/>
        <v>2317653.12</v>
      </c>
      <c r="H161" s="47">
        <f t="shared" si="15"/>
        <v>50408955.359999999</v>
      </c>
    </row>
    <row r="162" spans="1:8" ht="33.75" x14ac:dyDescent="0.2">
      <c r="A162" s="8">
        <f t="shared" si="16"/>
        <v>155</v>
      </c>
      <c r="B162" s="16" t="s">
        <v>139</v>
      </c>
      <c r="C162" s="10" t="s">
        <v>154</v>
      </c>
      <c r="D162" s="8" t="s">
        <v>155</v>
      </c>
      <c r="E162" s="8">
        <v>5</v>
      </c>
      <c r="F162" s="48">
        <v>2698970</v>
      </c>
      <c r="G162" s="53">
        <f t="shared" si="20"/>
        <v>431835.2</v>
      </c>
      <c r="H162" s="47">
        <f t="shared" si="15"/>
        <v>15654026</v>
      </c>
    </row>
    <row r="163" spans="1:8" ht="22.5" x14ac:dyDescent="0.2">
      <c r="A163" s="8">
        <f t="shared" si="16"/>
        <v>156</v>
      </c>
      <c r="B163" s="16" t="s">
        <v>139</v>
      </c>
      <c r="C163" s="10" t="s">
        <v>152</v>
      </c>
      <c r="D163" s="22" t="s">
        <v>156</v>
      </c>
      <c r="E163" s="8">
        <v>2</v>
      </c>
      <c r="F163" s="48">
        <v>2612756</v>
      </c>
      <c r="G163" s="53">
        <f t="shared" si="20"/>
        <v>418040.96</v>
      </c>
      <c r="H163" s="47">
        <f t="shared" si="15"/>
        <v>6061593.9199999999</v>
      </c>
    </row>
    <row r="164" spans="1:8" x14ac:dyDescent="0.2">
      <c r="A164" s="8">
        <f t="shared" si="16"/>
        <v>157</v>
      </c>
      <c r="B164" s="16" t="s">
        <v>139</v>
      </c>
      <c r="C164" s="10" t="s">
        <v>152</v>
      </c>
      <c r="D164" s="22" t="s">
        <v>157</v>
      </c>
      <c r="E164" s="8">
        <v>1</v>
      </c>
      <c r="F164" s="48">
        <v>8753063</v>
      </c>
      <c r="G164" s="53">
        <f t="shared" si="20"/>
        <v>1400490.08</v>
      </c>
      <c r="H164" s="47">
        <f t="shared" si="15"/>
        <v>10153553.08</v>
      </c>
    </row>
    <row r="165" spans="1:8" x14ac:dyDescent="0.2">
      <c r="A165" s="8">
        <f t="shared" si="16"/>
        <v>158</v>
      </c>
      <c r="B165" s="16" t="s">
        <v>139</v>
      </c>
      <c r="C165" s="10" t="s">
        <v>152</v>
      </c>
      <c r="D165" s="28" t="s">
        <v>158</v>
      </c>
      <c r="E165" s="8">
        <v>1</v>
      </c>
      <c r="F165" s="48">
        <v>21388404</v>
      </c>
      <c r="G165" s="53">
        <f t="shared" si="20"/>
        <v>3422144.64</v>
      </c>
      <c r="H165" s="47">
        <f t="shared" si="15"/>
        <v>24810548.640000001</v>
      </c>
    </row>
    <row r="166" spans="1:8" ht="22.5" x14ac:dyDescent="0.2">
      <c r="A166" s="8">
        <f t="shared" si="16"/>
        <v>159</v>
      </c>
      <c r="B166" s="16" t="s">
        <v>139</v>
      </c>
      <c r="C166" s="10" t="s">
        <v>152</v>
      </c>
      <c r="D166" s="28" t="s">
        <v>159</v>
      </c>
      <c r="E166" s="8">
        <v>4</v>
      </c>
      <c r="F166" s="45">
        <v>96086</v>
      </c>
      <c r="G166" s="53">
        <f t="shared" si="20"/>
        <v>15373.76</v>
      </c>
      <c r="H166" s="47">
        <f t="shared" si="15"/>
        <v>445839.04</v>
      </c>
    </row>
    <row r="167" spans="1:8" ht="33.75" x14ac:dyDescent="0.2">
      <c r="A167" s="8">
        <f t="shared" si="16"/>
        <v>160</v>
      </c>
      <c r="B167" s="16" t="s">
        <v>139</v>
      </c>
      <c r="C167" s="10" t="s">
        <v>160</v>
      </c>
      <c r="D167" s="10" t="s">
        <v>161</v>
      </c>
      <c r="E167" s="29">
        <v>1</v>
      </c>
      <c r="F167" s="48">
        <v>32000000</v>
      </c>
      <c r="G167" s="53">
        <f t="shared" si="20"/>
        <v>5120000</v>
      </c>
      <c r="H167" s="47">
        <f t="shared" si="15"/>
        <v>37120000</v>
      </c>
    </row>
    <row r="168" spans="1:8" ht="34.5" x14ac:dyDescent="0.2">
      <c r="A168" s="8">
        <f t="shared" si="16"/>
        <v>161</v>
      </c>
      <c r="B168" s="16" t="s">
        <v>139</v>
      </c>
      <c r="C168" s="30" t="s">
        <v>160</v>
      </c>
      <c r="D168" s="30" t="s">
        <v>162</v>
      </c>
      <c r="E168" s="29">
        <v>1</v>
      </c>
      <c r="F168" s="48">
        <v>3897600</v>
      </c>
      <c r="G168" s="53">
        <f t="shared" si="20"/>
        <v>623616</v>
      </c>
      <c r="H168" s="47">
        <f t="shared" si="15"/>
        <v>4521216</v>
      </c>
    </row>
    <row r="169" spans="1:8" ht="34.5" x14ac:dyDescent="0.2">
      <c r="A169" s="8">
        <f t="shared" si="16"/>
        <v>162</v>
      </c>
      <c r="B169" s="16" t="s">
        <v>139</v>
      </c>
      <c r="C169" s="30" t="s">
        <v>160</v>
      </c>
      <c r="D169" s="30" t="s">
        <v>162</v>
      </c>
      <c r="E169" s="29">
        <v>1</v>
      </c>
      <c r="F169" s="48">
        <v>2436000</v>
      </c>
      <c r="G169" s="53">
        <f t="shared" si="20"/>
        <v>389760</v>
      </c>
      <c r="H169" s="47">
        <f t="shared" si="15"/>
        <v>2825760</v>
      </c>
    </row>
    <row r="170" spans="1:8" ht="34.5" x14ac:dyDescent="0.2">
      <c r="A170" s="8">
        <f t="shared" si="16"/>
        <v>163</v>
      </c>
      <c r="B170" s="16" t="s">
        <v>139</v>
      </c>
      <c r="C170" s="30" t="s">
        <v>160</v>
      </c>
      <c r="D170" s="30" t="s">
        <v>162</v>
      </c>
      <c r="E170" s="29">
        <v>1</v>
      </c>
      <c r="F170" s="48">
        <v>319200</v>
      </c>
      <c r="G170" s="53">
        <f t="shared" si="20"/>
        <v>51072</v>
      </c>
      <c r="H170" s="47">
        <f t="shared" si="15"/>
        <v>370272</v>
      </c>
    </row>
    <row r="171" spans="1:8" ht="34.5" x14ac:dyDescent="0.2">
      <c r="A171" s="8">
        <f t="shared" si="16"/>
        <v>164</v>
      </c>
      <c r="B171" s="16" t="s">
        <v>139</v>
      </c>
      <c r="C171" s="30" t="s">
        <v>160</v>
      </c>
      <c r="D171" s="30" t="s">
        <v>162</v>
      </c>
      <c r="E171" s="29">
        <v>1</v>
      </c>
      <c r="F171" s="48">
        <v>75600</v>
      </c>
      <c r="G171" s="53">
        <f t="shared" si="20"/>
        <v>12096</v>
      </c>
      <c r="H171" s="47">
        <f t="shared" si="15"/>
        <v>87696</v>
      </c>
    </row>
    <row r="172" spans="1:8" ht="34.5" x14ac:dyDescent="0.2">
      <c r="A172" s="8">
        <f t="shared" si="16"/>
        <v>165</v>
      </c>
      <c r="B172" s="16" t="s">
        <v>139</v>
      </c>
      <c r="C172" s="30" t="s">
        <v>160</v>
      </c>
      <c r="D172" s="30" t="s">
        <v>162</v>
      </c>
      <c r="E172" s="29">
        <v>1</v>
      </c>
      <c r="F172" s="45">
        <v>109200</v>
      </c>
      <c r="G172" s="53">
        <f t="shared" si="20"/>
        <v>17472</v>
      </c>
      <c r="H172" s="47">
        <f t="shared" si="15"/>
        <v>126672</v>
      </c>
    </row>
    <row r="173" spans="1:8" ht="34.5" x14ac:dyDescent="0.2">
      <c r="A173" s="8">
        <f t="shared" si="16"/>
        <v>166</v>
      </c>
      <c r="B173" s="16" t="s">
        <v>139</v>
      </c>
      <c r="C173" s="30" t="s">
        <v>160</v>
      </c>
      <c r="D173" s="30" t="s">
        <v>162</v>
      </c>
      <c r="E173" s="29">
        <v>1</v>
      </c>
      <c r="F173" s="48">
        <v>487200</v>
      </c>
      <c r="G173" s="53">
        <f t="shared" si="20"/>
        <v>77952</v>
      </c>
      <c r="H173" s="47">
        <f t="shared" si="15"/>
        <v>565152</v>
      </c>
    </row>
    <row r="174" spans="1:8" ht="34.5" x14ac:dyDescent="0.2">
      <c r="A174" s="8">
        <f t="shared" si="16"/>
        <v>167</v>
      </c>
      <c r="B174" s="16" t="s">
        <v>139</v>
      </c>
      <c r="C174" s="30" t="s">
        <v>160</v>
      </c>
      <c r="D174" s="30" t="s">
        <v>162</v>
      </c>
      <c r="E174" s="29">
        <v>1</v>
      </c>
      <c r="F174" s="48">
        <v>126000</v>
      </c>
      <c r="G174" s="53">
        <f t="shared" si="20"/>
        <v>20160</v>
      </c>
      <c r="H174" s="47">
        <f t="shared" si="15"/>
        <v>146160</v>
      </c>
    </row>
    <row r="175" spans="1:8" ht="34.5" x14ac:dyDescent="0.2">
      <c r="A175" s="8">
        <f t="shared" si="16"/>
        <v>168</v>
      </c>
      <c r="B175" s="16" t="s">
        <v>139</v>
      </c>
      <c r="C175" s="30" t="s">
        <v>160</v>
      </c>
      <c r="D175" s="30" t="s">
        <v>162</v>
      </c>
      <c r="E175" s="29">
        <v>1</v>
      </c>
      <c r="F175" s="48">
        <v>588000</v>
      </c>
      <c r="G175" s="53">
        <f t="shared" si="20"/>
        <v>94080</v>
      </c>
      <c r="H175" s="47">
        <f t="shared" si="15"/>
        <v>682080</v>
      </c>
    </row>
    <row r="176" spans="1:8" ht="34.5" x14ac:dyDescent="0.2">
      <c r="A176" s="8">
        <f t="shared" si="16"/>
        <v>169</v>
      </c>
      <c r="B176" s="16" t="s">
        <v>139</v>
      </c>
      <c r="C176" s="30" t="s">
        <v>160</v>
      </c>
      <c r="D176" s="30" t="s">
        <v>162</v>
      </c>
      <c r="E176" s="29">
        <v>1</v>
      </c>
      <c r="F176" s="48">
        <v>1058400</v>
      </c>
      <c r="G176" s="53">
        <f t="shared" si="20"/>
        <v>169344</v>
      </c>
      <c r="H176" s="47">
        <f t="shared" si="15"/>
        <v>1227744</v>
      </c>
    </row>
    <row r="177" spans="1:8" ht="34.5" x14ac:dyDescent="0.2">
      <c r="A177" s="8">
        <f t="shared" si="16"/>
        <v>170</v>
      </c>
      <c r="B177" s="16" t="s">
        <v>139</v>
      </c>
      <c r="C177" s="30" t="s">
        <v>160</v>
      </c>
      <c r="D177" s="30" t="s">
        <v>162</v>
      </c>
      <c r="E177" s="29">
        <v>1</v>
      </c>
      <c r="F177" s="48">
        <v>378000</v>
      </c>
      <c r="G177" s="53">
        <f t="shared" si="20"/>
        <v>60480</v>
      </c>
      <c r="H177" s="47">
        <f t="shared" si="15"/>
        <v>438480</v>
      </c>
    </row>
    <row r="178" spans="1:8" ht="34.5" x14ac:dyDescent="0.2">
      <c r="A178" s="8">
        <f t="shared" si="16"/>
        <v>171</v>
      </c>
      <c r="B178" s="16" t="s">
        <v>139</v>
      </c>
      <c r="C178" s="30" t="s">
        <v>160</v>
      </c>
      <c r="D178" s="30" t="s">
        <v>162</v>
      </c>
      <c r="E178" s="29">
        <v>1</v>
      </c>
      <c r="F178" s="48">
        <v>100800</v>
      </c>
      <c r="G178" s="53">
        <f t="shared" si="20"/>
        <v>16128</v>
      </c>
      <c r="H178" s="47">
        <f t="shared" si="15"/>
        <v>116928</v>
      </c>
    </row>
    <row r="179" spans="1:8" ht="34.5" x14ac:dyDescent="0.2">
      <c r="A179" s="8">
        <f t="shared" si="16"/>
        <v>172</v>
      </c>
      <c r="B179" s="16" t="s">
        <v>139</v>
      </c>
      <c r="C179" s="30" t="s">
        <v>160</v>
      </c>
      <c r="D179" s="30" t="s">
        <v>162</v>
      </c>
      <c r="E179" s="29">
        <v>1</v>
      </c>
      <c r="F179" s="45">
        <v>294000</v>
      </c>
      <c r="G179" s="53">
        <f t="shared" si="20"/>
        <v>47040</v>
      </c>
      <c r="H179" s="47">
        <f t="shared" si="15"/>
        <v>341040</v>
      </c>
    </row>
    <row r="180" spans="1:8" ht="34.5" x14ac:dyDescent="0.2">
      <c r="A180" s="8">
        <f t="shared" si="16"/>
        <v>173</v>
      </c>
      <c r="B180" s="16" t="s">
        <v>139</v>
      </c>
      <c r="C180" s="30" t="s">
        <v>160</v>
      </c>
      <c r="D180" s="30" t="s">
        <v>162</v>
      </c>
      <c r="E180" s="29">
        <v>1</v>
      </c>
      <c r="F180" s="45">
        <v>210000</v>
      </c>
      <c r="G180" s="53">
        <f t="shared" si="20"/>
        <v>33600</v>
      </c>
      <c r="H180" s="47">
        <f t="shared" si="15"/>
        <v>243600</v>
      </c>
    </row>
    <row r="181" spans="1:8" ht="22.5" x14ac:dyDescent="0.2">
      <c r="A181" s="8">
        <f t="shared" si="16"/>
        <v>174</v>
      </c>
      <c r="B181" s="16" t="s">
        <v>139</v>
      </c>
      <c r="C181" s="8" t="s">
        <v>163</v>
      </c>
      <c r="D181" s="19" t="s">
        <v>91</v>
      </c>
      <c r="E181" s="44">
        <v>4</v>
      </c>
      <c r="F181" s="53">
        <v>17627000</v>
      </c>
      <c r="G181" s="53">
        <f t="shared" si="20"/>
        <v>2820320</v>
      </c>
      <c r="H181" s="47">
        <f t="shared" si="15"/>
        <v>81789280</v>
      </c>
    </row>
    <row r="182" spans="1:8" ht="56.25" x14ac:dyDescent="0.2">
      <c r="A182" s="8">
        <f t="shared" si="16"/>
        <v>175</v>
      </c>
      <c r="B182" s="16" t="s">
        <v>139</v>
      </c>
      <c r="C182" s="31" t="s">
        <v>164</v>
      </c>
      <c r="D182" s="8" t="s">
        <v>165</v>
      </c>
      <c r="E182" s="10">
        <v>1</v>
      </c>
      <c r="F182" s="48">
        <v>237500000</v>
      </c>
      <c r="G182" s="53">
        <f t="shared" si="20"/>
        <v>38000000</v>
      </c>
      <c r="H182" s="47">
        <f t="shared" si="15"/>
        <v>275500000</v>
      </c>
    </row>
    <row r="183" spans="1:8" x14ac:dyDescent="0.2">
      <c r="A183" s="8">
        <f t="shared" si="16"/>
        <v>176</v>
      </c>
      <c r="B183" s="16" t="s">
        <v>139</v>
      </c>
      <c r="C183" s="31" t="s">
        <v>164</v>
      </c>
      <c r="D183" s="13" t="s">
        <v>166</v>
      </c>
      <c r="E183" s="10">
        <v>1</v>
      </c>
      <c r="F183" s="48">
        <v>6930000</v>
      </c>
      <c r="G183" s="53">
        <f t="shared" si="20"/>
        <v>1108800</v>
      </c>
      <c r="H183" s="47">
        <f t="shared" si="15"/>
        <v>8038800</v>
      </c>
    </row>
    <row r="184" spans="1:8" x14ac:dyDescent="0.2">
      <c r="A184" s="8">
        <f t="shared" si="16"/>
        <v>177</v>
      </c>
      <c r="B184" s="16" t="s">
        <v>139</v>
      </c>
      <c r="C184" s="31" t="s">
        <v>164</v>
      </c>
      <c r="D184" s="13" t="s">
        <v>167</v>
      </c>
      <c r="E184" s="10">
        <v>1</v>
      </c>
      <c r="F184" s="48">
        <v>6107700</v>
      </c>
      <c r="G184" s="53">
        <f t="shared" si="20"/>
        <v>977232</v>
      </c>
      <c r="H184" s="47">
        <f t="shared" si="15"/>
        <v>7084932</v>
      </c>
    </row>
    <row r="185" spans="1:8" x14ac:dyDescent="0.2">
      <c r="A185" s="8">
        <f t="shared" si="16"/>
        <v>178</v>
      </c>
      <c r="B185" s="16" t="s">
        <v>139</v>
      </c>
      <c r="C185" s="31" t="s">
        <v>164</v>
      </c>
      <c r="D185" s="13" t="s">
        <v>168</v>
      </c>
      <c r="E185" s="10">
        <v>1</v>
      </c>
      <c r="F185" s="48">
        <v>4100000</v>
      </c>
      <c r="G185" s="53">
        <f t="shared" si="20"/>
        <v>656000</v>
      </c>
      <c r="H185" s="47">
        <f t="shared" si="15"/>
        <v>4756000</v>
      </c>
    </row>
    <row r="186" spans="1:8" x14ac:dyDescent="0.2">
      <c r="A186" s="8">
        <f t="shared" si="16"/>
        <v>179</v>
      </c>
      <c r="B186" s="16" t="s">
        <v>139</v>
      </c>
      <c r="C186" s="31" t="s">
        <v>164</v>
      </c>
      <c r="D186" s="13" t="s">
        <v>169</v>
      </c>
      <c r="E186" s="10">
        <v>4</v>
      </c>
      <c r="F186" s="48">
        <v>1636267</v>
      </c>
      <c r="G186" s="53">
        <f t="shared" si="20"/>
        <v>261802.72</v>
      </c>
      <c r="H186" s="47">
        <f t="shared" si="15"/>
        <v>7592278.8799999999</v>
      </c>
    </row>
    <row r="187" spans="1:8" ht="22.5" x14ac:dyDescent="0.2">
      <c r="A187" s="8">
        <f t="shared" si="16"/>
        <v>180</v>
      </c>
      <c r="B187" s="16" t="s">
        <v>139</v>
      </c>
      <c r="C187" s="31" t="s">
        <v>164</v>
      </c>
      <c r="D187" s="8" t="s">
        <v>170</v>
      </c>
      <c r="E187" s="10">
        <v>8</v>
      </c>
      <c r="F187" s="48">
        <v>1466998</v>
      </c>
      <c r="G187" s="53">
        <f t="shared" si="20"/>
        <v>234719.68</v>
      </c>
      <c r="H187" s="47">
        <f t="shared" si="15"/>
        <v>13613741.439999999</v>
      </c>
    </row>
    <row r="188" spans="1:8" x14ac:dyDescent="0.2">
      <c r="A188" s="8">
        <f t="shared" si="16"/>
        <v>181</v>
      </c>
      <c r="B188" s="16" t="s">
        <v>139</v>
      </c>
      <c r="C188" s="31" t="s">
        <v>164</v>
      </c>
      <c r="D188" s="13" t="s">
        <v>171</v>
      </c>
      <c r="E188" s="10">
        <v>5</v>
      </c>
      <c r="F188" s="48">
        <v>2910763</v>
      </c>
      <c r="G188" s="53">
        <f t="shared" si="20"/>
        <v>465722.08</v>
      </c>
      <c r="H188" s="47">
        <f t="shared" si="15"/>
        <v>16882425.399999999</v>
      </c>
    </row>
    <row r="189" spans="1:8" x14ac:dyDescent="0.2">
      <c r="A189" s="8">
        <f t="shared" si="16"/>
        <v>182</v>
      </c>
      <c r="B189" s="16" t="s">
        <v>139</v>
      </c>
      <c r="C189" s="31" t="s">
        <v>164</v>
      </c>
      <c r="D189" s="13" t="s">
        <v>72</v>
      </c>
      <c r="E189" s="10">
        <v>1</v>
      </c>
      <c r="F189" s="48">
        <v>19645161</v>
      </c>
      <c r="G189" s="53">
        <f t="shared" si="20"/>
        <v>3143225.7600000002</v>
      </c>
      <c r="H189" s="47">
        <f t="shared" si="15"/>
        <v>22788386.760000002</v>
      </c>
    </row>
    <row r="190" spans="1:8" x14ac:dyDescent="0.2">
      <c r="A190" s="8">
        <f t="shared" si="16"/>
        <v>183</v>
      </c>
      <c r="B190" s="16" t="s">
        <v>139</v>
      </c>
      <c r="C190" s="31" t="s">
        <v>164</v>
      </c>
      <c r="D190" s="13" t="s">
        <v>172</v>
      </c>
      <c r="E190" s="10">
        <v>3</v>
      </c>
      <c r="F190" s="48">
        <v>3020290</v>
      </c>
      <c r="G190" s="53">
        <f t="shared" si="20"/>
        <v>483246.4</v>
      </c>
      <c r="H190" s="47">
        <f t="shared" si="15"/>
        <v>10510609.199999999</v>
      </c>
    </row>
    <row r="191" spans="1:8" ht="45" x14ac:dyDescent="0.2">
      <c r="A191" s="8">
        <f t="shared" si="16"/>
        <v>184</v>
      </c>
      <c r="B191" s="43" t="s">
        <v>173</v>
      </c>
      <c r="C191" s="8" t="s">
        <v>174</v>
      </c>
      <c r="D191" s="43" t="s">
        <v>175</v>
      </c>
      <c r="E191" s="8">
        <v>1</v>
      </c>
      <c r="F191" s="48">
        <f>94564800+24038133+498960+747741</f>
        <v>119849634</v>
      </c>
      <c r="G191" s="48">
        <f t="shared" ref="G191:G193" si="21">F191*0.16</f>
        <v>19175941.440000001</v>
      </c>
      <c r="H191" s="47">
        <f t="shared" si="15"/>
        <v>139025575.44</v>
      </c>
    </row>
    <row r="192" spans="1:8" ht="45" x14ac:dyDescent="0.2">
      <c r="A192" s="8">
        <f t="shared" si="16"/>
        <v>185</v>
      </c>
      <c r="B192" s="43" t="s">
        <v>173</v>
      </c>
      <c r="C192" s="8" t="s">
        <v>174</v>
      </c>
      <c r="D192" s="43" t="s">
        <v>176</v>
      </c>
      <c r="E192" s="8">
        <v>3</v>
      </c>
      <c r="F192" s="48">
        <v>8000000</v>
      </c>
      <c r="G192" s="48">
        <f t="shared" si="21"/>
        <v>1280000</v>
      </c>
      <c r="H192" s="47">
        <f t="shared" si="15"/>
        <v>27840000</v>
      </c>
    </row>
    <row r="193" spans="1:8" ht="45" x14ac:dyDescent="0.2">
      <c r="A193" s="8">
        <f t="shared" si="16"/>
        <v>186</v>
      </c>
      <c r="B193" s="43" t="s">
        <v>173</v>
      </c>
      <c r="C193" s="8" t="s">
        <v>174</v>
      </c>
      <c r="D193" s="43" t="s">
        <v>177</v>
      </c>
      <c r="E193" s="8">
        <v>1</v>
      </c>
      <c r="F193" s="48">
        <v>16505500</v>
      </c>
      <c r="G193" s="48">
        <f t="shared" si="21"/>
        <v>2640880</v>
      </c>
      <c r="H193" s="47">
        <f t="shared" si="15"/>
        <v>19146380</v>
      </c>
    </row>
    <row r="194" spans="1:8" ht="33.75" x14ac:dyDescent="0.2">
      <c r="A194" s="8">
        <f t="shared" si="16"/>
        <v>187</v>
      </c>
      <c r="B194" s="8" t="s">
        <v>173</v>
      </c>
      <c r="C194" s="8" t="s">
        <v>178</v>
      </c>
      <c r="D194" s="9" t="s">
        <v>179</v>
      </c>
      <c r="E194" s="14">
        <v>1</v>
      </c>
      <c r="F194" s="54">
        <v>57586207</v>
      </c>
      <c r="G194" s="48">
        <f t="shared" ref="G194:G198" si="22">+F194*0.16</f>
        <v>9213793.120000001</v>
      </c>
      <c r="H194" s="47">
        <f t="shared" si="15"/>
        <v>66800000.120000005</v>
      </c>
    </row>
    <row r="195" spans="1:8" ht="33.75" x14ac:dyDescent="0.2">
      <c r="A195" s="8">
        <f t="shared" si="16"/>
        <v>188</v>
      </c>
      <c r="B195" s="8" t="s">
        <v>173</v>
      </c>
      <c r="C195" s="8" t="s">
        <v>178</v>
      </c>
      <c r="D195" s="9" t="s">
        <v>180</v>
      </c>
      <c r="E195" s="14">
        <v>1</v>
      </c>
      <c r="F195" s="54">
        <v>46620690</v>
      </c>
      <c r="G195" s="48">
        <f t="shared" si="22"/>
        <v>7459310.4000000004</v>
      </c>
      <c r="H195" s="47">
        <f t="shared" si="15"/>
        <v>54080000.399999999</v>
      </c>
    </row>
    <row r="196" spans="1:8" ht="33.75" x14ac:dyDescent="0.2">
      <c r="A196" s="8">
        <f t="shared" si="16"/>
        <v>189</v>
      </c>
      <c r="B196" s="8" t="s">
        <v>173</v>
      </c>
      <c r="C196" s="8" t="s">
        <v>178</v>
      </c>
      <c r="D196" s="9" t="s">
        <v>181</v>
      </c>
      <c r="E196" s="8">
        <v>1</v>
      </c>
      <c r="F196" s="54">
        <v>43189655</v>
      </c>
      <c r="G196" s="48">
        <f t="shared" si="22"/>
        <v>6910344.7999999998</v>
      </c>
      <c r="H196" s="47">
        <f t="shared" si="15"/>
        <v>50099999.799999997</v>
      </c>
    </row>
    <row r="197" spans="1:8" ht="33.75" x14ac:dyDescent="0.2">
      <c r="A197" s="8">
        <f t="shared" si="16"/>
        <v>190</v>
      </c>
      <c r="B197" s="8" t="s">
        <v>173</v>
      </c>
      <c r="C197" s="8" t="s">
        <v>178</v>
      </c>
      <c r="D197" s="9" t="s">
        <v>182</v>
      </c>
      <c r="E197" s="8">
        <v>1</v>
      </c>
      <c r="F197" s="54">
        <v>1120690</v>
      </c>
      <c r="G197" s="48">
        <f t="shared" si="22"/>
        <v>179310.4</v>
      </c>
      <c r="H197" s="47">
        <f t="shared" si="15"/>
        <v>1300000.3999999999</v>
      </c>
    </row>
    <row r="198" spans="1:8" ht="33.75" x14ac:dyDescent="0.2">
      <c r="A198" s="8">
        <f t="shared" si="16"/>
        <v>191</v>
      </c>
      <c r="B198" s="8" t="s">
        <v>173</v>
      </c>
      <c r="C198" s="8" t="s">
        <v>178</v>
      </c>
      <c r="D198" s="9" t="s">
        <v>183</v>
      </c>
      <c r="E198" s="8">
        <v>1</v>
      </c>
      <c r="F198" s="54">
        <v>33620690</v>
      </c>
      <c r="G198" s="48">
        <f t="shared" si="22"/>
        <v>5379310.4000000004</v>
      </c>
      <c r="H198" s="47">
        <f t="shared" si="15"/>
        <v>39000000.399999999</v>
      </c>
    </row>
    <row r="199" spans="1:8" ht="22.5" x14ac:dyDescent="0.2">
      <c r="A199" s="8">
        <f t="shared" si="16"/>
        <v>192</v>
      </c>
      <c r="B199" s="8" t="s">
        <v>173</v>
      </c>
      <c r="C199" s="8" t="s">
        <v>184</v>
      </c>
      <c r="D199" s="8" t="s">
        <v>185</v>
      </c>
      <c r="E199" s="8">
        <v>1</v>
      </c>
      <c r="F199" s="48">
        <v>40874000</v>
      </c>
      <c r="G199" s="48">
        <f t="shared" ref="G199:G209" si="23">F199*0.16</f>
        <v>6539840</v>
      </c>
      <c r="H199" s="47">
        <f t="shared" si="15"/>
        <v>47413840</v>
      </c>
    </row>
    <row r="200" spans="1:8" ht="33.75" x14ac:dyDescent="0.2">
      <c r="A200" s="8">
        <f t="shared" si="16"/>
        <v>193</v>
      </c>
      <c r="B200" s="8" t="s">
        <v>173</v>
      </c>
      <c r="C200" s="8" t="s">
        <v>184</v>
      </c>
      <c r="D200" s="8" t="s">
        <v>186</v>
      </c>
      <c r="E200" s="8">
        <v>1</v>
      </c>
      <c r="F200" s="48">
        <v>33214000</v>
      </c>
      <c r="G200" s="48">
        <f t="shared" si="23"/>
        <v>5314240</v>
      </c>
      <c r="H200" s="47">
        <f t="shared" si="15"/>
        <v>38528240</v>
      </c>
    </row>
    <row r="201" spans="1:8" ht="22.5" x14ac:dyDescent="0.2">
      <c r="A201" s="8">
        <f t="shared" si="16"/>
        <v>194</v>
      </c>
      <c r="B201" s="8" t="s">
        <v>173</v>
      </c>
      <c r="C201" s="8" t="s">
        <v>184</v>
      </c>
      <c r="D201" s="8" t="s">
        <v>187</v>
      </c>
      <c r="E201" s="8">
        <v>1</v>
      </c>
      <c r="F201" s="48">
        <v>4500000</v>
      </c>
      <c r="G201" s="48">
        <f t="shared" si="23"/>
        <v>720000</v>
      </c>
      <c r="H201" s="47">
        <f t="shared" ref="H201:H228" si="24">(F201+G201)*E201</f>
        <v>5220000</v>
      </c>
    </row>
    <row r="202" spans="1:8" ht="22.5" x14ac:dyDescent="0.2">
      <c r="A202" s="8">
        <f t="shared" ref="A202:A215" si="25">+A201+1</f>
        <v>195</v>
      </c>
      <c r="B202" s="8" t="s">
        <v>173</v>
      </c>
      <c r="C202" s="8" t="s">
        <v>184</v>
      </c>
      <c r="D202" s="8" t="s">
        <v>188</v>
      </c>
      <c r="E202" s="8">
        <v>1</v>
      </c>
      <c r="F202" s="48">
        <v>4500000</v>
      </c>
      <c r="G202" s="48">
        <f t="shared" si="23"/>
        <v>720000</v>
      </c>
      <c r="H202" s="47">
        <f t="shared" si="24"/>
        <v>5220000</v>
      </c>
    </row>
    <row r="203" spans="1:8" ht="22.5" x14ac:dyDescent="0.2">
      <c r="A203" s="8">
        <f t="shared" si="25"/>
        <v>196</v>
      </c>
      <c r="B203" s="8" t="s">
        <v>173</v>
      </c>
      <c r="C203" s="8" t="s">
        <v>184</v>
      </c>
      <c r="D203" s="8" t="s">
        <v>189</v>
      </c>
      <c r="E203" s="8">
        <v>30</v>
      </c>
      <c r="F203" s="48">
        <v>455741.4</v>
      </c>
      <c r="G203" s="48">
        <f t="shared" si="23"/>
        <v>72918.624000000011</v>
      </c>
      <c r="H203" s="47">
        <f t="shared" si="24"/>
        <v>15859800.719999999</v>
      </c>
    </row>
    <row r="204" spans="1:8" ht="22.5" x14ac:dyDescent="0.2">
      <c r="A204" s="8">
        <f t="shared" si="25"/>
        <v>197</v>
      </c>
      <c r="B204" s="8" t="s">
        <v>173</v>
      </c>
      <c r="C204" s="8" t="s">
        <v>184</v>
      </c>
      <c r="D204" s="8" t="s">
        <v>190</v>
      </c>
      <c r="E204" s="8">
        <v>12</v>
      </c>
      <c r="F204" s="48">
        <v>1348000</v>
      </c>
      <c r="G204" s="48">
        <f t="shared" si="23"/>
        <v>215680</v>
      </c>
      <c r="H204" s="47">
        <f t="shared" si="24"/>
        <v>18764160</v>
      </c>
    </row>
    <row r="205" spans="1:8" ht="22.5" x14ac:dyDescent="0.2">
      <c r="A205" s="8">
        <f t="shared" si="25"/>
        <v>198</v>
      </c>
      <c r="B205" s="8" t="s">
        <v>173</v>
      </c>
      <c r="C205" s="8" t="s">
        <v>184</v>
      </c>
      <c r="D205" s="8" t="s">
        <v>191</v>
      </c>
      <c r="E205" s="8">
        <v>2</v>
      </c>
      <c r="F205" s="48">
        <v>12571488</v>
      </c>
      <c r="G205" s="48">
        <f t="shared" si="23"/>
        <v>2011438.0800000001</v>
      </c>
      <c r="H205" s="47">
        <f t="shared" si="24"/>
        <v>29165852.16</v>
      </c>
    </row>
    <row r="206" spans="1:8" ht="33.75" x14ac:dyDescent="0.2">
      <c r="A206" s="8">
        <f t="shared" si="25"/>
        <v>199</v>
      </c>
      <c r="B206" s="8" t="s">
        <v>173</v>
      </c>
      <c r="C206" s="8" t="s">
        <v>184</v>
      </c>
      <c r="D206" s="8" t="s">
        <v>192</v>
      </c>
      <c r="E206" s="8">
        <v>2</v>
      </c>
      <c r="F206" s="48">
        <v>1558398</v>
      </c>
      <c r="G206" s="48">
        <f t="shared" si="23"/>
        <v>249343.68</v>
      </c>
      <c r="H206" s="47">
        <f t="shared" si="24"/>
        <v>3615483.36</v>
      </c>
    </row>
    <row r="207" spans="1:8" ht="33.75" x14ac:dyDescent="0.2">
      <c r="A207" s="8">
        <f t="shared" si="25"/>
        <v>200</v>
      </c>
      <c r="B207" s="8" t="s">
        <v>173</v>
      </c>
      <c r="C207" s="8" t="s">
        <v>184</v>
      </c>
      <c r="D207" s="8" t="s">
        <v>193</v>
      </c>
      <c r="E207" s="8">
        <v>2</v>
      </c>
      <c r="F207" s="48">
        <v>2936770</v>
      </c>
      <c r="G207" s="48">
        <f t="shared" si="23"/>
        <v>469883.2</v>
      </c>
      <c r="H207" s="47">
        <f t="shared" si="24"/>
        <v>6813306.4000000004</v>
      </c>
    </row>
    <row r="208" spans="1:8" ht="22.5" x14ac:dyDescent="0.2">
      <c r="A208" s="8">
        <f t="shared" si="25"/>
        <v>201</v>
      </c>
      <c r="B208" s="8" t="s">
        <v>173</v>
      </c>
      <c r="C208" s="8" t="s">
        <v>184</v>
      </c>
      <c r="D208" s="8" t="s">
        <v>194</v>
      </c>
      <c r="E208" s="8">
        <v>4</v>
      </c>
      <c r="F208" s="48">
        <v>651494</v>
      </c>
      <c r="G208" s="48">
        <f t="shared" si="23"/>
        <v>104239.04000000001</v>
      </c>
      <c r="H208" s="47">
        <f t="shared" si="24"/>
        <v>3022932.16</v>
      </c>
    </row>
    <row r="209" spans="1:8" ht="33.75" x14ac:dyDescent="0.2">
      <c r="A209" s="8">
        <f t="shared" si="25"/>
        <v>202</v>
      </c>
      <c r="B209" s="8" t="s">
        <v>173</v>
      </c>
      <c r="C209" s="8" t="s">
        <v>184</v>
      </c>
      <c r="D209" s="8" t="s">
        <v>195</v>
      </c>
      <c r="E209" s="8">
        <v>3</v>
      </c>
      <c r="F209" s="48">
        <v>3665334</v>
      </c>
      <c r="G209" s="48">
        <f t="shared" si="23"/>
        <v>586453.44000000006</v>
      </c>
      <c r="H209" s="47">
        <f t="shared" si="24"/>
        <v>12755362.32</v>
      </c>
    </row>
    <row r="210" spans="1:8" ht="22.5" x14ac:dyDescent="0.2">
      <c r="A210" s="8">
        <f t="shared" si="25"/>
        <v>203</v>
      </c>
      <c r="B210" s="8" t="s">
        <v>173</v>
      </c>
      <c r="C210" s="8" t="s">
        <v>196</v>
      </c>
      <c r="D210" s="13" t="s">
        <v>148</v>
      </c>
      <c r="E210" s="13">
        <v>15</v>
      </c>
      <c r="F210" s="55">
        <v>589500</v>
      </c>
      <c r="G210" s="55">
        <v>94320</v>
      </c>
      <c r="H210" s="47">
        <f t="shared" si="24"/>
        <v>10257300</v>
      </c>
    </row>
    <row r="211" spans="1:8" ht="22.5" x14ac:dyDescent="0.2">
      <c r="A211" s="8">
        <f t="shared" si="25"/>
        <v>204</v>
      </c>
      <c r="B211" s="8" t="s">
        <v>173</v>
      </c>
      <c r="C211" s="8" t="s">
        <v>196</v>
      </c>
      <c r="D211" s="13" t="s">
        <v>197</v>
      </c>
      <c r="E211" s="13">
        <v>15</v>
      </c>
      <c r="F211" s="55">
        <v>1417000</v>
      </c>
      <c r="G211" s="55">
        <v>226720</v>
      </c>
      <c r="H211" s="47">
        <f t="shared" si="24"/>
        <v>24655800</v>
      </c>
    </row>
    <row r="212" spans="1:8" ht="22.5" x14ac:dyDescent="0.2">
      <c r="A212" s="8">
        <f t="shared" si="25"/>
        <v>205</v>
      </c>
      <c r="B212" s="8" t="s">
        <v>173</v>
      </c>
      <c r="C212" s="8" t="s">
        <v>196</v>
      </c>
      <c r="D212" s="13" t="s">
        <v>198</v>
      </c>
      <c r="E212" s="13">
        <v>15</v>
      </c>
      <c r="F212" s="55">
        <v>2499100</v>
      </c>
      <c r="G212" s="55">
        <v>399856</v>
      </c>
      <c r="H212" s="47">
        <f t="shared" si="24"/>
        <v>43484340</v>
      </c>
    </row>
    <row r="213" spans="1:8" ht="22.5" x14ac:dyDescent="0.2">
      <c r="A213" s="8">
        <f t="shared" si="25"/>
        <v>206</v>
      </c>
      <c r="B213" s="8" t="s">
        <v>173</v>
      </c>
      <c r="C213" s="8" t="s">
        <v>196</v>
      </c>
      <c r="D213" s="13" t="s">
        <v>199</v>
      </c>
      <c r="E213" s="13">
        <v>15</v>
      </c>
      <c r="F213" s="55">
        <v>1997900</v>
      </c>
      <c r="G213" s="55">
        <v>319664</v>
      </c>
      <c r="H213" s="47">
        <f t="shared" si="24"/>
        <v>34763460</v>
      </c>
    </row>
    <row r="214" spans="1:8" ht="33.75" x14ac:dyDescent="0.2">
      <c r="A214" s="8">
        <f t="shared" si="25"/>
        <v>207</v>
      </c>
      <c r="B214" s="8" t="s">
        <v>173</v>
      </c>
      <c r="C214" s="8" t="s">
        <v>196</v>
      </c>
      <c r="D214" s="13" t="s">
        <v>200</v>
      </c>
      <c r="E214" s="13">
        <v>1</v>
      </c>
      <c r="F214" s="55">
        <v>48812069</v>
      </c>
      <c r="G214" s="55">
        <v>7809931</v>
      </c>
      <c r="H214" s="47">
        <f t="shared" si="24"/>
        <v>56622000</v>
      </c>
    </row>
    <row r="215" spans="1:8" ht="33.75" x14ac:dyDescent="0.2">
      <c r="A215" s="8">
        <f t="shared" si="25"/>
        <v>208</v>
      </c>
      <c r="B215" s="14" t="s">
        <v>173</v>
      </c>
      <c r="C215" s="8" t="s">
        <v>201</v>
      </c>
      <c r="D215" s="8" t="s">
        <v>202</v>
      </c>
      <c r="E215" s="14">
        <v>1</v>
      </c>
      <c r="F215" s="54">
        <v>187818000</v>
      </c>
      <c r="G215" s="54">
        <f>+F215*0.16</f>
        <v>30050880</v>
      </c>
      <c r="H215" s="47">
        <f t="shared" si="24"/>
        <v>217868880</v>
      </c>
    </row>
    <row r="216" spans="1:8" ht="22.5" x14ac:dyDescent="0.2">
      <c r="A216" s="8">
        <v>209</v>
      </c>
      <c r="B216" s="8" t="s">
        <v>173</v>
      </c>
      <c r="C216" s="8" t="s">
        <v>203</v>
      </c>
      <c r="D216" s="8" t="s">
        <v>204</v>
      </c>
      <c r="E216" s="8">
        <v>50</v>
      </c>
      <c r="F216" s="48">
        <v>30639</v>
      </c>
      <c r="G216" s="48">
        <f t="shared" ref="G216:G228" si="26">+F216*0.16</f>
        <v>4902.24</v>
      </c>
      <c r="H216" s="47">
        <f t="shared" si="24"/>
        <v>1777062</v>
      </c>
    </row>
    <row r="217" spans="1:8" ht="22.5" x14ac:dyDescent="0.2">
      <c r="A217" s="18">
        <f>+A216+1</f>
        <v>210</v>
      </c>
      <c r="B217" s="8" t="s">
        <v>173</v>
      </c>
      <c r="C217" s="8" t="s">
        <v>203</v>
      </c>
      <c r="D217" s="8" t="s">
        <v>205</v>
      </c>
      <c r="E217" s="13">
        <v>1</v>
      </c>
      <c r="F217" s="48">
        <v>9940000</v>
      </c>
      <c r="G217" s="48">
        <f t="shared" si="26"/>
        <v>1590400</v>
      </c>
      <c r="H217" s="47">
        <f t="shared" si="24"/>
        <v>11530400</v>
      </c>
    </row>
    <row r="218" spans="1:8" ht="22.5" x14ac:dyDescent="0.2">
      <c r="A218" s="18">
        <f t="shared" ref="A218:A227" si="27">+A217+1</f>
        <v>211</v>
      </c>
      <c r="B218" s="8" t="s">
        <v>173</v>
      </c>
      <c r="C218" s="8" t="s">
        <v>206</v>
      </c>
      <c r="D218" s="8" t="s">
        <v>207</v>
      </c>
      <c r="E218" s="8">
        <v>4</v>
      </c>
      <c r="F218" s="48">
        <v>2585507</v>
      </c>
      <c r="G218" s="48">
        <f t="shared" si="26"/>
        <v>413681.12</v>
      </c>
      <c r="H218" s="47">
        <f t="shared" si="24"/>
        <v>11996752.48</v>
      </c>
    </row>
    <row r="219" spans="1:8" ht="22.5" x14ac:dyDescent="0.2">
      <c r="A219" s="18">
        <f t="shared" si="27"/>
        <v>212</v>
      </c>
      <c r="B219" s="8" t="s">
        <v>173</v>
      </c>
      <c r="C219" s="8" t="s">
        <v>206</v>
      </c>
      <c r="D219" s="8" t="s">
        <v>208</v>
      </c>
      <c r="E219" s="8">
        <v>4</v>
      </c>
      <c r="F219" s="48">
        <v>5694857</v>
      </c>
      <c r="G219" s="48">
        <f t="shared" si="26"/>
        <v>911177.12</v>
      </c>
      <c r="H219" s="47">
        <f t="shared" si="24"/>
        <v>26424136.48</v>
      </c>
    </row>
    <row r="220" spans="1:8" ht="22.5" x14ac:dyDescent="0.2">
      <c r="A220" s="18">
        <f t="shared" si="27"/>
        <v>213</v>
      </c>
      <c r="B220" s="8" t="s">
        <v>173</v>
      </c>
      <c r="C220" s="8" t="s">
        <v>206</v>
      </c>
      <c r="D220" s="8" t="s">
        <v>208</v>
      </c>
      <c r="E220" s="8">
        <v>4</v>
      </c>
      <c r="F220" s="48">
        <v>14383875</v>
      </c>
      <c r="G220" s="48">
        <f t="shared" si="26"/>
        <v>2301420</v>
      </c>
      <c r="H220" s="47">
        <f t="shared" si="24"/>
        <v>66741180</v>
      </c>
    </row>
    <row r="221" spans="1:8" ht="33.75" x14ac:dyDescent="0.2">
      <c r="A221" s="18">
        <f t="shared" si="27"/>
        <v>214</v>
      </c>
      <c r="B221" s="8" t="s">
        <v>173</v>
      </c>
      <c r="C221" s="8" t="s">
        <v>206</v>
      </c>
      <c r="D221" s="8" t="s">
        <v>209</v>
      </c>
      <c r="E221" s="8">
        <v>1</v>
      </c>
      <c r="F221" s="48">
        <v>4987125</v>
      </c>
      <c r="G221" s="48">
        <f t="shared" si="26"/>
        <v>797940</v>
      </c>
      <c r="H221" s="47">
        <f t="shared" si="24"/>
        <v>5785065</v>
      </c>
    </row>
    <row r="222" spans="1:8" ht="22.5" x14ac:dyDescent="0.2">
      <c r="A222" s="18">
        <f t="shared" si="27"/>
        <v>215</v>
      </c>
      <c r="B222" s="8" t="s">
        <v>173</v>
      </c>
      <c r="C222" s="8" t="s">
        <v>206</v>
      </c>
      <c r="D222" s="8" t="s">
        <v>210</v>
      </c>
      <c r="E222" s="8">
        <v>4</v>
      </c>
      <c r="F222" s="48">
        <v>636428</v>
      </c>
      <c r="G222" s="48">
        <f t="shared" si="26"/>
        <v>101828.48</v>
      </c>
      <c r="H222" s="47">
        <f t="shared" si="24"/>
        <v>2953025.92</v>
      </c>
    </row>
    <row r="223" spans="1:8" ht="22.5" x14ac:dyDescent="0.2">
      <c r="A223" s="18">
        <f t="shared" si="27"/>
        <v>216</v>
      </c>
      <c r="B223" s="8" t="s">
        <v>173</v>
      </c>
      <c r="C223" s="8" t="s">
        <v>206</v>
      </c>
      <c r="D223" s="8" t="s">
        <v>211</v>
      </c>
      <c r="E223" s="8">
        <v>4</v>
      </c>
      <c r="F223" s="48">
        <v>636428</v>
      </c>
      <c r="G223" s="48">
        <f t="shared" si="26"/>
        <v>101828.48</v>
      </c>
      <c r="H223" s="47">
        <f t="shared" si="24"/>
        <v>2953025.92</v>
      </c>
    </row>
    <row r="224" spans="1:8" ht="22.5" x14ac:dyDescent="0.2">
      <c r="A224" s="18">
        <f t="shared" si="27"/>
        <v>217</v>
      </c>
      <c r="B224" s="8" t="s">
        <v>173</v>
      </c>
      <c r="C224" s="8" t="s">
        <v>206</v>
      </c>
      <c r="D224" s="8" t="s">
        <v>212</v>
      </c>
      <c r="E224" s="8">
        <v>6</v>
      </c>
      <c r="F224" s="48">
        <v>128900</v>
      </c>
      <c r="G224" s="48">
        <f t="shared" si="26"/>
        <v>20624</v>
      </c>
      <c r="H224" s="47">
        <f t="shared" si="24"/>
        <v>897144</v>
      </c>
    </row>
    <row r="225" spans="1:8" ht="22.5" x14ac:dyDescent="0.2">
      <c r="A225" s="18">
        <f t="shared" si="27"/>
        <v>218</v>
      </c>
      <c r="B225" s="8" t="s">
        <v>173</v>
      </c>
      <c r="C225" s="8" t="s">
        <v>206</v>
      </c>
      <c r="D225" s="8" t="s">
        <v>213</v>
      </c>
      <c r="E225" s="8">
        <v>1</v>
      </c>
      <c r="F225" s="48">
        <v>5341875</v>
      </c>
      <c r="G225" s="48">
        <f t="shared" si="26"/>
        <v>854700</v>
      </c>
      <c r="H225" s="47">
        <f t="shared" si="24"/>
        <v>6196575</v>
      </c>
    </row>
    <row r="226" spans="1:8" ht="22.5" x14ac:dyDescent="0.2">
      <c r="A226" s="18">
        <f t="shared" si="27"/>
        <v>219</v>
      </c>
      <c r="B226" s="8" t="s">
        <v>173</v>
      </c>
      <c r="C226" s="8" t="s">
        <v>206</v>
      </c>
      <c r="D226" s="8" t="s">
        <v>214</v>
      </c>
      <c r="E226" s="8">
        <v>1</v>
      </c>
      <c r="F226" s="48">
        <v>4104375</v>
      </c>
      <c r="G226" s="48">
        <f t="shared" si="26"/>
        <v>656700</v>
      </c>
      <c r="H226" s="47">
        <f t="shared" si="24"/>
        <v>4761075</v>
      </c>
    </row>
    <row r="227" spans="1:8" ht="22.5" x14ac:dyDescent="0.2">
      <c r="A227" s="18">
        <f t="shared" si="27"/>
        <v>220</v>
      </c>
      <c r="B227" s="8" t="s">
        <v>173</v>
      </c>
      <c r="C227" s="8" t="s">
        <v>206</v>
      </c>
      <c r="D227" s="8" t="s">
        <v>215</v>
      </c>
      <c r="E227" s="8">
        <v>2</v>
      </c>
      <c r="F227" s="48">
        <v>432758.62</v>
      </c>
      <c r="G227" s="48">
        <f t="shared" si="26"/>
        <v>69241.379199999996</v>
      </c>
      <c r="H227" s="47">
        <f t="shared" si="24"/>
        <v>1003999.9983999999</v>
      </c>
    </row>
    <row r="228" spans="1:8" ht="22.5" x14ac:dyDescent="0.2">
      <c r="A228" s="18">
        <f>+A227+1</f>
        <v>221</v>
      </c>
      <c r="B228" s="8" t="s">
        <v>173</v>
      </c>
      <c r="C228" s="8" t="s">
        <v>206</v>
      </c>
      <c r="D228" s="8" t="s">
        <v>216</v>
      </c>
      <c r="E228" s="8">
        <v>2</v>
      </c>
      <c r="F228" s="48">
        <v>1397985</v>
      </c>
      <c r="G228" s="48">
        <f t="shared" si="26"/>
        <v>223677.6</v>
      </c>
      <c r="H228" s="47">
        <f t="shared" si="24"/>
        <v>3243325.2</v>
      </c>
    </row>
    <row r="229" spans="1:8" x14ac:dyDescent="0.2">
      <c r="H229" s="35"/>
    </row>
    <row r="232" spans="1:8" s="34" customFormat="1" x14ac:dyDescent="0.25">
      <c r="A232" s="57" t="s">
        <v>220</v>
      </c>
      <c r="B232" s="57"/>
      <c r="C232" s="57"/>
      <c r="D232" s="57"/>
      <c r="E232" s="57"/>
      <c r="F232" s="57"/>
      <c r="G232" s="57"/>
      <c r="H232" s="57"/>
    </row>
    <row r="233" spans="1:8" s="34" customFormat="1" x14ac:dyDescent="0.25">
      <c r="A233" s="56"/>
      <c r="B233" s="56"/>
      <c r="C233" s="56"/>
      <c r="D233" s="56"/>
      <c r="E233" s="56"/>
      <c r="F233" s="56"/>
      <c r="G233" s="56"/>
      <c r="H233" s="56"/>
    </row>
    <row r="234" spans="1:8" x14ac:dyDescent="0.2">
      <c r="A234" s="56"/>
      <c r="B234" s="56"/>
      <c r="C234" s="56"/>
      <c r="D234" s="56"/>
      <c r="E234" s="56"/>
      <c r="F234" s="56"/>
      <c r="G234" s="56"/>
      <c r="H234" s="56"/>
    </row>
  </sheetData>
  <mergeCells count="8">
    <mergeCell ref="A232:H232"/>
    <mergeCell ref="A233:H233"/>
    <mergeCell ref="A234:H234"/>
    <mergeCell ref="A2:H2"/>
    <mergeCell ref="A3:H3"/>
    <mergeCell ref="A5:H5"/>
    <mergeCell ref="A1:H1"/>
    <mergeCell ref="A4:H4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udistrital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Administrador</cp:lastModifiedBy>
  <dcterms:created xsi:type="dcterms:W3CDTF">2016-10-26T13:39:42Z</dcterms:created>
  <dcterms:modified xsi:type="dcterms:W3CDTF">2016-10-26T14:32:20Z</dcterms:modified>
</cp:coreProperties>
</file>