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905" tabRatio="695" firstSheet="1" activeTab="4"/>
  </bookViews>
  <sheets>
    <sheet name="EVALUACION OFERTA ECONOMICA 1-1" sheetId="1" r:id="rId1"/>
    <sheet name="EVALUACION OFERTA ECONOMICA 1-2" sheetId="2" r:id="rId2"/>
    <sheet name="EVALUACION OFERTA ECONOMICA 2" sheetId="3" r:id="rId3"/>
    <sheet name="EVALUACION OFERTA ECONOMICA 2-2" sheetId="4" r:id="rId4"/>
    <sheet name="ADJUDICACIÓN" sheetId="6" r:id="rId5"/>
  </sheets>
  <definedNames>
    <definedName name="_xlnm._FilterDatabase" localSheetId="0" hidden="1">'EVALUACION OFERTA ECONOMICA 1-1'!$A$9:$AP$41</definedName>
    <definedName name="_xlnm._FilterDatabase" localSheetId="1" hidden="1">'EVALUACION OFERTA ECONOMICA 1-2'!$A$9:$DT$40</definedName>
    <definedName name="_xlnm._FilterDatabase" localSheetId="2" hidden="1">'EVALUACION OFERTA ECONOMICA 2'!$A$9:$AR$40</definedName>
    <definedName name="_xlnm._FilterDatabase" localSheetId="3" hidden="1">'EVALUACION OFERTA ECONOMICA 2-2'!$A$9:$CB$40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" i="4" l="1"/>
  <c r="Z10" i="4"/>
  <c r="AA10" i="4"/>
  <c r="AB10" i="4"/>
  <c r="AC10" i="4"/>
  <c r="AD10" i="4"/>
  <c r="AE10" i="4"/>
  <c r="AF10" i="4"/>
  <c r="AG10" i="4"/>
  <c r="AI10" i="4"/>
  <c r="AK10" i="4"/>
  <c r="AL10" i="4"/>
  <c r="AM10" i="4"/>
  <c r="AN10" i="4"/>
  <c r="Y11" i="4"/>
  <c r="Z11" i="4"/>
  <c r="AA11" i="4"/>
  <c r="AB11" i="4"/>
  <c r="AC11" i="4"/>
  <c r="AD11" i="4"/>
  <c r="AE11" i="4"/>
  <c r="AF11" i="4"/>
  <c r="AG11" i="4"/>
  <c r="AI11" i="4"/>
  <c r="AK11" i="4"/>
  <c r="AL11" i="4"/>
  <c r="AM11" i="4"/>
  <c r="AN11" i="4"/>
  <c r="Y12" i="4"/>
  <c r="Z12" i="4"/>
  <c r="AA12" i="4"/>
  <c r="AB12" i="4"/>
  <c r="AC12" i="4"/>
  <c r="AD12" i="4"/>
  <c r="AE12" i="4"/>
  <c r="AF12" i="4"/>
  <c r="AG12" i="4"/>
  <c r="AI12" i="4"/>
  <c r="AK12" i="4"/>
  <c r="AL12" i="4"/>
  <c r="AM12" i="4"/>
  <c r="AN12" i="4"/>
  <c r="Y15" i="4"/>
  <c r="Z15" i="4"/>
  <c r="AA15" i="4"/>
  <c r="AB15" i="4"/>
  <c r="AC15" i="4"/>
  <c r="AD15" i="4"/>
  <c r="AE15" i="4"/>
  <c r="AF15" i="4"/>
  <c r="AG15" i="4"/>
  <c r="AI15" i="4"/>
  <c r="AK15" i="4"/>
  <c r="AL15" i="4"/>
  <c r="AM15" i="4"/>
  <c r="AN15" i="4"/>
  <c r="Y13" i="4"/>
  <c r="Z13" i="4"/>
  <c r="AA13" i="4"/>
  <c r="AB13" i="4"/>
  <c r="AC13" i="4"/>
  <c r="AD13" i="4"/>
  <c r="AE13" i="4"/>
  <c r="AF13" i="4"/>
  <c r="AG13" i="4"/>
  <c r="AI13" i="4"/>
  <c r="AK13" i="4"/>
  <c r="AL13" i="4"/>
  <c r="AM13" i="4"/>
  <c r="AN13" i="4"/>
  <c r="Y14" i="4"/>
  <c r="Z14" i="4"/>
  <c r="AA14" i="4"/>
  <c r="AB14" i="4"/>
  <c r="AC14" i="4"/>
  <c r="AD14" i="4"/>
  <c r="AE14" i="4"/>
  <c r="AF14" i="4"/>
  <c r="AG14" i="4"/>
  <c r="AI14" i="4"/>
  <c r="AK14" i="4"/>
  <c r="AL14" i="4"/>
  <c r="AM14" i="4"/>
  <c r="AN14" i="4"/>
  <c r="Y16" i="4"/>
  <c r="Z16" i="4"/>
  <c r="AA16" i="4"/>
  <c r="AB16" i="4"/>
  <c r="AC16" i="4"/>
  <c r="AD16" i="4"/>
  <c r="AE16" i="4"/>
  <c r="AF16" i="4"/>
  <c r="AG16" i="4"/>
  <c r="AI16" i="4"/>
  <c r="AK16" i="4"/>
  <c r="AL16" i="4"/>
  <c r="AM16" i="4"/>
  <c r="AN16" i="4"/>
  <c r="Y17" i="4"/>
  <c r="Z17" i="4"/>
  <c r="AA17" i="4"/>
  <c r="AB17" i="4"/>
  <c r="AC17" i="4"/>
  <c r="AD17" i="4"/>
  <c r="AE17" i="4"/>
  <c r="AF17" i="4"/>
  <c r="AG17" i="4"/>
  <c r="AI17" i="4"/>
  <c r="AK17" i="4"/>
  <c r="AL17" i="4"/>
  <c r="AM17" i="4"/>
  <c r="AN17" i="4"/>
  <c r="Y18" i="4"/>
  <c r="Z18" i="4"/>
  <c r="AA18" i="4"/>
  <c r="AB18" i="4"/>
  <c r="AC18" i="4"/>
  <c r="AD18" i="4"/>
  <c r="AE18" i="4"/>
  <c r="AF18" i="4"/>
  <c r="AG18" i="4"/>
  <c r="AI18" i="4"/>
  <c r="AK18" i="4"/>
  <c r="AL18" i="4"/>
  <c r="AM18" i="4"/>
  <c r="AN18" i="4"/>
  <c r="Y19" i="4"/>
  <c r="Z19" i="4"/>
  <c r="AA19" i="4"/>
  <c r="AB19" i="4"/>
  <c r="AC19" i="4"/>
  <c r="AD19" i="4"/>
  <c r="AE19" i="4"/>
  <c r="AF19" i="4"/>
  <c r="AG19" i="4"/>
  <c r="AI19" i="4"/>
  <c r="AK19" i="4"/>
  <c r="AL19" i="4"/>
  <c r="AM19" i="4"/>
  <c r="AN19" i="4"/>
  <c r="Y20" i="4"/>
  <c r="Z20" i="4"/>
  <c r="AA20" i="4"/>
  <c r="AB20" i="4"/>
  <c r="AC20" i="4"/>
  <c r="AD20" i="4"/>
  <c r="AE20" i="4"/>
  <c r="AF20" i="4"/>
  <c r="AG20" i="4"/>
  <c r="AI20" i="4"/>
  <c r="AK20" i="4"/>
  <c r="AN20" i="4"/>
  <c r="Y21" i="4"/>
  <c r="Z21" i="4"/>
  <c r="AA21" i="4"/>
  <c r="AB21" i="4"/>
  <c r="AC21" i="4"/>
  <c r="AD21" i="4"/>
  <c r="AE21" i="4"/>
  <c r="AF21" i="4"/>
  <c r="AG21" i="4"/>
  <c r="AI21" i="4"/>
  <c r="AK21" i="4"/>
  <c r="AL21" i="4"/>
  <c r="AM21" i="4"/>
  <c r="AN21" i="4"/>
  <c r="Y22" i="4"/>
  <c r="Z22" i="4"/>
  <c r="AA22" i="4"/>
  <c r="AB22" i="4"/>
  <c r="AC22" i="4"/>
  <c r="AD22" i="4"/>
  <c r="AE22" i="4"/>
  <c r="AF22" i="4"/>
  <c r="AG22" i="4"/>
  <c r="AI22" i="4"/>
  <c r="AK22" i="4"/>
  <c r="AN22" i="4"/>
  <c r="Y23" i="4"/>
  <c r="Z23" i="4"/>
  <c r="AA23" i="4"/>
  <c r="AB23" i="4"/>
  <c r="AC23" i="4"/>
  <c r="AD23" i="4"/>
  <c r="AE23" i="4"/>
  <c r="AF23" i="4"/>
  <c r="AG23" i="4"/>
  <c r="AI23" i="4"/>
  <c r="AK23" i="4"/>
  <c r="AL23" i="4"/>
  <c r="AM23" i="4"/>
  <c r="AN23" i="4"/>
  <c r="Y24" i="4"/>
  <c r="Z24" i="4"/>
  <c r="AA24" i="4"/>
  <c r="AB24" i="4"/>
  <c r="AC24" i="4"/>
  <c r="AD24" i="4"/>
  <c r="AE24" i="4"/>
  <c r="AF24" i="4"/>
  <c r="AG24" i="4"/>
  <c r="AI24" i="4"/>
  <c r="AK24" i="4"/>
  <c r="AN24" i="4"/>
  <c r="Y25" i="4"/>
  <c r="Z25" i="4"/>
  <c r="AA25" i="4"/>
  <c r="AB25" i="4"/>
  <c r="AC25" i="4"/>
  <c r="AD25" i="4"/>
  <c r="AE25" i="4"/>
  <c r="AF25" i="4"/>
  <c r="AG25" i="4"/>
  <c r="AI25" i="4"/>
  <c r="AK25" i="4"/>
  <c r="AL25" i="4"/>
  <c r="AM25" i="4"/>
  <c r="AN25" i="4"/>
  <c r="Y26" i="4"/>
  <c r="Z26" i="4"/>
  <c r="AA26" i="4"/>
  <c r="AB26" i="4"/>
  <c r="AC26" i="4"/>
  <c r="AD26" i="4"/>
  <c r="AE26" i="4"/>
  <c r="AF26" i="4"/>
  <c r="AG26" i="4"/>
  <c r="AI26" i="4"/>
  <c r="AK26" i="4"/>
  <c r="AL26" i="4"/>
  <c r="AM26" i="4"/>
  <c r="AN26" i="4"/>
  <c r="Y27" i="4"/>
  <c r="Z27" i="4"/>
  <c r="AA27" i="4"/>
  <c r="AB27" i="4"/>
  <c r="AC27" i="4"/>
  <c r="AD27" i="4"/>
  <c r="AE27" i="4"/>
  <c r="AF27" i="4"/>
  <c r="AG27" i="4"/>
  <c r="AI27" i="4"/>
  <c r="AK27" i="4"/>
  <c r="AL27" i="4"/>
  <c r="AM27" i="4"/>
  <c r="AN27" i="4"/>
  <c r="Y28" i="4"/>
  <c r="Z28" i="4"/>
  <c r="AA28" i="4"/>
  <c r="AB28" i="4"/>
  <c r="AC28" i="4"/>
  <c r="AD28" i="4"/>
  <c r="AE28" i="4"/>
  <c r="AF28" i="4"/>
  <c r="AG28" i="4"/>
  <c r="AI28" i="4"/>
  <c r="AK28" i="4"/>
  <c r="AN28" i="4"/>
  <c r="Y29" i="4"/>
  <c r="Z29" i="4"/>
  <c r="AA29" i="4"/>
  <c r="AB29" i="4"/>
  <c r="AC29" i="4"/>
  <c r="AD29" i="4"/>
  <c r="AE29" i="4"/>
  <c r="AF29" i="4"/>
  <c r="AG29" i="4"/>
  <c r="AI29" i="4"/>
  <c r="AK29" i="4"/>
  <c r="AL29" i="4"/>
  <c r="AM29" i="4"/>
  <c r="AN29" i="4"/>
  <c r="Y30" i="4"/>
  <c r="Z30" i="4"/>
  <c r="AA30" i="4"/>
  <c r="AB30" i="4"/>
  <c r="AC30" i="4"/>
  <c r="AD30" i="4"/>
  <c r="AE30" i="4"/>
  <c r="AF30" i="4"/>
  <c r="AG30" i="4"/>
  <c r="AI30" i="4"/>
  <c r="AK30" i="4"/>
  <c r="AL30" i="4"/>
  <c r="AM30" i="4"/>
  <c r="AN30" i="4"/>
  <c r="Y31" i="4"/>
  <c r="Z31" i="4"/>
  <c r="AA31" i="4"/>
  <c r="AB31" i="4"/>
  <c r="AC31" i="4"/>
  <c r="AD31" i="4"/>
  <c r="AE31" i="4"/>
  <c r="AF31" i="4"/>
  <c r="AG31" i="4"/>
  <c r="AI31" i="4"/>
  <c r="AK31" i="4"/>
  <c r="AL31" i="4"/>
  <c r="AM31" i="4"/>
  <c r="AN31" i="4"/>
  <c r="Y32" i="4"/>
  <c r="Z32" i="4"/>
  <c r="AA32" i="4"/>
  <c r="AB32" i="4"/>
  <c r="AC32" i="4"/>
  <c r="AD32" i="4"/>
  <c r="AE32" i="4"/>
  <c r="AF32" i="4"/>
  <c r="AG32" i="4"/>
  <c r="AI32" i="4"/>
  <c r="AK32" i="4"/>
  <c r="AL32" i="4"/>
  <c r="AM32" i="4"/>
  <c r="AN32" i="4"/>
  <c r="Y33" i="4"/>
  <c r="Z33" i="4"/>
  <c r="AA33" i="4"/>
  <c r="AB33" i="4"/>
  <c r="AC33" i="4"/>
  <c r="AD33" i="4"/>
  <c r="AE33" i="4"/>
  <c r="AF33" i="4"/>
  <c r="AG33" i="4"/>
  <c r="AI33" i="4"/>
  <c r="AK33" i="4"/>
  <c r="AL33" i="4"/>
  <c r="AM33" i="4"/>
  <c r="AN33" i="4"/>
  <c r="Y34" i="4"/>
  <c r="Z34" i="4"/>
  <c r="AA34" i="4"/>
  <c r="AB34" i="4"/>
  <c r="AC34" i="4"/>
  <c r="AD34" i="4"/>
  <c r="AE34" i="4"/>
  <c r="AF34" i="4"/>
  <c r="AG34" i="4"/>
  <c r="AI34" i="4"/>
  <c r="AK34" i="4"/>
  <c r="AL34" i="4"/>
  <c r="AM34" i="4"/>
  <c r="AN34" i="4"/>
  <c r="Y35" i="4"/>
  <c r="Z35" i="4"/>
  <c r="AA35" i="4"/>
  <c r="AB35" i="4"/>
  <c r="AC35" i="4"/>
  <c r="AD35" i="4"/>
  <c r="AE35" i="4"/>
  <c r="AF35" i="4"/>
  <c r="AG35" i="4"/>
  <c r="AI35" i="4"/>
  <c r="AK35" i="4"/>
  <c r="AL35" i="4"/>
  <c r="AM35" i="4"/>
  <c r="AN35" i="4"/>
  <c r="Y36" i="4"/>
  <c r="Z36" i="4"/>
  <c r="AA36" i="4"/>
  <c r="AB36" i="4"/>
  <c r="AC36" i="4"/>
  <c r="AD36" i="4"/>
  <c r="AE36" i="4"/>
  <c r="AF36" i="4"/>
  <c r="AG36" i="4"/>
  <c r="AI36" i="4"/>
  <c r="AK36" i="4"/>
  <c r="AL36" i="4"/>
  <c r="AM36" i="4"/>
  <c r="AN36" i="4"/>
  <c r="Y37" i="4"/>
  <c r="Z37" i="4"/>
  <c r="AA37" i="4"/>
  <c r="AB37" i="4"/>
  <c r="AC37" i="4"/>
  <c r="AD37" i="4"/>
  <c r="AE37" i="4"/>
  <c r="AF37" i="4"/>
  <c r="AG37" i="4"/>
  <c r="AI37" i="4"/>
  <c r="AK37" i="4"/>
  <c r="AL37" i="4"/>
  <c r="AM37" i="4"/>
  <c r="AN37" i="4"/>
  <c r="Y38" i="4"/>
  <c r="Z38" i="4"/>
  <c r="AA38" i="4"/>
  <c r="AB38" i="4"/>
  <c r="AC38" i="4"/>
  <c r="AD38" i="4"/>
  <c r="AE38" i="4"/>
  <c r="AF38" i="4"/>
  <c r="AG38" i="4"/>
  <c r="AI38" i="4"/>
  <c r="AK38" i="4"/>
  <c r="AL38" i="4"/>
  <c r="AM38" i="4"/>
  <c r="AN38" i="4"/>
  <c r="Y39" i="4"/>
  <c r="Z39" i="4"/>
  <c r="AA39" i="4"/>
  <c r="AB39" i="4"/>
  <c r="AC39" i="4"/>
  <c r="AD39" i="4"/>
  <c r="AE39" i="4"/>
  <c r="AF39" i="4"/>
  <c r="AG39" i="4"/>
  <c r="AI39" i="4"/>
  <c r="AK39" i="4"/>
  <c r="AL39" i="4"/>
  <c r="AM39" i="4"/>
  <c r="AN39" i="4"/>
  <c r="Y40" i="4"/>
  <c r="Z40" i="4"/>
  <c r="AA40" i="4"/>
  <c r="AB40" i="4"/>
  <c r="AC40" i="4"/>
  <c r="AD40" i="4"/>
  <c r="AE40" i="4"/>
  <c r="AF40" i="4"/>
  <c r="AG40" i="4"/>
  <c r="AI40" i="4"/>
  <c r="AK40" i="4"/>
  <c r="AN40" i="4"/>
  <c r="AN42" i="4"/>
  <c r="P15" i="2"/>
  <c r="AM10" i="1"/>
  <c r="L10" i="2"/>
  <c r="AH10" i="1"/>
  <c r="G10" i="2"/>
  <c r="AI10" i="1"/>
  <c r="H10" i="2"/>
  <c r="AJ10" i="1"/>
  <c r="I10" i="2"/>
  <c r="AK10" i="1"/>
  <c r="J10" i="2"/>
  <c r="AL10" i="1"/>
  <c r="K10" i="2"/>
  <c r="AN10" i="1"/>
  <c r="M10" i="2"/>
  <c r="AO10" i="1"/>
  <c r="N10" i="2"/>
  <c r="R10" i="2"/>
  <c r="T10" i="2"/>
  <c r="AE10" i="2"/>
  <c r="AM10" i="2"/>
  <c r="P10" i="3"/>
  <c r="AF10" i="2"/>
  <c r="Q10" i="3"/>
  <c r="AG10" i="2"/>
  <c r="R10" i="3"/>
  <c r="AH10" i="2"/>
  <c r="S10" i="3"/>
  <c r="AI10" i="2"/>
  <c r="T10" i="3"/>
  <c r="AJ10" i="2"/>
  <c r="U10" i="3"/>
  <c r="AK10" i="2"/>
  <c r="V10" i="3"/>
  <c r="AL10" i="2"/>
  <c r="W10" i="3"/>
  <c r="X10" i="3"/>
  <c r="Z10" i="3"/>
  <c r="AA10" i="3"/>
  <c r="AB10" i="3"/>
  <c r="AC10" i="3"/>
  <c r="AD10" i="3"/>
  <c r="AE10" i="3"/>
  <c r="AF10" i="3"/>
  <c r="AG10" i="3"/>
  <c r="AM11" i="1"/>
  <c r="L11" i="2"/>
  <c r="AH11" i="1"/>
  <c r="G11" i="2"/>
  <c r="AI11" i="1"/>
  <c r="H11" i="2"/>
  <c r="AJ11" i="1"/>
  <c r="I11" i="2"/>
  <c r="AK11" i="1"/>
  <c r="J11" i="2"/>
  <c r="AL11" i="1"/>
  <c r="K11" i="2"/>
  <c r="AN11" i="1"/>
  <c r="M11" i="2"/>
  <c r="AO11" i="1"/>
  <c r="N11" i="2"/>
  <c r="R11" i="2"/>
  <c r="T11" i="2"/>
  <c r="AE11" i="2"/>
  <c r="AM11" i="2"/>
  <c r="P11" i="3"/>
  <c r="AF11" i="2"/>
  <c r="Q11" i="3"/>
  <c r="AG11" i="2"/>
  <c r="R11" i="3"/>
  <c r="AH11" i="2"/>
  <c r="S11" i="3"/>
  <c r="AI11" i="2"/>
  <c r="T11" i="3"/>
  <c r="AJ11" i="2"/>
  <c r="U11" i="3"/>
  <c r="AK11" i="2"/>
  <c r="V11" i="3"/>
  <c r="AL11" i="2"/>
  <c r="W11" i="3"/>
  <c r="X11" i="3"/>
  <c r="Z11" i="3"/>
  <c r="AA11" i="3"/>
  <c r="AB11" i="3"/>
  <c r="AC11" i="3"/>
  <c r="AD11" i="3"/>
  <c r="AE11" i="3"/>
  <c r="AF11" i="3"/>
  <c r="AG11" i="3"/>
  <c r="AM12" i="1"/>
  <c r="L12" i="2"/>
  <c r="AH12" i="1"/>
  <c r="G12" i="2"/>
  <c r="AI12" i="1"/>
  <c r="H12" i="2"/>
  <c r="AJ12" i="1"/>
  <c r="I12" i="2"/>
  <c r="AK12" i="1"/>
  <c r="J12" i="2"/>
  <c r="AL12" i="1"/>
  <c r="K12" i="2"/>
  <c r="AN12" i="1"/>
  <c r="M12" i="2"/>
  <c r="AO12" i="1"/>
  <c r="N12" i="2"/>
  <c r="R12" i="2"/>
  <c r="T12" i="2"/>
  <c r="AE12" i="2"/>
  <c r="AM12" i="2"/>
  <c r="P12" i="3"/>
  <c r="AF12" i="2"/>
  <c r="Q12" i="3"/>
  <c r="AG12" i="2"/>
  <c r="R12" i="3"/>
  <c r="AH12" i="2"/>
  <c r="S12" i="3"/>
  <c r="AI12" i="2"/>
  <c r="T12" i="3"/>
  <c r="AJ12" i="2"/>
  <c r="U12" i="3"/>
  <c r="AK12" i="2"/>
  <c r="V12" i="3"/>
  <c r="AL12" i="2"/>
  <c r="W12" i="3"/>
  <c r="X12" i="3"/>
  <c r="Z12" i="3"/>
  <c r="AA12" i="3"/>
  <c r="AB12" i="3"/>
  <c r="AC12" i="3"/>
  <c r="AD12" i="3"/>
  <c r="AE12" i="3"/>
  <c r="AF12" i="3"/>
  <c r="AG12" i="3"/>
  <c r="AH13" i="1"/>
  <c r="G13" i="2"/>
  <c r="AE13" i="2"/>
  <c r="P13" i="3"/>
  <c r="Z13" i="3"/>
  <c r="AI13" i="1"/>
  <c r="H13" i="2"/>
  <c r="AF13" i="2"/>
  <c r="Q13" i="3"/>
  <c r="AA13" i="3"/>
  <c r="AJ13" i="1"/>
  <c r="I13" i="2"/>
  <c r="AG13" i="2"/>
  <c r="R13" i="3"/>
  <c r="AB13" i="3"/>
  <c r="AK13" i="1"/>
  <c r="J13" i="2"/>
  <c r="AH13" i="2"/>
  <c r="S13" i="3"/>
  <c r="AC13" i="3"/>
  <c r="AL13" i="1"/>
  <c r="K13" i="2"/>
  <c r="AI13" i="2"/>
  <c r="T13" i="3"/>
  <c r="AD13" i="3"/>
  <c r="AM13" i="1"/>
  <c r="L13" i="2"/>
  <c r="AJ13" i="2"/>
  <c r="U13" i="3"/>
  <c r="AE13" i="3"/>
  <c r="AN13" i="1"/>
  <c r="M13" i="2"/>
  <c r="AK13" i="2"/>
  <c r="V13" i="3"/>
  <c r="AF13" i="3"/>
  <c r="AO13" i="1"/>
  <c r="N13" i="2"/>
  <c r="R13" i="2"/>
  <c r="T13" i="2"/>
  <c r="AL13" i="2"/>
  <c r="AM13" i="2"/>
  <c r="W13" i="3"/>
  <c r="X13" i="3"/>
  <c r="AG13" i="3"/>
  <c r="AH14" i="1"/>
  <c r="G14" i="2"/>
  <c r="AE14" i="2"/>
  <c r="P14" i="3"/>
  <c r="Z14" i="3"/>
  <c r="AI14" i="1"/>
  <c r="H14" i="2"/>
  <c r="AF14" i="2"/>
  <c r="Q14" i="3"/>
  <c r="AA14" i="3"/>
  <c r="AJ14" i="1"/>
  <c r="I14" i="2"/>
  <c r="AG14" i="2"/>
  <c r="R14" i="3"/>
  <c r="AB14" i="3"/>
  <c r="AK14" i="1"/>
  <c r="J14" i="2"/>
  <c r="AH14" i="2"/>
  <c r="S14" i="3"/>
  <c r="AC14" i="3"/>
  <c r="AL14" i="1"/>
  <c r="K14" i="2"/>
  <c r="AI14" i="2"/>
  <c r="T14" i="3"/>
  <c r="AD14" i="3"/>
  <c r="AM14" i="1"/>
  <c r="L14" i="2"/>
  <c r="AJ14" i="2"/>
  <c r="U14" i="3"/>
  <c r="AE14" i="3"/>
  <c r="AN14" i="1"/>
  <c r="M14" i="2"/>
  <c r="AK14" i="2"/>
  <c r="V14" i="3"/>
  <c r="AF14" i="3"/>
  <c r="AO14" i="1"/>
  <c r="N14" i="2"/>
  <c r="R14" i="2"/>
  <c r="T14" i="2"/>
  <c r="AL14" i="2"/>
  <c r="AM14" i="2"/>
  <c r="W14" i="3"/>
  <c r="X14" i="3"/>
  <c r="AG14" i="3"/>
  <c r="AH15" i="1"/>
  <c r="G15" i="2"/>
  <c r="R15" i="2"/>
  <c r="T15" i="2"/>
  <c r="AE15" i="2"/>
  <c r="AM15" i="2"/>
  <c r="P15" i="3"/>
  <c r="AF15" i="2"/>
  <c r="Q15" i="3"/>
  <c r="AG15" i="2"/>
  <c r="R15" i="3"/>
  <c r="AH15" i="2"/>
  <c r="S15" i="3"/>
  <c r="AI15" i="2"/>
  <c r="T15" i="3"/>
  <c r="AJ15" i="2"/>
  <c r="U15" i="3"/>
  <c r="AK15" i="2"/>
  <c r="V15" i="3"/>
  <c r="AL15" i="2"/>
  <c r="W15" i="3"/>
  <c r="X15" i="3"/>
  <c r="Z15" i="3"/>
  <c r="AI15" i="1"/>
  <c r="H15" i="2"/>
  <c r="AA15" i="3"/>
  <c r="AJ15" i="1"/>
  <c r="I15" i="2"/>
  <c r="AB15" i="3"/>
  <c r="AM15" i="1"/>
  <c r="L15" i="2"/>
  <c r="AK15" i="1"/>
  <c r="J15" i="2"/>
  <c r="AL15" i="1"/>
  <c r="K15" i="2"/>
  <c r="AN15" i="1"/>
  <c r="M15" i="2"/>
  <c r="AO15" i="1"/>
  <c r="N15" i="2"/>
  <c r="AC15" i="3"/>
  <c r="AD15" i="3"/>
  <c r="AE15" i="3"/>
  <c r="AF15" i="3"/>
  <c r="AG15" i="3"/>
  <c r="AH16" i="1"/>
  <c r="G16" i="2"/>
  <c r="AE16" i="2"/>
  <c r="P16" i="3"/>
  <c r="Z16" i="3"/>
  <c r="AI16" i="1"/>
  <c r="H16" i="2"/>
  <c r="AF16" i="2"/>
  <c r="Q16" i="3"/>
  <c r="AA16" i="3"/>
  <c r="AM16" i="1"/>
  <c r="L16" i="2"/>
  <c r="AJ16" i="1"/>
  <c r="I16" i="2"/>
  <c r="AK16" i="1"/>
  <c r="J16" i="2"/>
  <c r="AL16" i="1"/>
  <c r="K16" i="2"/>
  <c r="AN16" i="1"/>
  <c r="M16" i="2"/>
  <c r="AO16" i="1"/>
  <c r="N16" i="2"/>
  <c r="R16" i="2"/>
  <c r="T16" i="2"/>
  <c r="AG16" i="2"/>
  <c r="AM16" i="2"/>
  <c r="R16" i="3"/>
  <c r="AH16" i="2"/>
  <c r="S16" i="3"/>
  <c r="AI16" i="2"/>
  <c r="T16" i="3"/>
  <c r="AJ16" i="2"/>
  <c r="U16" i="3"/>
  <c r="AK16" i="2"/>
  <c r="V16" i="3"/>
  <c r="AL16" i="2"/>
  <c r="W16" i="3"/>
  <c r="X16" i="3"/>
  <c r="AB16" i="3"/>
  <c r="AC16" i="3"/>
  <c r="AD16" i="3"/>
  <c r="AE16" i="3"/>
  <c r="AF16" i="3"/>
  <c r="AG16" i="3"/>
  <c r="AM17" i="1"/>
  <c r="L17" i="2"/>
  <c r="AH17" i="1"/>
  <c r="G17" i="2"/>
  <c r="AI17" i="1"/>
  <c r="H17" i="2"/>
  <c r="AJ17" i="1"/>
  <c r="I17" i="2"/>
  <c r="AK17" i="1"/>
  <c r="J17" i="2"/>
  <c r="AL17" i="1"/>
  <c r="K17" i="2"/>
  <c r="AN17" i="1"/>
  <c r="M17" i="2"/>
  <c r="AO17" i="1"/>
  <c r="N17" i="2"/>
  <c r="R17" i="2"/>
  <c r="T17" i="2"/>
  <c r="AE17" i="2"/>
  <c r="AM17" i="2"/>
  <c r="P17" i="3"/>
  <c r="AF17" i="2"/>
  <c r="Q17" i="3"/>
  <c r="AG17" i="2"/>
  <c r="R17" i="3"/>
  <c r="AH17" i="2"/>
  <c r="S17" i="3"/>
  <c r="AI17" i="2"/>
  <c r="T17" i="3"/>
  <c r="AJ17" i="2"/>
  <c r="U17" i="3"/>
  <c r="AK17" i="2"/>
  <c r="V17" i="3"/>
  <c r="AL17" i="2"/>
  <c r="W17" i="3"/>
  <c r="X17" i="3"/>
  <c r="Z17" i="3"/>
  <c r="AA17" i="3"/>
  <c r="AB17" i="3"/>
  <c r="AC17" i="3"/>
  <c r="AD17" i="3"/>
  <c r="AE17" i="3"/>
  <c r="AF17" i="3"/>
  <c r="AG17" i="3"/>
  <c r="AM18" i="1"/>
  <c r="L18" i="2"/>
  <c r="AH18" i="1"/>
  <c r="G18" i="2"/>
  <c r="AI18" i="1"/>
  <c r="H18" i="2"/>
  <c r="AJ18" i="1"/>
  <c r="I18" i="2"/>
  <c r="AK18" i="1"/>
  <c r="J18" i="2"/>
  <c r="AL18" i="1"/>
  <c r="K18" i="2"/>
  <c r="AN18" i="1"/>
  <c r="M18" i="2"/>
  <c r="AO18" i="1"/>
  <c r="N18" i="2"/>
  <c r="R18" i="2"/>
  <c r="T18" i="2"/>
  <c r="AE18" i="2"/>
  <c r="AM18" i="2"/>
  <c r="P18" i="3"/>
  <c r="AF18" i="2"/>
  <c r="Q18" i="3"/>
  <c r="AG18" i="2"/>
  <c r="R18" i="3"/>
  <c r="AH18" i="2"/>
  <c r="S18" i="3"/>
  <c r="AI18" i="2"/>
  <c r="T18" i="3"/>
  <c r="AJ18" i="2"/>
  <c r="U18" i="3"/>
  <c r="AK18" i="2"/>
  <c r="V18" i="3"/>
  <c r="AL18" i="2"/>
  <c r="W18" i="3"/>
  <c r="X18" i="3"/>
  <c r="Z18" i="3"/>
  <c r="AA18" i="3"/>
  <c r="AB18" i="3"/>
  <c r="AC18" i="3"/>
  <c r="AD18" i="3"/>
  <c r="AE18" i="3"/>
  <c r="AF18" i="3"/>
  <c r="AG18" i="3"/>
  <c r="AM19" i="1"/>
  <c r="L19" i="2"/>
  <c r="AH19" i="1"/>
  <c r="G19" i="2"/>
  <c r="AI19" i="1"/>
  <c r="H19" i="2"/>
  <c r="AJ19" i="1"/>
  <c r="I19" i="2"/>
  <c r="AK19" i="1"/>
  <c r="J19" i="2"/>
  <c r="AL19" i="1"/>
  <c r="K19" i="2"/>
  <c r="AN19" i="1"/>
  <c r="M19" i="2"/>
  <c r="AO19" i="1"/>
  <c r="N19" i="2"/>
  <c r="R19" i="2"/>
  <c r="T19" i="2"/>
  <c r="AE19" i="2"/>
  <c r="AM19" i="2"/>
  <c r="P19" i="3"/>
  <c r="AF19" i="2"/>
  <c r="Q19" i="3"/>
  <c r="AG19" i="2"/>
  <c r="R19" i="3"/>
  <c r="AH19" i="2"/>
  <c r="S19" i="3"/>
  <c r="AI19" i="2"/>
  <c r="T19" i="3"/>
  <c r="AJ19" i="2"/>
  <c r="U19" i="3"/>
  <c r="AK19" i="2"/>
  <c r="V19" i="3"/>
  <c r="AL19" i="2"/>
  <c r="W19" i="3"/>
  <c r="X19" i="3"/>
  <c r="Z19" i="3"/>
  <c r="AA19" i="3"/>
  <c r="AB19" i="3"/>
  <c r="AC19" i="3"/>
  <c r="AD19" i="3"/>
  <c r="AE19" i="3"/>
  <c r="AF19" i="3"/>
  <c r="AG19" i="3"/>
  <c r="AH20" i="1"/>
  <c r="G20" i="2"/>
  <c r="AE20" i="2"/>
  <c r="P20" i="3"/>
  <c r="Z20" i="3"/>
  <c r="AI20" i="1"/>
  <c r="H20" i="2"/>
  <c r="AF20" i="2"/>
  <c r="Q20" i="3"/>
  <c r="AA20" i="3"/>
  <c r="AJ20" i="1"/>
  <c r="I20" i="2"/>
  <c r="AG20" i="2"/>
  <c r="R20" i="3"/>
  <c r="AB20" i="3"/>
  <c r="AK20" i="1"/>
  <c r="J20" i="2"/>
  <c r="AH20" i="2"/>
  <c r="S20" i="3"/>
  <c r="AC20" i="3"/>
  <c r="AL20" i="1"/>
  <c r="K20" i="2"/>
  <c r="AI20" i="2"/>
  <c r="T20" i="3"/>
  <c r="AD20" i="3"/>
  <c r="AM20" i="1"/>
  <c r="L20" i="2"/>
  <c r="AJ20" i="2"/>
  <c r="U20" i="3"/>
  <c r="AE20" i="3"/>
  <c r="AN20" i="1"/>
  <c r="M20" i="2"/>
  <c r="AK20" i="2"/>
  <c r="V20" i="3"/>
  <c r="AF20" i="3"/>
  <c r="AO20" i="1"/>
  <c r="N20" i="2"/>
  <c r="AL20" i="2"/>
  <c r="W20" i="3"/>
  <c r="AG20" i="3"/>
  <c r="AH21" i="1"/>
  <c r="G21" i="2"/>
  <c r="AE21" i="2"/>
  <c r="P21" i="3"/>
  <c r="Z21" i="3"/>
  <c r="AI21" i="1"/>
  <c r="H21" i="2"/>
  <c r="AF21" i="2"/>
  <c r="Q21" i="3"/>
  <c r="AA21" i="3"/>
  <c r="AJ21" i="1"/>
  <c r="I21" i="2"/>
  <c r="AG21" i="2"/>
  <c r="R21" i="3"/>
  <c r="AB21" i="3"/>
  <c r="AM21" i="1"/>
  <c r="L21" i="2"/>
  <c r="AK21" i="1"/>
  <c r="J21" i="2"/>
  <c r="AL21" i="1"/>
  <c r="K21" i="2"/>
  <c r="AN21" i="1"/>
  <c r="M21" i="2"/>
  <c r="AO21" i="1"/>
  <c r="N21" i="2"/>
  <c r="R21" i="2"/>
  <c r="T21" i="2"/>
  <c r="AH21" i="2"/>
  <c r="AM21" i="2"/>
  <c r="S21" i="3"/>
  <c r="AI21" i="2"/>
  <c r="T21" i="3"/>
  <c r="AJ21" i="2"/>
  <c r="U21" i="3"/>
  <c r="AK21" i="2"/>
  <c r="V21" i="3"/>
  <c r="AL21" i="2"/>
  <c r="W21" i="3"/>
  <c r="X21" i="3"/>
  <c r="AC21" i="3"/>
  <c r="AD21" i="3"/>
  <c r="AE21" i="3"/>
  <c r="AF21" i="3"/>
  <c r="AG21" i="3"/>
  <c r="AH22" i="1"/>
  <c r="G22" i="2"/>
  <c r="AE22" i="2"/>
  <c r="P22" i="3"/>
  <c r="Z22" i="3"/>
  <c r="AI22" i="1"/>
  <c r="H22" i="2"/>
  <c r="AF22" i="2"/>
  <c r="Q22" i="3"/>
  <c r="AA22" i="3"/>
  <c r="AJ22" i="1"/>
  <c r="I22" i="2"/>
  <c r="AG22" i="2"/>
  <c r="R22" i="3"/>
  <c r="AB22" i="3"/>
  <c r="AK22" i="1"/>
  <c r="J22" i="2"/>
  <c r="AH22" i="2"/>
  <c r="S22" i="3"/>
  <c r="AC22" i="3"/>
  <c r="AL22" i="1"/>
  <c r="K22" i="2"/>
  <c r="AI22" i="2"/>
  <c r="T22" i="3"/>
  <c r="AD22" i="3"/>
  <c r="AM22" i="1"/>
  <c r="L22" i="2"/>
  <c r="AJ22" i="2"/>
  <c r="U22" i="3"/>
  <c r="AE22" i="3"/>
  <c r="AN22" i="1"/>
  <c r="M22" i="2"/>
  <c r="AK22" i="2"/>
  <c r="V22" i="3"/>
  <c r="AF22" i="3"/>
  <c r="AO22" i="1"/>
  <c r="N22" i="2"/>
  <c r="AL22" i="2"/>
  <c r="W22" i="3"/>
  <c r="AG22" i="3"/>
  <c r="AH23" i="1"/>
  <c r="G23" i="2"/>
  <c r="AE23" i="2"/>
  <c r="P23" i="3"/>
  <c r="Z23" i="3"/>
  <c r="AM23" i="1"/>
  <c r="L23" i="2"/>
  <c r="AI23" i="1"/>
  <c r="H23" i="2"/>
  <c r="AJ23" i="1"/>
  <c r="I23" i="2"/>
  <c r="AK23" i="1"/>
  <c r="J23" i="2"/>
  <c r="AL23" i="1"/>
  <c r="K23" i="2"/>
  <c r="AN23" i="1"/>
  <c r="M23" i="2"/>
  <c r="AO23" i="1"/>
  <c r="N23" i="2"/>
  <c r="R23" i="2"/>
  <c r="T23" i="2"/>
  <c r="AF23" i="2"/>
  <c r="AM23" i="2"/>
  <c r="Q23" i="3"/>
  <c r="AG23" i="2"/>
  <c r="R23" i="3"/>
  <c r="AH23" i="2"/>
  <c r="S23" i="3"/>
  <c r="AI23" i="2"/>
  <c r="T23" i="3"/>
  <c r="AJ23" i="2"/>
  <c r="U23" i="3"/>
  <c r="AK23" i="2"/>
  <c r="V23" i="3"/>
  <c r="AL23" i="2"/>
  <c r="W23" i="3"/>
  <c r="X23" i="3"/>
  <c r="AA23" i="3"/>
  <c r="AB23" i="3"/>
  <c r="AC23" i="3"/>
  <c r="AD23" i="3"/>
  <c r="AE23" i="3"/>
  <c r="AF23" i="3"/>
  <c r="AG23" i="3"/>
  <c r="AH24" i="1"/>
  <c r="G24" i="2"/>
  <c r="AE24" i="2"/>
  <c r="P24" i="3"/>
  <c r="Z24" i="3"/>
  <c r="AI24" i="1"/>
  <c r="H24" i="2"/>
  <c r="AF24" i="2"/>
  <c r="Q24" i="3"/>
  <c r="AA24" i="3"/>
  <c r="AJ24" i="1"/>
  <c r="I24" i="2"/>
  <c r="AG24" i="2"/>
  <c r="R24" i="3"/>
  <c r="AB24" i="3"/>
  <c r="AK24" i="1"/>
  <c r="J24" i="2"/>
  <c r="AH24" i="2"/>
  <c r="S24" i="3"/>
  <c r="AC24" i="3"/>
  <c r="AL24" i="1"/>
  <c r="K24" i="2"/>
  <c r="AI24" i="2"/>
  <c r="T24" i="3"/>
  <c r="AD24" i="3"/>
  <c r="AM24" i="1"/>
  <c r="L24" i="2"/>
  <c r="AJ24" i="2"/>
  <c r="U24" i="3"/>
  <c r="AE24" i="3"/>
  <c r="AN24" i="1"/>
  <c r="M24" i="2"/>
  <c r="AK24" i="2"/>
  <c r="V24" i="3"/>
  <c r="AF24" i="3"/>
  <c r="AO24" i="1"/>
  <c r="N24" i="2"/>
  <c r="AL24" i="2"/>
  <c r="W24" i="3"/>
  <c r="AG24" i="3"/>
  <c r="AM25" i="1"/>
  <c r="L25" i="2"/>
  <c r="AH25" i="1"/>
  <c r="G25" i="2"/>
  <c r="AI25" i="1"/>
  <c r="H25" i="2"/>
  <c r="AJ25" i="1"/>
  <c r="I25" i="2"/>
  <c r="AK25" i="1"/>
  <c r="J25" i="2"/>
  <c r="AL25" i="1"/>
  <c r="K25" i="2"/>
  <c r="AN25" i="1"/>
  <c r="M25" i="2"/>
  <c r="AO25" i="1"/>
  <c r="N25" i="2"/>
  <c r="R25" i="2"/>
  <c r="T25" i="2"/>
  <c r="AE25" i="2"/>
  <c r="AM25" i="2"/>
  <c r="P25" i="3"/>
  <c r="AF25" i="2"/>
  <c r="Q25" i="3"/>
  <c r="AG25" i="2"/>
  <c r="R25" i="3"/>
  <c r="AH25" i="2"/>
  <c r="S25" i="3"/>
  <c r="AI25" i="2"/>
  <c r="T25" i="3"/>
  <c r="AJ25" i="2"/>
  <c r="U25" i="3"/>
  <c r="AK25" i="2"/>
  <c r="V25" i="3"/>
  <c r="AL25" i="2"/>
  <c r="W25" i="3"/>
  <c r="X25" i="3"/>
  <c r="Z25" i="3"/>
  <c r="AA25" i="3"/>
  <c r="AB25" i="3"/>
  <c r="AC25" i="3"/>
  <c r="AD25" i="3"/>
  <c r="AE25" i="3"/>
  <c r="AF25" i="3"/>
  <c r="AG25" i="3"/>
  <c r="AH26" i="1"/>
  <c r="G26" i="2"/>
  <c r="AE26" i="2"/>
  <c r="P26" i="3"/>
  <c r="Z26" i="3"/>
  <c r="AM26" i="1"/>
  <c r="L26" i="2"/>
  <c r="AI26" i="1"/>
  <c r="H26" i="2"/>
  <c r="AJ26" i="1"/>
  <c r="I26" i="2"/>
  <c r="AK26" i="1"/>
  <c r="J26" i="2"/>
  <c r="AL26" i="1"/>
  <c r="K26" i="2"/>
  <c r="AN26" i="1"/>
  <c r="M26" i="2"/>
  <c r="AO26" i="1"/>
  <c r="N26" i="2"/>
  <c r="R26" i="2"/>
  <c r="T26" i="2"/>
  <c r="AF26" i="2"/>
  <c r="AM26" i="2"/>
  <c r="Q26" i="3"/>
  <c r="AG26" i="2"/>
  <c r="R26" i="3"/>
  <c r="AH26" i="2"/>
  <c r="S26" i="3"/>
  <c r="AI26" i="2"/>
  <c r="T26" i="3"/>
  <c r="AJ26" i="2"/>
  <c r="U26" i="3"/>
  <c r="AK26" i="2"/>
  <c r="V26" i="3"/>
  <c r="AL26" i="2"/>
  <c r="W26" i="3"/>
  <c r="X26" i="3"/>
  <c r="AA26" i="3"/>
  <c r="AB26" i="3"/>
  <c r="AC26" i="3"/>
  <c r="AD26" i="3"/>
  <c r="AE26" i="3"/>
  <c r="AF26" i="3"/>
  <c r="AG26" i="3"/>
  <c r="AM27" i="1"/>
  <c r="L27" i="2"/>
  <c r="AH27" i="1"/>
  <c r="G27" i="2"/>
  <c r="AI27" i="1"/>
  <c r="H27" i="2"/>
  <c r="AJ27" i="1"/>
  <c r="I27" i="2"/>
  <c r="AK27" i="1"/>
  <c r="J27" i="2"/>
  <c r="AL27" i="1"/>
  <c r="K27" i="2"/>
  <c r="AN27" i="1"/>
  <c r="M27" i="2"/>
  <c r="AO27" i="1"/>
  <c r="N27" i="2"/>
  <c r="R27" i="2"/>
  <c r="T27" i="2"/>
  <c r="AE27" i="2"/>
  <c r="AM27" i="2"/>
  <c r="P27" i="3"/>
  <c r="AF27" i="2"/>
  <c r="Q27" i="3"/>
  <c r="AG27" i="2"/>
  <c r="R27" i="3"/>
  <c r="AH27" i="2"/>
  <c r="S27" i="3"/>
  <c r="AI27" i="2"/>
  <c r="T27" i="3"/>
  <c r="AJ27" i="2"/>
  <c r="U27" i="3"/>
  <c r="AK27" i="2"/>
  <c r="V27" i="3"/>
  <c r="AL27" i="2"/>
  <c r="W27" i="3"/>
  <c r="X27" i="3"/>
  <c r="Z27" i="3"/>
  <c r="AA27" i="3"/>
  <c r="AB27" i="3"/>
  <c r="AC27" i="3"/>
  <c r="AD27" i="3"/>
  <c r="AE27" i="3"/>
  <c r="AF27" i="3"/>
  <c r="AG27" i="3"/>
  <c r="AH28" i="1"/>
  <c r="G28" i="2"/>
  <c r="AE28" i="2"/>
  <c r="P28" i="3"/>
  <c r="Z28" i="3"/>
  <c r="AI28" i="1"/>
  <c r="H28" i="2"/>
  <c r="AF28" i="2"/>
  <c r="Q28" i="3"/>
  <c r="AA28" i="3"/>
  <c r="AJ28" i="1"/>
  <c r="I28" i="2"/>
  <c r="AG28" i="2"/>
  <c r="R28" i="3"/>
  <c r="AB28" i="3"/>
  <c r="AK28" i="1"/>
  <c r="J28" i="2"/>
  <c r="AH28" i="2"/>
  <c r="S28" i="3"/>
  <c r="AC28" i="3"/>
  <c r="AL28" i="1"/>
  <c r="K28" i="2"/>
  <c r="AI28" i="2"/>
  <c r="T28" i="3"/>
  <c r="AD28" i="3"/>
  <c r="AM28" i="1"/>
  <c r="L28" i="2"/>
  <c r="AJ28" i="2"/>
  <c r="U28" i="3"/>
  <c r="AE28" i="3"/>
  <c r="AN28" i="1"/>
  <c r="M28" i="2"/>
  <c r="AK28" i="2"/>
  <c r="V28" i="3"/>
  <c r="AF28" i="3"/>
  <c r="AO28" i="1"/>
  <c r="N28" i="2"/>
  <c r="AL28" i="2"/>
  <c r="W28" i="3"/>
  <c r="AG28" i="3"/>
  <c r="AM29" i="1"/>
  <c r="L29" i="2"/>
  <c r="AH29" i="1"/>
  <c r="G29" i="2"/>
  <c r="AI29" i="1"/>
  <c r="H29" i="2"/>
  <c r="AJ29" i="1"/>
  <c r="I29" i="2"/>
  <c r="AK29" i="1"/>
  <c r="J29" i="2"/>
  <c r="AL29" i="1"/>
  <c r="K29" i="2"/>
  <c r="AN29" i="1"/>
  <c r="M29" i="2"/>
  <c r="AO29" i="1"/>
  <c r="N29" i="2"/>
  <c r="R29" i="2"/>
  <c r="T29" i="2"/>
  <c r="AE29" i="2"/>
  <c r="AM29" i="2"/>
  <c r="P29" i="3"/>
  <c r="AF29" i="2"/>
  <c r="Q29" i="3"/>
  <c r="AG29" i="2"/>
  <c r="R29" i="3"/>
  <c r="AH29" i="2"/>
  <c r="S29" i="3"/>
  <c r="AI29" i="2"/>
  <c r="T29" i="3"/>
  <c r="AJ29" i="2"/>
  <c r="U29" i="3"/>
  <c r="AK29" i="2"/>
  <c r="V29" i="3"/>
  <c r="AL29" i="2"/>
  <c r="W29" i="3"/>
  <c r="X29" i="3"/>
  <c r="Z29" i="3"/>
  <c r="AA29" i="3"/>
  <c r="AB29" i="3"/>
  <c r="AC29" i="3"/>
  <c r="AD29" i="3"/>
  <c r="AE29" i="3"/>
  <c r="AF29" i="3"/>
  <c r="AG29" i="3"/>
  <c r="AH30" i="1"/>
  <c r="G30" i="2"/>
  <c r="AE30" i="2"/>
  <c r="P30" i="3"/>
  <c r="Z30" i="3"/>
  <c r="AI30" i="1"/>
  <c r="H30" i="2"/>
  <c r="AF30" i="2"/>
  <c r="Q30" i="3"/>
  <c r="AA30" i="3"/>
  <c r="AJ30" i="1"/>
  <c r="I30" i="2"/>
  <c r="AG30" i="2"/>
  <c r="R30" i="3"/>
  <c r="AB30" i="3"/>
  <c r="AK30" i="1"/>
  <c r="J30" i="2"/>
  <c r="AH30" i="2"/>
  <c r="S30" i="3"/>
  <c r="AC30" i="3"/>
  <c r="AL30" i="1"/>
  <c r="K30" i="2"/>
  <c r="AI30" i="2"/>
  <c r="T30" i="3"/>
  <c r="AD30" i="3"/>
  <c r="AM30" i="1"/>
  <c r="L30" i="2"/>
  <c r="AN30" i="1"/>
  <c r="M30" i="2"/>
  <c r="AO30" i="1"/>
  <c r="N30" i="2"/>
  <c r="R30" i="2"/>
  <c r="T30" i="2"/>
  <c r="AJ30" i="2"/>
  <c r="AM30" i="2"/>
  <c r="U30" i="3"/>
  <c r="AK30" i="2"/>
  <c r="V30" i="3"/>
  <c r="AL30" i="2"/>
  <c r="W30" i="3"/>
  <c r="X30" i="3"/>
  <c r="AE30" i="3"/>
  <c r="AF30" i="3"/>
  <c r="AG30" i="3"/>
  <c r="AM31" i="1"/>
  <c r="L31" i="2"/>
  <c r="AH31" i="1"/>
  <c r="G31" i="2"/>
  <c r="AI31" i="1"/>
  <c r="H31" i="2"/>
  <c r="AJ31" i="1"/>
  <c r="I31" i="2"/>
  <c r="AK31" i="1"/>
  <c r="J31" i="2"/>
  <c r="AL31" i="1"/>
  <c r="K31" i="2"/>
  <c r="AN31" i="1"/>
  <c r="M31" i="2"/>
  <c r="AO31" i="1"/>
  <c r="N31" i="2"/>
  <c r="R31" i="2"/>
  <c r="T31" i="2"/>
  <c r="AE31" i="2"/>
  <c r="AM31" i="2"/>
  <c r="P31" i="3"/>
  <c r="AF31" i="2"/>
  <c r="Q31" i="3"/>
  <c r="AG31" i="2"/>
  <c r="R31" i="3"/>
  <c r="AH31" i="2"/>
  <c r="S31" i="3"/>
  <c r="AI31" i="2"/>
  <c r="T31" i="3"/>
  <c r="AJ31" i="2"/>
  <c r="U31" i="3"/>
  <c r="AK31" i="2"/>
  <c r="V31" i="3"/>
  <c r="AL31" i="2"/>
  <c r="W31" i="3"/>
  <c r="X31" i="3"/>
  <c r="Z31" i="3"/>
  <c r="AA31" i="3"/>
  <c r="AB31" i="3"/>
  <c r="AC31" i="3"/>
  <c r="AD31" i="3"/>
  <c r="AE31" i="3"/>
  <c r="AF31" i="3"/>
  <c r="AG31" i="3"/>
  <c r="AH32" i="1"/>
  <c r="G32" i="2"/>
  <c r="AE32" i="2"/>
  <c r="P32" i="3"/>
  <c r="Z32" i="3"/>
  <c r="AI32" i="1"/>
  <c r="H32" i="2"/>
  <c r="AF32" i="2"/>
  <c r="Q32" i="3"/>
  <c r="AA32" i="3"/>
  <c r="AJ32" i="1"/>
  <c r="I32" i="2"/>
  <c r="AG32" i="2"/>
  <c r="R32" i="3"/>
  <c r="AB32" i="3"/>
  <c r="AK32" i="1"/>
  <c r="J32" i="2"/>
  <c r="AH32" i="2"/>
  <c r="S32" i="3"/>
  <c r="AC32" i="3"/>
  <c r="AL32" i="1"/>
  <c r="K32" i="2"/>
  <c r="AI32" i="2"/>
  <c r="T32" i="3"/>
  <c r="AD32" i="3"/>
  <c r="AM32" i="1"/>
  <c r="L32" i="2"/>
  <c r="AJ32" i="2"/>
  <c r="U32" i="3"/>
  <c r="AE32" i="3"/>
  <c r="AN32" i="1"/>
  <c r="M32" i="2"/>
  <c r="AK32" i="2"/>
  <c r="V32" i="3"/>
  <c r="AF32" i="3"/>
  <c r="AO32" i="1"/>
  <c r="N32" i="2"/>
  <c r="R32" i="2"/>
  <c r="T32" i="2"/>
  <c r="AL32" i="2"/>
  <c r="AM32" i="2"/>
  <c r="W32" i="3"/>
  <c r="X32" i="3"/>
  <c r="AG32" i="3"/>
  <c r="AH33" i="1"/>
  <c r="G33" i="2"/>
  <c r="AE33" i="2"/>
  <c r="P33" i="3"/>
  <c r="Z33" i="3"/>
  <c r="AM33" i="1"/>
  <c r="L33" i="2"/>
  <c r="AI33" i="1"/>
  <c r="H33" i="2"/>
  <c r="AJ33" i="1"/>
  <c r="I33" i="2"/>
  <c r="AK33" i="1"/>
  <c r="J33" i="2"/>
  <c r="AL33" i="1"/>
  <c r="K33" i="2"/>
  <c r="AN33" i="1"/>
  <c r="M33" i="2"/>
  <c r="AO33" i="1"/>
  <c r="N33" i="2"/>
  <c r="R33" i="2"/>
  <c r="T33" i="2"/>
  <c r="AF33" i="2"/>
  <c r="AM33" i="2"/>
  <c r="Q33" i="3"/>
  <c r="AG33" i="2"/>
  <c r="R33" i="3"/>
  <c r="AH33" i="2"/>
  <c r="S33" i="3"/>
  <c r="AI33" i="2"/>
  <c r="T33" i="3"/>
  <c r="AJ33" i="2"/>
  <c r="U33" i="3"/>
  <c r="AK33" i="2"/>
  <c r="V33" i="3"/>
  <c r="AL33" i="2"/>
  <c r="W33" i="3"/>
  <c r="X33" i="3"/>
  <c r="AA33" i="3"/>
  <c r="AB33" i="3"/>
  <c r="AC33" i="3"/>
  <c r="AD33" i="3"/>
  <c r="AE33" i="3"/>
  <c r="AF33" i="3"/>
  <c r="AG33" i="3"/>
  <c r="AM34" i="1"/>
  <c r="L34" i="2"/>
  <c r="AH34" i="1"/>
  <c r="G34" i="2"/>
  <c r="AI34" i="1"/>
  <c r="H34" i="2"/>
  <c r="AJ34" i="1"/>
  <c r="I34" i="2"/>
  <c r="AK34" i="1"/>
  <c r="J34" i="2"/>
  <c r="AL34" i="1"/>
  <c r="K34" i="2"/>
  <c r="AN34" i="1"/>
  <c r="M34" i="2"/>
  <c r="AO34" i="1"/>
  <c r="N34" i="2"/>
  <c r="R34" i="2"/>
  <c r="T34" i="2"/>
  <c r="AE34" i="2"/>
  <c r="AM34" i="2"/>
  <c r="P34" i="3"/>
  <c r="AF34" i="2"/>
  <c r="Q34" i="3"/>
  <c r="AG34" i="2"/>
  <c r="R34" i="3"/>
  <c r="AH34" i="2"/>
  <c r="S34" i="3"/>
  <c r="AI34" i="2"/>
  <c r="T34" i="3"/>
  <c r="AJ34" i="2"/>
  <c r="U34" i="3"/>
  <c r="AK34" i="2"/>
  <c r="V34" i="3"/>
  <c r="AL34" i="2"/>
  <c r="W34" i="3"/>
  <c r="X34" i="3"/>
  <c r="Z34" i="3"/>
  <c r="AA34" i="3"/>
  <c r="AB34" i="3"/>
  <c r="AC34" i="3"/>
  <c r="AD34" i="3"/>
  <c r="AE34" i="3"/>
  <c r="AF34" i="3"/>
  <c r="AG34" i="3"/>
  <c r="AM35" i="1"/>
  <c r="L35" i="2"/>
  <c r="AH35" i="1"/>
  <c r="G35" i="2"/>
  <c r="AI35" i="1"/>
  <c r="H35" i="2"/>
  <c r="AJ35" i="1"/>
  <c r="I35" i="2"/>
  <c r="AK35" i="1"/>
  <c r="J35" i="2"/>
  <c r="AL35" i="1"/>
  <c r="K35" i="2"/>
  <c r="AN35" i="1"/>
  <c r="M35" i="2"/>
  <c r="AO35" i="1"/>
  <c r="N35" i="2"/>
  <c r="R35" i="2"/>
  <c r="T35" i="2"/>
  <c r="AE35" i="2"/>
  <c r="AM35" i="2"/>
  <c r="P35" i="3"/>
  <c r="AF35" i="2"/>
  <c r="Q35" i="3"/>
  <c r="AG35" i="2"/>
  <c r="R35" i="3"/>
  <c r="AH35" i="2"/>
  <c r="S35" i="3"/>
  <c r="AI35" i="2"/>
  <c r="T35" i="3"/>
  <c r="AJ35" i="2"/>
  <c r="U35" i="3"/>
  <c r="AK35" i="2"/>
  <c r="V35" i="3"/>
  <c r="AL35" i="2"/>
  <c r="W35" i="3"/>
  <c r="X35" i="3"/>
  <c r="Z35" i="3"/>
  <c r="AA35" i="3"/>
  <c r="AB35" i="3"/>
  <c r="AC35" i="3"/>
  <c r="AD35" i="3"/>
  <c r="AE35" i="3"/>
  <c r="AF35" i="3"/>
  <c r="AG35" i="3"/>
  <c r="AH36" i="1"/>
  <c r="G36" i="2"/>
  <c r="AE36" i="2"/>
  <c r="P36" i="3"/>
  <c r="Z36" i="3"/>
  <c r="AM36" i="1"/>
  <c r="L36" i="2"/>
  <c r="AI36" i="1"/>
  <c r="H36" i="2"/>
  <c r="AJ36" i="1"/>
  <c r="I36" i="2"/>
  <c r="AK36" i="1"/>
  <c r="J36" i="2"/>
  <c r="AL36" i="1"/>
  <c r="K36" i="2"/>
  <c r="AN36" i="1"/>
  <c r="M36" i="2"/>
  <c r="AO36" i="1"/>
  <c r="N36" i="2"/>
  <c r="R36" i="2"/>
  <c r="T36" i="2"/>
  <c r="AF36" i="2"/>
  <c r="AM36" i="2"/>
  <c r="Q36" i="3"/>
  <c r="AG36" i="2"/>
  <c r="R36" i="3"/>
  <c r="AH36" i="2"/>
  <c r="S36" i="3"/>
  <c r="AI36" i="2"/>
  <c r="T36" i="3"/>
  <c r="AJ36" i="2"/>
  <c r="U36" i="3"/>
  <c r="AK36" i="2"/>
  <c r="V36" i="3"/>
  <c r="AL36" i="2"/>
  <c r="W36" i="3"/>
  <c r="X36" i="3"/>
  <c r="AA36" i="3"/>
  <c r="AB36" i="3"/>
  <c r="AC36" i="3"/>
  <c r="AD36" i="3"/>
  <c r="AE36" i="3"/>
  <c r="AF36" i="3"/>
  <c r="AG36" i="3"/>
  <c r="AM37" i="1"/>
  <c r="L37" i="2"/>
  <c r="AH37" i="1"/>
  <c r="G37" i="2"/>
  <c r="AI37" i="1"/>
  <c r="H37" i="2"/>
  <c r="AJ37" i="1"/>
  <c r="I37" i="2"/>
  <c r="AK37" i="1"/>
  <c r="J37" i="2"/>
  <c r="AL37" i="1"/>
  <c r="K37" i="2"/>
  <c r="AN37" i="1"/>
  <c r="M37" i="2"/>
  <c r="AO37" i="1"/>
  <c r="N37" i="2"/>
  <c r="R37" i="2"/>
  <c r="T37" i="2"/>
  <c r="AE37" i="2"/>
  <c r="AM37" i="2"/>
  <c r="P37" i="3"/>
  <c r="AF37" i="2"/>
  <c r="Q37" i="3"/>
  <c r="AG37" i="2"/>
  <c r="R37" i="3"/>
  <c r="AH37" i="2"/>
  <c r="S37" i="3"/>
  <c r="AI37" i="2"/>
  <c r="T37" i="3"/>
  <c r="AJ37" i="2"/>
  <c r="U37" i="3"/>
  <c r="AK37" i="2"/>
  <c r="V37" i="3"/>
  <c r="AL37" i="2"/>
  <c r="W37" i="3"/>
  <c r="X37" i="3"/>
  <c r="Z37" i="3"/>
  <c r="AA37" i="3"/>
  <c r="AB37" i="3"/>
  <c r="AC37" i="3"/>
  <c r="AD37" i="3"/>
  <c r="AE37" i="3"/>
  <c r="AF37" i="3"/>
  <c r="AG37" i="3"/>
  <c r="AH38" i="1"/>
  <c r="G38" i="2"/>
  <c r="AE38" i="2"/>
  <c r="P38" i="3"/>
  <c r="Z38" i="3"/>
  <c r="AM38" i="1"/>
  <c r="L38" i="2"/>
  <c r="AI38" i="1"/>
  <c r="H38" i="2"/>
  <c r="AJ38" i="1"/>
  <c r="I38" i="2"/>
  <c r="AK38" i="1"/>
  <c r="J38" i="2"/>
  <c r="AL38" i="1"/>
  <c r="K38" i="2"/>
  <c r="AN38" i="1"/>
  <c r="M38" i="2"/>
  <c r="AO38" i="1"/>
  <c r="N38" i="2"/>
  <c r="R38" i="2"/>
  <c r="T38" i="2"/>
  <c r="AF38" i="2"/>
  <c r="AM38" i="2"/>
  <c r="Q38" i="3"/>
  <c r="AG38" i="2"/>
  <c r="R38" i="3"/>
  <c r="AH38" i="2"/>
  <c r="S38" i="3"/>
  <c r="AI38" i="2"/>
  <c r="T38" i="3"/>
  <c r="AJ38" i="2"/>
  <c r="U38" i="3"/>
  <c r="AK38" i="2"/>
  <c r="V38" i="3"/>
  <c r="AL38" i="2"/>
  <c r="W38" i="3"/>
  <c r="X38" i="3"/>
  <c r="AA38" i="3"/>
  <c r="AB38" i="3"/>
  <c r="AC38" i="3"/>
  <c r="AD38" i="3"/>
  <c r="AE38" i="3"/>
  <c r="AF38" i="3"/>
  <c r="AG38" i="3"/>
  <c r="AH39" i="1"/>
  <c r="G39" i="2"/>
  <c r="AE39" i="2"/>
  <c r="P39" i="3"/>
  <c r="Z39" i="3"/>
  <c r="AI39" i="1"/>
  <c r="H39" i="2"/>
  <c r="AF39" i="2"/>
  <c r="Q39" i="3"/>
  <c r="AA39" i="3"/>
  <c r="AJ39" i="1"/>
  <c r="I39" i="2"/>
  <c r="AG39" i="2"/>
  <c r="R39" i="3"/>
  <c r="AB39" i="3"/>
  <c r="AM39" i="1"/>
  <c r="L39" i="2"/>
  <c r="AK39" i="1"/>
  <c r="J39" i="2"/>
  <c r="AL39" i="1"/>
  <c r="K39" i="2"/>
  <c r="AN39" i="1"/>
  <c r="M39" i="2"/>
  <c r="AO39" i="1"/>
  <c r="N39" i="2"/>
  <c r="R39" i="2"/>
  <c r="T39" i="2"/>
  <c r="AH39" i="2"/>
  <c r="AM39" i="2"/>
  <c r="S39" i="3"/>
  <c r="AI39" i="2"/>
  <c r="T39" i="3"/>
  <c r="AJ39" i="2"/>
  <c r="U39" i="3"/>
  <c r="AK39" i="2"/>
  <c r="V39" i="3"/>
  <c r="AL39" i="2"/>
  <c r="W39" i="3"/>
  <c r="X39" i="3"/>
  <c r="AC39" i="3"/>
  <c r="AD39" i="3"/>
  <c r="AE39" i="3"/>
  <c r="AF39" i="3"/>
  <c r="AG39" i="3"/>
  <c r="AH40" i="1"/>
  <c r="G40" i="2"/>
  <c r="AE40" i="2"/>
  <c r="P40" i="3"/>
  <c r="Z40" i="3"/>
  <c r="AI40" i="1"/>
  <c r="H40" i="2"/>
  <c r="AF40" i="2"/>
  <c r="Q40" i="3"/>
  <c r="AA40" i="3"/>
  <c r="AJ40" i="1"/>
  <c r="I40" i="2"/>
  <c r="AG40" i="2"/>
  <c r="R40" i="3"/>
  <c r="AB40" i="3"/>
  <c r="AK40" i="1"/>
  <c r="J40" i="2"/>
  <c r="AH40" i="2"/>
  <c r="S40" i="3"/>
  <c r="AC40" i="3"/>
  <c r="AL40" i="1"/>
  <c r="K40" i="2"/>
  <c r="AI40" i="2"/>
  <c r="T40" i="3"/>
  <c r="AD40" i="3"/>
  <c r="AM40" i="1"/>
  <c r="L40" i="2"/>
  <c r="AJ40" i="2"/>
  <c r="U40" i="3"/>
  <c r="AE40" i="3"/>
  <c r="AN40" i="1"/>
  <c r="M40" i="2"/>
  <c r="AK40" i="2"/>
  <c r="V40" i="3"/>
  <c r="AF40" i="3"/>
  <c r="AO40" i="1"/>
  <c r="N40" i="2"/>
  <c r="AL40" i="2"/>
  <c r="W40" i="3"/>
  <c r="AG40" i="3"/>
  <c r="AM20" i="4"/>
  <c r="AM22" i="4"/>
  <c r="AM24" i="4"/>
  <c r="AM28" i="4"/>
  <c r="AM40" i="4"/>
  <c r="AM42" i="4"/>
  <c r="O35" i="2"/>
  <c r="P34" i="2"/>
  <c r="E42" i="4"/>
  <c r="A16" i="6"/>
  <c r="AL20" i="4"/>
  <c r="AL22" i="4"/>
  <c r="AL24" i="4"/>
  <c r="AL28" i="4"/>
  <c r="AL40" i="4"/>
  <c r="O16" i="2"/>
  <c r="P18" i="2"/>
  <c r="O33" i="2"/>
  <c r="K41" i="1"/>
  <c r="P37" i="2"/>
  <c r="P31" i="2"/>
  <c r="P29" i="2"/>
  <c r="P19" i="2"/>
  <c r="P17" i="2"/>
  <c r="P12" i="2"/>
  <c r="P11" i="2"/>
  <c r="P10" i="2"/>
  <c r="O38" i="2"/>
  <c r="O37" i="2"/>
  <c r="O34" i="2"/>
  <c r="O31" i="2"/>
  <c r="O29" i="2"/>
  <c r="O26" i="2"/>
  <c r="O25" i="2"/>
  <c r="O23" i="2"/>
  <c r="O21" i="2"/>
  <c r="O19" i="2"/>
  <c r="O18" i="2"/>
  <c r="O17" i="2"/>
  <c r="O15" i="2"/>
  <c r="O12" i="2"/>
  <c r="O11" i="2"/>
  <c r="O10" i="2"/>
  <c r="L41" i="1"/>
  <c r="H41" i="1"/>
  <c r="M41" i="1"/>
  <c r="J41" i="1"/>
  <c r="I41" i="1"/>
  <c r="G41" i="1"/>
  <c r="N41" i="1"/>
  <c r="E41" i="1"/>
  <c r="AC40" i="2"/>
  <c r="AA40" i="2"/>
  <c r="W40" i="2"/>
  <c r="AC38" i="2"/>
  <c r="X37" i="2"/>
  <c r="AC36" i="2"/>
  <c r="AA36" i="2"/>
  <c r="W34" i="2"/>
  <c r="V33" i="2"/>
  <c r="AA32" i="2"/>
  <c r="AC27" i="2"/>
  <c r="AA27" i="2"/>
  <c r="W27" i="2"/>
  <c r="Z26" i="2"/>
  <c r="V26" i="2"/>
  <c r="X25" i="2"/>
  <c r="AC24" i="2"/>
  <c r="AA24" i="2"/>
  <c r="W24" i="2"/>
  <c r="Z22" i="2"/>
  <c r="X22" i="2"/>
  <c r="V22" i="2"/>
  <c r="X20" i="2"/>
  <c r="AC17" i="2"/>
  <c r="Z16" i="2"/>
  <c r="Z14" i="2"/>
  <c r="Y19" i="2"/>
  <c r="R22" i="2"/>
  <c r="T22" i="2"/>
  <c r="AM22" i="2"/>
  <c r="Y24" i="2"/>
  <c r="AC22" i="2"/>
  <c r="V39" i="2"/>
  <c r="Z24" i="2"/>
  <c r="Y27" i="2"/>
  <c r="Y28" i="2"/>
  <c r="AC28" i="2"/>
  <c r="Z29" i="2"/>
  <c r="X32" i="2"/>
  <c r="AC20" i="2"/>
  <c r="AC23" i="2"/>
  <c r="AC26" i="2"/>
  <c r="Z18" i="2"/>
  <c r="Z28" i="2"/>
  <c r="V28" i="2"/>
  <c r="X40" i="2"/>
  <c r="Z15" i="2"/>
  <c r="Z19" i="2"/>
  <c r="Z21" i="2"/>
  <c r="V23" i="2"/>
  <c r="Z23" i="2"/>
  <c r="Z27" i="2"/>
  <c r="W35" i="2"/>
  <c r="AA35" i="2"/>
  <c r="W39" i="2"/>
  <c r="AA39" i="2"/>
  <c r="AA18" i="2"/>
  <c r="R20" i="2"/>
  <c r="T20" i="2"/>
  <c r="AM20" i="2"/>
  <c r="W20" i="2"/>
  <c r="AA20" i="2"/>
  <c r="W22" i="2"/>
  <c r="AA22" i="2"/>
  <c r="AC25" i="2"/>
  <c r="V30" i="2"/>
  <c r="AC31" i="2"/>
  <c r="AC33" i="2"/>
  <c r="V36" i="2"/>
  <c r="AC39" i="2"/>
  <c r="R40" i="2"/>
  <c r="T40" i="2"/>
  <c r="AM40" i="2"/>
  <c r="R24" i="2"/>
  <c r="T24" i="2"/>
  <c r="AM24" i="2"/>
  <c r="R28" i="2"/>
  <c r="T28" i="2"/>
  <c r="AM28" i="2"/>
  <c r="Y16" i="2"/>
  <c r="Y25" i="2"/>
  <c r="Y22" i="2"/>
  <c r="Y10" i="2"/>
  <c r="Y18" i="2"/>
  <c r="Y15" i="2"/>
  <c r="S28" i="2"/>
  <c r="S40" i="2"/>
  <c r="S36" i="2"/>
  <c r="S32" i="2"/>
  <c r="S30" i="2"/>
  <c r="S22" i="2"/>
  <c r="S18" i="2"/>
  <c r="S12" i="2"/>
  <c r="S10" i="2"/>
  <c r="S33" i="2"/>
  <c r="S31" i="2"/>
  <c r="S23" i="2"/>
  <c r="S21" i="2"/>
  <c r="S15" i="2"/>
  <c r="S11" i="2"/>
  <c r="S24" i="2"/>
  <c r="S38" i="2"/>
  <c r="S34" i="2"/>
  <c r="S20" i="2"/>
  <c r="S14" i="2"/>
  <c r="S39" i="2"/>
  <c r="S37" i="2"/>
  <c r="S35" i="2"/>
  <c r="S29" i="2"/>
  <c r="S27" i="2"/>
  <c r="S17" i="2"/>
  <c r="S13" i="2"/>
  <c r="S16" i="2"/>
  <c r="S19" i="2"/>
  <c r="Y26" i="2"/>
  <c r="S26" i="2"/>
  <c r="S25" i="2"/>
  <c r="W13" i="2"/>
  <c r="X13" i="2"/>
  <c r="AA13" i="2"/>
  <c r="Z13" i="2"/>
  <c r="AB13" i="2"/>
  <c r="AC13" i="2"/>
  <c r="Y13" i="2"/>
  <c r="W19" i="2"/>
  <c r="AA19" i="2"/>
  <c r="X19" i="2"/>
  <c r="AC19" i="2"/>
  <c r="AB19" i="2"/>
  <c r="AB27" i="2"/>
  <c r="X27" i="2"/>
  <c r="X38" i="2"/>
  <c r="Y38" i="2"/>
  <c r="W38" i="2"/>
  <c r="AA38" i="2"/>
  <c r="Z38" i="2"/>
  <c r="AB38" i="2"/>
  <c r="W11" i="2"/>
  <c r="AB11" i="2"/>
  <c r="AC11" i="2"/>
  <c r="AA11" i="2"/>
  <c r="Y11" i="2"/>
  <c r="X11" i="2"/>
  <c r="Z11" i="2"/>
  <c r="Y21" i="2"/>
  <c r="W21" i="2"/>
  <c r="AC21" i="2"/>
  <c r="AA21" i="2"/>
  <c r="X21" i="2"/>
  <c r="AB21" i="2"/>
  <c r="AC30" i="2"/>
  <c r="W30" i="2"/>
  <c r="Z30" i="2"/>
  <c r="AA30" i="2"/>
  <c r="X30" i="2"/>
  <c r="Y30" i="2"/>
  <c r="AB30" i="2"/>
  <c r="X36" i="2"/>
  <c r="Y36" i="2"/>
  <c r="AB36" i="2"/>
  <c r="W36" i="2"/>
  <c r="Z36" i="2"/>
  <c r="W28" i="2"/>
  <c r="AB28" i="2"/>
  <c r="AA28" i="2"/>
  <c r="AA25" i="2"/>
  <c r="W25" i="2"/>
  <c r="AB25" i="2"/>
  <c r="Z25" i="2"/>
  <c r="W29" i="2"/>
  <c r="AC29" i="2"/>
  <c r="AA29" i="2"/>
  <c r="AB29" i="2"/>
  <c r="X29" i="2"/>
  <c r="Y29" i="2"/>
  <c r="AA37" i="2"/>
  <c r="AC37" i="2"/>
  <c r="W37" i="2"/>
  <c r="Y37" i="2"/>
  <c r="AB37" i="2"/>
  <c r="Z37" i="2"/>
  <c r="AB14" i="2"/>
  <c r="AC14" i="2"/>
  <c r="Y14" i="2"/>
  <c r="W14" i="2"/>
  <c r="Y33" i="2"/>
  <c r="Z33" i="2"/>
  <c r="AB33" i="2"/>
  <c r="W33" i="2"/>
  <c r="AC12" i="2"/>
  <c r="X12" i="2"/>
  <c r="Y12" i="2"/>
  <c r="Z12" i="2"/>
  <c r="AB12" i="2"/>
  <c r="AA12" i="2"/>
  <c r="W12" i="2"/>
  <c r="AB18" i="2"/>
  <c r="X18" i="2"/>
  <c r="AC18" i="2"/>
  <c r="W18" i="2"/>
  <c r="W26" i="2"/>
  <c r="AB26" i="2"/>
  <c r="Y17" i="2"/>
  <c r="X17" i="2"/>
  <c r="W17" i="2"/>
  <c r="Z17" i="2"/>
  <c r="AB17" i="2"/>
  <c r="AA17" i="2"/>
  <c r="Z34" i="2"/>
  <c r="Y34" i="2"/>
  <c r="AB34" i="2"/>
  <c r="AC34" i="2"/>
  <c r="AB24" i="2"/>
  <c r="AB15" i="2"/>
  <c r="AC15" i="2"/>
  <c r="AA15" i="2"/>
  <c r="W15" i="2"/>
  <c r="W23" i="2"/>
  <c r="AB23" i="2"/>
  <c r="AA23" i="2"/>
  <c r="X23" i="2"/>
  <c r="Y23" i="2"/>
  <c r="W32" i="2"/>
  <c r="Z32" i="2"/>
  <c r="AB32" i="2"/>
  <c r="Y32" i="2"/>
  <c r="AC32" i="2"/>
  <c r="Y40" i="2"/>
  <c r="AB40" i="2"/>
  <c r="Z40" i="2"/>
  <c r="Z35" i="2"/>
  <c r="X35" i="2"/>
  <c r="AB35" i="2"/>
  <c r="Y35" i="2"/>
  <c r="AC35" i="2"/>
  <c r="Z39" i="2"/>
  <c r="X39" i="2"/>
  <c r="AB39" i="2"/>
  <c r="Y39" i="2"/>
  <c r="Y20" i="2"/>
  <c r="Z20" i="2"/>
  <c r="AB20" i="2"/>
  <c r="AA31" i="2"/>
  <c r="X31" i="2"/>
  <c r="Y31" i="2"/>
  <c r="Z31" i="2"/>
  <c r="W31" i="2"/>
  <c r="AB31" i="2"/>
  <c r="AC10" i="2"/>
  <c r="Z10" i="2"/>
  <c r="W10" i="2"/>
  <c r="AB10" i="2"/>
  <c r="AA10" i="2"/>
  <c r="X10" i="2"/>
  <c r="AB16" i="2"/>
  <c r="AC16" i="2"/>
  <c r="X16" i="2"/>
  <c r="W16" i="2"/>
  <c r="AA16" i="2"/>
  <c r="AB22" i="2"/>
  <c r="V24" i="2"/>
  <c r="V32" i="2"/>
  <c r="V40" i="2"/>
  <c r="V35" i="2"/>
  <c r="V20" i="2"/>
  <c r="V31" i="2"/>
  <c r="V16" i="2"/>
  <c r="V13" i="2"/>
  <c r="V19" i="2"/>
  <c r="V27" i="2"/>
  <c r="V38" i="2"/>
  <c r="V11" i="2"/>
  <c r="V21" i="2"/>
  <c r="V17" i="2"/>
  <c r="V34" i="2"/>
  <c r="V15" i="2"/>
  <c r="V25" i="2"/>
  <c r="V29" i="2"/>
  <c r="V37" i="2"/>
  <c r="V14" i="2"/>
  <c r="V12" i="2"/>
  <c r="V18" i="2"/>
  <c r="V10" i="2"/>
  <c r="X34" i="2"/>
  <c r="AA26" i="2"/>
  <c r="AA14" i="2"/>
  <c r="AA33" i="2"/>
  <c r="AA34" i="2"/>
  <c r="X33" i="2"/>
  <c r="X14" i="2"/>
  <c r="X15" i="2"/>
  <c r="X26" i="2"/>
  <c r="X24" i="2"/>
  <c r="X28" i="2"/>
  <c r="X40" i="3"/>
  <c r="X20" i="3"/>
  <c r="X24" i="3"/>
  <c r="X28" i="3"/>
  <c r="X22" i="3"/>
</calcChain>
</file>

<file path=xl/sharedStrings.xml><?xml version="1.0" encoding="utf-8"?>
<sst xmlns="http://schemas.openxmlformats.org/spreadsheetml/2006/main" count="934" uniqueCount="92">
  <si>
    <t>VALOR PROPUESTAS DE LOS OFERENTES</t>
  </si>
  <si>
    <t>EVALUACION JURIDICA, FINANCIERA Y TECNICA</t>
  </si>
  <si>
    <t>EVALUACION TECNICA ITEM A ITEM</t>
  </si>
  <si>
    <t>RESULTADO EVALUACION PROPUESTAS HABILITADAS TECNICAMENTE</t>
  </si>
  <si>
    <t>ITEM</t>
  </si>
  <si>
    <t>FACULTAD</t>
  </si>
  <si>
    <t>CON DESTINO AL LABORATORIO DE</t>
  </si>
  <si>
    <t xml:space="preserve">NOMBRE EQUIPO </t>
  </si>
  <si>
    <t>CANTIDAD</t>
  </si>
  <si>
    <t>VALOR TOTAL DEL ITEM</t>
  </si>
  <si>
    <t>ANALYTICA</t>
  </si>
  <si>
    <t>FI</t>
  </si>
  <si>
    <t>CUMPLE</t>
  </si>
  <si>
    <t>NC</t>
  </si>
  <si>
    <t>FT</t>
  </si>
  <si>
    <t>FAMARENA</t>
  </si>
  <si>
    <t>FCE</t>
  </si>
  <si>
    <t>FAASAB</t>
  </si>
  <si>
    <t>PROPUESTAS HABILITADAS PARA LA MEDIA TENIENDO EN CUENTA EL VALOR BASE</t>
  </si>
  <si>
    <t>PORCENTAJE DE LA MEDIA</t>
  </si>
  <si>
    <t>DESVIACIÓN RESPECTO DE LA MEDIA</t>
  </si>
  <si>
    <t>CALCULO DEL INTERVALO (PUNTAJE  PONDERADO DE EVALUACION }
CI=  (media GEOMETRICA)*0,15 / 40 puntos</t>
  </si>
  <si>
    <t>VALOR BASE 1</t>
  </si>
  <si>
    <t>VALOR BASE 2</t>
  </si>
  <si>
    <t>VALOR BASE 3</t>
  </si>
  <si>
    <t>No. DE PROPUESTAS</t>
  </si>
  <si>
    <t>NUMERO DE VECES EN QUE INTERVIENE EL VB</t>
  </si>
  <si>
    <t>PUNTAJE PARCIAL</t>
  </si>
  <si>
    <t>PUNTAJE CAPACITACION MAXIMO 5 PUNTOS</t>
  </si>
  <si>
    <t>PUNTAJE GARANTIA MAXIMO 55 PUNTOS</t>
  </si>
  <si>
    <t>PUNTAJE FINAL TOTAL</t>
  </si>
  <si>
    <t>MAYOR VALOR</t>
  </si>
  <si>
    <t>PARCIAL 1</t>
  </si>
  <si>
    <t>ADJUDICACION DEFINITIVA</t>
  </si>
  <si>
    <t>VALOR DE ADJUDICACION</t>
  </si>
  <si>
    <t>DESEMPATE</t>
  </si>
  <si>
    <t>Pantalla interactiva táctil 55 con equipo informático integrado.</t>
  </si>
  <si>
    <t>Mesa multitáctil Ideum Platform 55</t>
  </si>
  <si>
    <t xml:space="preserve">Mesa multitáctil Ideum Platform 49 </t>
  </si>
  <si>
    <t>SOLUCION INTEGRAL CAMARA</t>
  </si>
  <si>
    <t>LAMPARA PORTATIL</t>
  </si>
  <si>
    <t>FLASH</t>
  </si>
  <si>
    <t>MICROFONO BOOM CON CAÑA, PERRO Y ZEPELIM</t>
  </si>
  <si>
    <t>SOLUCION INTEGRAL MEMORIAS</t>
  </si>
  <si>
    <t>TELÓN PARA PROYECTAR</t>
  </si>
  <si>
    <t>TELÓN  TRÍPODE 1.80 CM X 180 CM</t>
  </si>
  <si>
    <t>ESCÁNER</t>
  </si>
  <si>
    <t>VIDEO PROYECTOR Alta Definición (Full HD)</t>
  </si>
  <si>
    <t>VIDEO PROYECTOR</t>
  </si>
  <si>
    <t>Video proyector</t>
  </si>
  <si>
    <t xml:space="preserve"> TABLERO INTERACTIVO DIGITAL TV 60"</t>
  </si>
  <si>
    <t xml:space="preserve">TELEVISOR </t>
  </si>
  <si>
    <t>VIDEO BEAM  5000 Lumens</t>
  </si>
  <si>
    <t>TELÓN ELÉCTRICO 4,8 MTS ANCHO X 3,6 MTS DE ALTO</t>
  </si>
  <si>
    <t xml:space="preserve">Cámara </t>
  </si>
  <si>
    <t>CAMARA FOTOGRÁFICA</t>
  </si>
  <si>
    <t xml:space="preserve">TV LED 55” - FHD - SMART TV </t>
  </si>
  <si>
    <t xml:space="preserve">SOPORTE SISTEMA DE VIDEO 
</t>
  </si>
  <si>
    <t>PROYECTOR</t>
  </si>
  <si>
    <t>CÁMARA DE VIDEO PROFESIONAL 4K</t>
  </si>
  <si>
    <t xml:space="preserve">CÁMARA DE VIDEO  4K </t>
  </si>
  <si>
    <t xml:space="preserve">
Televisor 
</t>
  </si>
  <si>
    <t xml:space="preserve">Videocámara 4 4K   </t>
  </si>
  <si>
    <t>VIDEOPROYECTOR</t>
  </si>
  <si>
    <t xml:space="preserve">
Televisor LED de 65" - 70" con pantalla Full HD 
</t>
  </si>
  <si>
    <t>VIDEO PROYECTOR (VIDEO BEAM)</t>
  </si>
  <si>
    <t>ANDIVISION</t>
  </si>
  <si>
    <t>NEXT COMPUTER</t>
  </si>
  <si>
    <t>OFIBOD</t>
  </si>
  <si>
    <t>SIMELEC</t>
  </si>
  <si>
    <t>SUMIMAS</t>
  </si>
  <si>
    <t>TD ROBOTICA</t>
  </si>
  <si>
    <t>UT SICVEL</t>
  </si>
  <si>
    <t>MEDIA ARITMETICA</t>
  </si>
  <si>
    <t>NO CUMPLE</t>
  </si>
  <si>
    <t xml:space="preserve">EMPRESA </t>
  </si>
  <si>
    <t>ITEMS ADJUDICADOS</t>
  </si>
  <si>
    <t>VALOR</t>
  </si>
  <si>
    <t>TOTAL ADJUDICADO</t>
  </si>
  <si>
    <t>ITEMS DESIERTOS</t>
  </si>
  <si>
    <t>VALOR DESIERTOS</t>
  </si>
  <si>
    <t>AHORROS LUEGO DE ADJUDICACIÓN</t>
  </si>
  <si>
    <t>NEXXT COMPUTER</t>
  </si>
  <si>
    <t>27, 29</t>
  </si>
  <si>
    <t>7, 14, 24</t>
  </si>
  <si>
    <t>UNIVERSIDAD DISTRITAL FRANCISCO JOSE DE CALDAS</t>
  </si>
  <si>
    <t>EVALUACIÓN OFERTAS ECONÓMICAS CONVOCATORIA PÚBLICA 010 DE 2017</t>
  </si>
  <si>
    <t>OBJETO: CONTRATAR LA ADQUISICIÓN, INSTALACION Y CONFIGURACION DE EQUIPOS DE LABORATORIO DE LOS GRUPOS DE AUDIOVISUALES Y FOTOGRAFIA, CON DESTINO A LOS LABORATORIOS DE LAS FACULTADES DE INGENIERÍA, TECNOLOGICA, ARTES-ASAB, MEDIO AMBIENTE Y RECURSOS NATURALES Y CIENCIAS Y EDUCACIÓN DE LA UNIVERSIDAD DISTRITAL FRANCISCO JOSÉ DE CALDAS, DE ACUERDO CON LAS CONDICIONES Y ESPECIFICACIONES PREVISTAS.</t>
  </si>
  <si>
    <t>11, 13, 15, 19, 31</t>
  </si>
  <si>
    <t>4, 5, 21, 23</t>
  </si>
  <si>
    <t>1, 2, 3, 6, 9, 10, 16, 18, 20, 26, 28</t>
  </si>
  <si>
    <t>8, 12, 17, 22, 25, 30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</si>
</sst>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&quot;$&quot;\ * #,##0.00_);_(&quot;$&quot;\ * \(#,##0.00\);_(&quot;$&quot;\ * &quot;-&quot;??_);_(@_)"/>
    <numFmt numFmtId="165" formatCode="[$$-240A]\ #,##0"/>
    <numFmt numFmtId="166" formatCode="&quot;$&quot;\ #,##0"/>
    <numFmt numFmtId="167" formatCode="_(&quot;$&quot;\ * #,##0_);_(&quot;$&quot;\ * \(#,##0\);_(&quot;$&quot;\ * &quot;-&quot;??_);_(@_)"/>
    <numFmt numFmtId="168" formatCode="_ &quot;$&quot;\ * #,##0.00_ ;_ &quot;$&quot;\ * \-#,##0.00_ ;_ &quot;$&quot;\ * &quot;-&quot;??_ ;_ @_ "/>
    <numFmt numFmtId="169" formatCode="_-* #,##0.00\ _p_t_a_-;\-* #,##0.00\ _p_t_a_-;_-* &quot;-&quot;??\ _p_t_a_-;_-@_-"/>
    <numFmt numFmtId="170" formatCode="#,##0.000"/>
    <numFmt numFmtId="171" formatCode="_ &quot;$&quot;\ * #,##0_ ;_ &quot;$&quot;\ * \-#,##0_ ;_ &quot;$&quot;\ * &quot;-&quot;??_ ;_ @_ "/>
    <numFmt numFmtId="172" formatCode="0.0000"/>
  </numFmts>
  <fonts count="34" x14ac:knownFonts="1">
    <font>
      <sz val="10"/>
      <name val="Arial"/>
    </font>
    <font>
      <sz val="10"/>
      <name val="Arial"/>
      <family val="2"/>
    </font>
    <font>
      <sz val="8.5"/>
      <name val="Arial Narrow"/>
      <family val="2"/>
    </font>
    <font>
      <b/>
      <sz val="8.5"/>
      <name val="Arial Narrow"/>
      <family val="2"/>
    </font>
    <font>
      <sz val="8"/>
      <name val="Tahoma"/>
      <family val="2"/>
    </font>
    <font>
      <sz val="9"/>
      <color indexed="8"/>
      <name val="Tahoma"/>
      <family val="2"/>
    </font>
    <font>
      <sz val="10"/>
      <name val="Arial"/>
      <family val="2"/>
    </font>
    <font>
      <sz val="9"/>
      <name val="Tahoma"/>
      <family val="2"/>
    </font>
    <font>
      <sz val="11"/>
      <color indexed="8"/>
      <name val="Calibri"/>
      <family val="2"/>
    </font>
    <font>
      <sz val="8.5"/>
      <color indexed="8"/>
      <name val="Arial Narrow"/>
      <family val="2"/>
    </font>
    <font>
      <b/>
      <sz val="8.5"/>
      <color indexed="8"/>
      <name val="Arial Narrow"/>
      <family val="2"/>
    </font>
    <font>
      <sz val="8.5"/>
      <color indexed="9"/>
      <name val="Arial Narrow"/>
      <family val="2"/>
    </font>
    <font>
      <u/>
      <sz val="10"/>
      <color indexed="12"/>
      <name val="Arial"/>
      <family val="2"/>
    </font>
    <font>
      <u/>
      <sz val="8.5"/>
      <color indexed="12"/>
      <name val="Arial Narrow"/>
      <family val="2"/>
    </font>
    <font>
      <b/>
      <sz val="10"/>
      <name val="Calibri"/>
      <family val="2"/>
    </font>
    <font>
      <sz val="8.5"/>
      <name val="Tahoma"/>
      <family val="2"/>
    </font>
    <font>
      <sz val="8.5"/>
      <name val="Arial Narrow"/>
      <family val="2"/>
    </font>
    <font>
      <b/>
      <sz val="8.5"/>
      <name val="Arial Narrow"/>
      <family val="2"/>
    </font>
    <font>
      <b/>
      <sz val="7.5"/>
      <name val="Arial Narrow"/>
      <family val="2"/>
    </font>
    <font>
      <b/>
      <sz val="9"/>
      <name val="Arial"/>
      <family val="2"/>
    </font>
    <font>
      <sz val="9"/>
      <name val="Tahoma"/>
      <family val="2"/>
    </font>
    <font>
      <sz val="7.5"/>
      <name val="Arial Narrow"/>
      <family val="2"/>
    </font>
    <font>
      <sz val="8.5"/>
      <name val="Tahoma"/>
      <family val="2"/>
    </font>
    <font>
      <sz val="8.5"/>
      <color indexed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Tahoma"/>
      <family val="2"/>
    </font>
    <font>
      <sz val="10"/>
      <color rgb="FFFF0000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168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3" fontId="2" fillId="0" borderId="0" xfId="0" applyNumberFormat="1" applyFont="1" applyFill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65" fontId="3" fillId="3" borderId="1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167" fontId="4" fillId="0" borderId="11" xfId="0" applyNumberFormat="1" applyFont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 wrapText="1"/>
    </xf>
    <xf numFmtId="168" fontId="4" fillId="0" borderId="11" xfId="1" applyFont="1" applyBorder="1" applyAlignment="1">
      <alignment horizontal="center" vertical="center"/>
    </xf>
    <xf numFmtId="167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/>
    </xf>
    <xf numFmtId="0" fontId="2" fillId="0" borderId="16" xfId="3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0" xfId="4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11" fillId="0" borderId="0" xfId="0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65" fontId="2" fillId="2" borderId="11" xfId="2" applyNumberFormat="1" applyFont="1" applyFill="1" applyBorder="1" applyAlignment="1">
      <alignment horizontal="center" vertical="center" wrapText="1"/>
    </xf>
    <xf numFmtId="167" fontId="2" fillId="0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5" applyFont="1" applyFill="1" applyBorder="1" applyAlignment="1" applyProtection="1">
      <alignment horizontal="center" vertical="center" wrapText="1"/>
      <protection locked="0"/>
    </xf>
    <xf numFmtId="165" fontId="2" fillId="0" borderId="15" xfId="6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5" applyNumberFormat="1" applyFont="1" applyFill="1" applyBorder="1" applyAlignment="1" applyProtection="1">
      <alignment horizontal="center" vertical="center" wrapText="1"/>
      <protection locked="0"/>
    </xf>
    <xf numFmtId="170" fontId="2" fillId="5" borderId="11" xfId="5" applyNumberFormat="1" applyFont="1" applyFill="1" applyBorder="1" applyAlignment="1" applyProtection="1">
      <alignment horizontal="center" vertical="center" wrapText="1"/>
      <protection locked="0"/>
    </xf>
    <xf numFmtId="165" fontId="2" fillId="6" borderId="11" xfId="5" applyNumberFormat="1" applyFont="1" applyFill="1" applyBorder="1" applyAlignment="1" applyProtection="1">
      <alignment horizontal="center" vertical="center" wrapText="1"/>
      <protection locked="0"/>
    </xf>
    <xf numFmtId="3" fontId="11" fillId="7" borderId="18" xfId="5" applyNumberFormat="1" applyFont="1" applyFill="1" applyBorder="1" applyAlignment="1" applyProtection="1">
      <alignment horizontal="center" vertical="center" wrapText="1"/>
      <protection locked="0"/>
    </xf>
    <xf numFmtId="165" fontId="11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171" fontId="4" fillId="0" borderId="11" xfId="1" applyNumberFormat="1" applyFont="1" applyBorder="1" applyAlignment="1">
      <alignment horizontal="center" vertical="center"/>
    </xf>
    <xf numFmtId="172" fontId="3" fillId="8" borderId="12" xfId="5" applyNumberFormat="1" applyFont="1" applyFill="1" applyBorder="1" applyAlignment="1" applyProtection="1">
      <alignment horizontal="center" vertical="center" wrapText="1"/>
      <protection locked="0"/>
    </xf>
    <xf numFmtId="172" fontId="2" fillId="9" borderId="15" xfId="0" applyNumberFormat="1" applyFont="1" applyFill="1" applyBorder="1" applyAlignment="1" applyProtection="1">
      <alignment horizontal="center" vertical="center"/>
      <protection locked="0"/>
    </xf>
    <xf numFmtId="166" fontId="13" fillId="0" borderId="0" xfId="7" applyNumberFormat="1" applyFont="1" applyFill="1" applyBorder="1" applyAlignment="1" applyProtection="1">
      <alignment horizontal="center" vertical="center" wrapText="1"/>
    </xf>
    <xf numFmtId="172" fontId="14" fillId="10" borderId="11" xfId="5" applyNumberFormat="1" applyFont="1" applyFill="1" applyBorder="1" applyAlignment="1" applyProtection="1">
      <alignment horizontal="center" vertical="center" wrapText="1"/>
      <protection locked="0"/>
    </xf>
    <xf numFmtId="3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15" fillId="0" borderId="16" xfId="3" applyFont="1" applyFill="1" applyBorder="1" applyAlignment="1">
      <alignment horizontal="center" vertical="center" wrapText="1"/>
    </xf>
    <xf numFmtId="0" fontId="16" fillId="0" borderId="0" xfId="0" applyFont="1" applyFill="1" applyAlignment="1" applyProtection="1">
      <alignment horizontal="center" vertical="center" wrapText="1"/>
    </xf>
    <xf numFmtId="0" fontId="16" fillId="0" borderId="0" xfId="0" applyFont="1" applyFill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17" fillId="0" borderId="0" xfId="0" applyFont="1" applyFill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11" xfId="0" applyFont="1" applyFill="1" applyBorder="1" applyAlignment="1" applyProtection="1">
      <alignment horizontal="center" vertical="center" wrapText="1"/>
    </xf>
    <xf numFmtId="165" fontId="16" fillId="0" borderId="0" xfId="0" applyNumberFormat="1" applyFont="1" applyFill="1" applyBorder="1" applyAlignment="1">
      <alignment horizontal="center" vertical="center" wrapText="1"/>
    </xf>
    <xf numFmtId="3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11" xfId="0" applyNumberFormat="1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165" fontId="21" fillId="0" borderId="11" xfId="0" applyNumberFormat="1" applyFont="1" applyBorder="1" applyAlignment="1">
      <alignment horizontal="center" vertical="center"/>
    </xf>
    <xf numFmtId="165" fontId="16" fillId="0" borderId="15" xfId="0" applyNumberFormat="1" applyFont="1" applyFill="1" applyBorder="1" applyAlignment="1" applyProtection="1">
      <alignment horizontal="center" vertical="center" wrapText="1"/>
    </xf>
    <xf numFmtId="167" fontId="16" fillId="0" borderId="0" xfId="0" applyNumberFormat="1" applyFont="1" applyFill="1" applyBorder="1" applyAlignment="1" applyProtection="1">
      <alignment vertical="center" wrapText="1"/>
    </xf>
    <xf numFmtId="165" fontId="16" fillId="0" borderId="0" xfId="1" applyNumberFormat="1" applyFont="1" applyFill="1" applyBorder="1" applyAlignment="1">
      <alignment horizontal="center" vertical="center"/>
    </xf>
    <xf numFmtId="0" fontId="22" fillId="0" borderId="16" xfId="3" applyFont="1" applyFill="1" applyBorder="1" applyAlignment="1">
      <alignment horizontal="center" vertical="center" wrapText="1"/>
    </xf>
    <xf numFmtId="165" fontId="16" fillId="0" borderId="0" xfId="0" applyNumberFormat="1" applyFont="1" applyFill="1" applyBorder="1" applyAlignment="1">
      <alignment horizontal="center" vertical="center"/>
    </xf>
    <xf numFmtId="165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23" fillId="0" borderId="0" xfId="4" applyNumberFormat="1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167" fontId="2" fillId="0" borderId="0" xfId="0" applyNumberFormat="1" applyFont="1" applyFill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165" fontId="26" fillId="3" borderId="10" xfId="0" applyNumberFormat="1" applyFont="1" applyFill="1" applyBorder="1" applyAlignment="1">
      <alignment horizontal="center" vertical="center" wrapText="1"/>
    </xf>
    <xf numFmtId="171" fontId="24" fillId="0" borderId="11" xfId="8" applyNumberFormat="1" applyFont="1" applyFill="1" applyBorder="1" applyAlignment="1" applyProtection="1">
      <alignment horizontal="right" vertical="center"/>
      <protection locked="0"/>
    </xf>
    <xf numFmtId="167" fontId="25" fillId="0" borderId="0" xfId="0" applyNumberFormat="1" applyFont="1" applyFill="1" applyAlignment="1" applyProtection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7" fillId="11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168" fontId="4" fillId="0" borderId="0" xfId="1" applyFont="1" applyBorder="1" applyAlignment="1">
      <alignment horizontal="center" vertical="center"/>
    </xf>
    <xf numFmtId="0" fontId="1" fillId="0" borderId="0" xfId="9"/>
    <xf numFmtId="0" fontId="29" fillId="0" borderId="4" xfId="9" applyFont="1" applyBorder="1" applyAlignment="1">
      <alignment horizontal="center"/>
    </xf>
    <xf numFmtId="0" fontId="29" fillId="0" borderId="5" xfId="9" applyFont="1" applyBorder="1" applyAlignment="1">
      <alignment horizontal="center"/>
    </xf>
    <xf numFmtId="0" fontId="29" fillId="0" borderId="9" xfId="9" applyFont="1" applyBorder="1" applyAlignment="1">
      <alignment horizontal="center"/>
    </xf>
    <xf numFmtId="0" fontId="30" fillId="0" borderId="20" xfId="9" applyFont="1" applyBorder="1" applyAlignment="1">
      <alignment horizontal="center" vertical="center"/>
    </xf>
    <xf numFmtId="0" fontId="30" fillId="0" borderId="14" xfId="9" applyFont="1" applyBorder="1" applyAlignment="1">
      <alignment horizontal="center" vertical="center"/>
    </xf>
    <xf numFmtId="171" fontId="30" fillId="0" borderId="25" xfId="1" applyNumberFormat="1" applyFont="1" applyBorder="1" applyAlignment="1">
      <alignment horizontal="center" vertical="center"/>
    </xf>
    <xf numFmtId="171" fontId="1" fillId="0" borderId="0" xfId="9" applyNumberFormat="1"/>
    <xf numFmtId="171" fontId="16" fillId="0" borderId="0" xfId="1" applyNumberFormat="1" applyFont="1" applyFill="1" applyAlignment="1" applyProtection="1">
      <alignment horizontal="center" vertical="center" wrapText="1"/>
    </xf>
    <xf numFmtId="0" fontId="30" fillId="0" borderId="26" xfId="9" applyFont="1" applyBorder="1" applyAlignment="1">
      <alignment horizontal="center" vertical="center"/>
    </xf>
    <xf numFmtId="0" fontId="30" fillId="0" borderId="27" xfId="9" applyFont="1" applyBorder="1" applyAlignment="1">
      <alignment horizontal="center" vertical="center"/>
    </xf>
    <xf numFmtId="171" fontId="30" fillId="0" borderId="28" xfId="1" applyNumberFormat="1" applyFont="1" applyBorder="1" applyAlignment="1">
      <alignment vertical="center"/>
    </xf>
    <xf numFmtId="165" fontId="3" fillId="2" borderId="4" xfId="0" applyNumberFormat="1" applyFont="1" applyFill="1" applyBorder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72" fontId="18" fillId="9" borderId="4" xfId="0" applyNumberFormat="1" applyFont="1" applyFill="1" applyBorder="1" applyAlignment="1">
      <alignment horizontal="center" vertical="center" wrapText="1"/>
    </xf>
    <xf numFmtId="172" fontId="18" fillId="9" borderId="13" xfId="0" applyNumberFormat="1" applyFont="1" applyFill="1" applyBorder="1" applyAlignment="1">
      <alignment horizontal="center" vertical="center" wrapText="1"/>
    </xf>
    <xf numFmtId="165" fontId="19" fillId="9" borderId="9" xfId="0" applyNumberFormat="1" applyFont="1" applyFill="1" applyBorder="1" applyAlignment="1" applyProtection="1">
      <alignment horizontal="center" vertical="center" wrapText="1"/>
    </xf>
    <xf numFmtId="165" fontId="19" fillId="9" borderId="15" xfId="0" applyNumberFormat="1" applyFont="1" applyFill="1" applyBorder="1" applyAlignment="1" applyProtection="1">
      <alignment horizontal="center" vertical="center" wrapText="1"/>
    </xf>
    <xf numFmtId="165" fontId="17" fillId="2" borderId="4" xfId="0" applyNumberFormat="1" applyFont="1" applyFill="1" applyBorder="1" applyAlignment="1">
      <alignment horizontal="center" vertical="center"/>
    </xf>
    <xf numFmtId="165" fontId="17" fillId="2" borderId="8" xfId="0" applyNumberFormat="1" applyFont="1" applyFill="1" applyBorder="1" applyAlignment="1">
      <alignment horizontal="center" vertical="center"/>
    </xf>
    <xf numFmtId="165" fontId="17" fillId="2" borderId="4" xfId="0" applyNumberFormat="1" applyFont="1" applyFill="1" applyBorder="1" applyAlignment="1">
      <alignment horizontal="center" vertical="center" wrapText="1"/>
    </xf>
    <xf numFmtId="165" fontId="17" fillId="2" borderId="8" xfId="0" applyNumberFormat="1" applyFont="1" applyFill="1" applyBorder="1" applyAlignment="1">
      <alignment horizontal="center" vertical="center" wrapText="1"/>
    </xf>
    <xf numFmtId="165" fontId="17" fillId="2" borderId="5" xfId="0" applyNumberFormat="1" applyFont="1" applyFill="1" applyBorder="1" applyAlignment="1">
      <alignment horizontal="center" vertical="center"/>
    </xf>
    <xf numFmtId="172" fontId="18" fillId="9" borderId="9" xfId="0" applyNumberFormat="1" applyFont="1" applyFill="1" applyBorder="1" applyAlignment="1">
      <alignment horizontal="center" vertical="center" wrapText="1"/>
    </xf>
    <xf numFmtId="172" fontId="18" fillId="9" borderId="15" xfId="0" applyNumberFormat="1" applyFont="1" applyFill="1" applyBorder="1" applyAlignment="1">
      <alignment horizontal="center" vertical="center" wrapText="1"/>
    </xf>
    <xf numFmtId="172" fontId="18" fillId="9" borderId="19" xfId="0" applyNumberFormat="1" applyFont="1" applyFill="1" applyBorder="1" applyAlignment="1">
      <alignment horizontal="center" vertical="center" wrapText="1"/>
    </xf>
    <xf numFmtId="172" fontId="18" fillId="9" borderId="20" xfId="0" applyNumberFormat="1" applyFont="1" applyFill="1" applyBorder="1" applyAlignment="1">
      <alignment horizontal="center" vertical="center" wrapText="1"/>
    </xf>
    <xf numFmtId="0" fontId="31" fillId="0" borderId="0" xfId="9" applyFont="1" applyAlignment="1">
      <alignment horizontal="center"/>
    </xf>
    <xf numFmtId="3" fontId="32" fillId="0" borderId="0" xfId="9" applyNumberFormat="1" applyFont="1" applyAlignment="1">
      <alignment horizontal="center" vertical="center"/>
    </xf>
    <xf numFmtId="0" fontId="30" fillId="0" borderId="0" xfId="9" applyFont="1" applyAlignment="1">
      <alignment horizontal="center" vertical="center" wrapText="1"/>
    </xf>
    <xf numFmtId="0" fontId="33" fillId="0" borderId="0" xfId="0" applyFont="1" applyFill="1" applyAlignment="1" applyProtection="1">
      <alignment horizontal="center" vertical="center" wrapText="1"/>
    </xf>
    <xf numFmtId="0" fontId="33" fillId="0" borderId="0" xfId="0" applyFont="1" applyFill="1" applyAlignment="1" applyProtection="1">
      <alignment vertical="center" wrapText="1"/>
    </xf>
    <xf numFmtId="0" fontId="30" fillId="0" borderId="29" xfId="9" applyFont="1" applyBorder="1" applyAlignment="1">
      <alignment horizontal="center" vertical="center"/>
    </xf>
    <xf numFmtId="0" fontId="30" fillId="0" borderId="10" xfId="9" applyFont="1" applyBorder="1" applyAlignment="1">
      <alignment horizontal="center" vertical="center"/>
    </xf>
    <xf numFmtId="171" fontId="30" fillId="0" borderId="30" xfId="1" applyNumberFormat="1" applyFont="1" applyBorder="1" applyAlignment="1">
      <alignment horizontal="center" vertical="center"/>
    </xf>
  </cellXfs>
  <cellStyles count="10">
    <cellStyle name="Hipervínculo" xfId="7" builtinId="8"/>
    <cellStyle name="Millares_FORMATOS" xfId="2"/>
    <cellStyle name="Moneda" xfId="1" builtinId="4"/>
    <cellStyle name="Moneda 7" xfId="8"/>
    <cellStyle name="Normal" xfId="0" builtinId="0"/>
    <cellStyle name="Normal 2" xfId="5"/>
    <cellStyle name="Normal 2 2" xfId="6"/>
    <cellStyle name="Normal 2_INFORME CIENCIAS 25 DE AGOSTO" xfId="3"/>
    <cellStyle name="Normal 3" xfId="9"/>
    <cellStyle name="Normal_EVALUACION TECNICA GRANDE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P54"/>
  <sheetViews>
    <sheetView topLeftCell="A9" workbookViewId="0">
      <pane xSplit="5" ySplit="1" topLeftCell="U10" activePane="bottomRight" state="frozen"/>
      <selection activeCell="A9" sqref="A9"/>
      <selection pane="topRight" activeCell="F9" sqref="F9"/>
      <selection pane="bottomLeft" activeCell="A10" sqref="A10"/>
      <selection pane="bottomRight" activeCell="Y15" sqref="Y15"/>
    </sheetView>
  </sheetViews>
  <sheetFormatPr baseColWidth="10" defaultRowHeight="12.75" x14ac:dyDescent="0.2"/>
  <cols>
    <col min="1" max="1" width="5.85546875" style="1" customWidth="1"/>
    <col min="2" max="2" width="10.85546875" style="2" customWidth="1"/>
    <col min="3" max="3" width="28.7109375" style="1" customWidth="1"/>
    <col min="4" max="4" width="12.28515625" style="1" customWidth="1"/>
    <col min="5" max="5" width="16.85546875" style="1" customWidth="1"/>
    <col min="6" max="6" width="9" style="3" customWidth="1"/>
    <col min="7" max="8" width="14" style="90" customWidth="1"/>
    <col min="9" max="9" width="14" style="3" customWidth="1"/>
    <col min="10" max="10" width="15.28515625" style="4" customWidth="1"/>
    <col min="11" max="11" width="14.5703125" style="4" customWidth="1"/>
    <col min="12" max="12" width="15.140625" style="4" customWidth="1"/>
    <col min="13" max="13" width="14" style="4" customWidth="1"/>
    <col min="14" max="14" width="14" style="3" customWidth="1"/>
    <col min="15" max="15" width="8.140625" style="4" customWidth="1"/>
    <col min="16" max="16" width="11.85546875" style="4" customWidth="1"/>
    <col min="17" max="18" width="11.85546875" style="2" customWidth="1"/>
    <col min="19" max="22" width="11.42578125" style="2" customWidth="1"/>
    <col min="23" max="23" width="11.85546875" style="2" customWidth="1"/>
    <col min="24" max="24" width="8.7109375" style="4" customWidth="1"/>
    <col min="25" max="25" width="17.28515625" style="2" customWidth="1"/>
    <col min="26" max="26" width="11.85546875" style="2" customWidth="1"/>
    <col min="27" max="32" width="11.42578125" style="2" customWidth="1"/>
    <col min="33" max="33" width="6.140625" style="2" customWidth="1"/>
    <col min="34" max="34" width="13" style="5" customWidth="1"/>
    <col min="35" max="35" width="13" style="6" customWidth="1"/>
    <col min="36" max="41" width="13" style="5" customWidth="1"/>
    <col min="42" max="42" width="6.5703125" style="2" customWidth="1"/>
    <col min="43" max="16384" width="11.42578125" style="7"/>
  </cols>
  <sheetData>
    <row r="1" spans="1:42" ht="25.5" customHeight="1" x14ac:dyDescent="0.2">
      <c r="A1" s="147" t="s">
        <v>85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42" ht="30.75" customHeight="1" x14ac:dyDescent="0.2">
      <c r="A2" s="147" t="s">
        <v>86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42" ht="60.75" customHeight="1" thickBot="1" x14ac:dyDescent="0.25">
      <c r="A3" s="147" t="s">
        <v>87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42" ht="25.5" hidden="1" customHeight="1" x14ac:dyDescent="0.2"/>
    <row r="5" spans="1:42" ht="25.5" hidden="1" customHeight="1" x14ac:dyDescent="0.2"/>
    <row r="6" spans="1:42" ht="38.25" hidden="1" customHeight="1" thickBot="1" x14ac:dyDescent="0.25"/>
    <row r="7" spans="1:42" ht="15.75" customHeight="1" thickBot="1" x14ac:dyDescent="0.25">
      <c r="A7" s="8"/>
      <c r="B7" s="8"/>
      <c r="C7" s="8"/>
      <c r="D7" s="8"/>
      <c r="E7" s="8"/>
      <c r="F7" s="9"/>
      <c r="G7" s="91"/>
      <c r="H7" s="91"/>
      <c r="I7" s="9"/>
      <c r="J7" s="9"/>
      <c r="K7" s="9"/>
      <c r="L7" s="9"/>
      <c r="M7" s="9"/>
      <c r="N7" s="9"/>
      <c r="O7" s="9"/>
      <c r="P7" s="10"/>
      <c r="Q7" s="11"/>
      <c r="R7" s="11"/>
      <c r="S7" s="11"/>
      <c r="T7" s="11"/>
      <c r="U7" s="11"/>
      <c r="V7" s="11"/>
      <c r="W7" s="11"/>
    </row>
    <row r="8" spans="1:42" ht="24" customHeight="1" thickBot="1" x14ac:dyDescent="0.25">
      <c r="G8" s="113" t="s">
        <v>0</v>
      </c>
      <c r="H8" s="114"/>
      <c r="I8" s="114"/>
      <c r="J8" s="114"/>
      <c r="K8" s="114"/>
      <c r="L8" s="114"/>
      <c r="M8" s="114"/>
      <c r="N8" s="114"/>
      <c r="O8" s="12"/>
      <c r="P8" s="115" t="s">
        <v>1</v>
      </c>
      <c r="Q8" s="116"/>
      <c r="R8" s="116"/>
      <c r="S8" s="116"/>
      <c r="T8" s="116"/>
      <c r="U8" s="116"/>
      <c r="V8" s="116"/>
      <c r="W8" s="116"/>
      <c r="X8" s="13"/>
      <c r="Y8" s="117" t="s">
        <v>2</v>
      </c>
      <c r="Z8" s="118"/>
      <c r="AA8" s="118"/>
      <c r="AB8" s="118"/>
      <c r="AC8" s="118"/>
      <c r="AD8" s="118"/>
      <c r="AE8" s="118"/>
      <c r="AF8" s="118"/>
      <c r="AG8" s="13"/>
      <c r="AH8" s="119" t="s">
        <v>3</v>
      </c>
      <c r="AI8" s="120"/>
      <c r="AJ8" s="120"/>
      <c r="AK8" s="120"/>
      <c r="AL8" s="120"/>
      <c r="AM8" s="120"/>
      <c r="AN8" s="120"/>
      <c r="AO8" s="120"/>
      <c r="AP8" s="13"/>
    </row>
    <row r="9" spans="1:42" s="8" customFormat="1" ht="51.75" customHeight="1" x14ac:dyDescent="0.2">
      <c r="A9" s="14" t="s">
        <v>4</v>
      </c>
      <c r="B9" s="15" t="s">
        <v>5</v>
      </c>
      <c r="C9" s="15" t="s">
        <v>7</v>
      </c>
      <c r="D9" s="15" t="s">
        <v>8</v>
      </c>
      <c r="E9" s="15" t="s">
        <v>9</v>
      </c>
      <c r="F9" s="16"/>
      <c r="G9" s="92" t="s">
        <v>10</v>
      </c>
      <c r="H9" s="92" t="s">
        <v>66</v>
      </c>
      <c r="I9" s="17" t="s">
        <v>67</v>
      </c>
      <c r="J9" s="17" t="s">
        <v>68</v>
      </c>
      <c r="K9" s="17" t="s">
        <v>69</v>
      </c>
      <c r="L9" s="17" t="s">
        <v>70</v>
      </c>
      <c r="M9" s="17" t="s">
        <v>71</v>
      </c>
      <c r="N9" s="17" t="s">
        <v>72</v>
      </c>
      <c r="O9" s="18"/>
      <c r="P9" s="92" t="s">
        <v>10</v>
      </c>
      <c r="Q9" s="92" t="s">
        <v>66</v>
      </c>
      <c r="R9" s="17" t="s">
        <v>67</v>
      </c>
      <c r="S9" s="17" t="s">
        <v>68</v>
      </c>
      <c r="T9" s="17" t="s">
        <v>69</v>
      </c>
      <c r="U9" s="17" t="s">
        <v>70</v>
      </c>
      <c r="V9" s="17" t="s">
        <v>71</v>
      </c>
      <c r="W9" s="17" t="s">
        <v>72</v>
      </c>
      <c r="X9" s="18"/>
      <c r="Y9" s="92" t="s">
        <v>10</v>
      </c>
      <c r="Z9" s="92" t="s">
        <v>66</v>
      </c>
      <c r="AA9" s="17" t="s">
        <v>67</v>
      </c>
      <c r="AB9" s="17" t="s">
        <v>68</v>
      </c>
      <c r="AC9" s="17" t="s">
        <v>69</v>
      </c>
      <c r="AD9" s="17" t="s">
        <v>70</v>
      </c>
      <c r="AE9" s="17" t="s">
        <v>71</v>
      </c>
      <c r="AF9" s="17" t="s">
        <v>72</v>
      </c>
      <c r="AG9" s="18"/>
      <c r="AH9" s="92" t="s">
        <v>10</v>
      </c>
      <c r="AI9" s="92" t="s">
        <v>66</v>
      </c>
      <c r="AJ9" s="17" t="s">
        <v>67</v>
      </c>
      <c r="AK9" s="17" t="s">
        <v>68</v>
      </c>
      <c r="AL9" s="17" t="s">
        <v>69</v>
      </c>
      <c r="AM9" s="17" t="s">
        <v>70</v>
      </c>
      <c r="AN9" s="17" t="s">
        <v>71</v>
      </c>
      <c r="AO9" s="17" t="s">
        <v>72</v>
      </c>
      <c r="AP9" s="18"/>
    </row>
    <row r="10" spans="1:42" ht="42" customHeight="1" x14ac:dyDescent="0.2">
      <c r="A10" s="86">
        <v>1</v>
      </c>
      <c r="B10" s="87" t="s">
        <v>11</v>
      </c>
      <c r="C10" s="86" t="s">
        <v>36</v>
      </c>
      <c r="D10" s="87">
        <v>1</v>
      </c>
      <c r="E10" s="19">
        <v>75390784</v>
      </c>
      <c r="F10" s="20"/>
      <c r="G10" s="55">
        <v>75267500</v>
      </c>
      <c r="H10" s="93">
        <v>0</v>
      </c>
      <c r="I10" s="55">
        <v>42281890</v>
      </c>
      <c r="J10" s="55">
        <v>0</v>
      </c>
      <c r="K10" s="55">
        <v>0</v>
      </c>
      <c r="L10" s="55">
        <v>60690000</v>
      </c>
      <c r="M10" s="55">
        <v>75337710</v>
      </c>
      <c r="N10" s="55">
        <v>54304213.670000002</v>
      </c>
      <c r="P10" s="22" t="s">
        <v>12</v>
      </c>
      <c r="Q10" s="22" t="s">
        <v>12</v>
      </c>
      <c r="R10" s="22" t="s">
        <v>12</v>
      </c>
      <c r="S10" s="22" t="s">
        <v>12</v>
      </c>
      <c r="T10" s="22" t="s">
        <v>74</v>
      </c>
      <c r="U10" s="22" t="s">
        <v>74</v>
      </c>
      <c r="V10" s="22" t="s">
        <v>12</v>
      </c>
      <c r="W10" s="22" t="s">
        <v>12</v>
      </c>
      <c r="X10" s="23"/>
      <c r="Y10" s="98" t="s">
        <v>12</v>
      </c>
      <c r="Z10" s="95" t="s">
        <v>13</v>
      </c>
      <c r="AA10" s="95" t="s">
        <v>12</v>
      </c>
      <c r="AB10" s="95" t="s">
        <v>13</v>
      </c>
      <c r="AC10" s="95" t="s">
        <v>13</v>
      </c>
      <c r="AD10" s="95" t="s">
        <v>12</v>
      </c>
      <c r="AE10" s="95" t="s">
        <v>12</v>
      </c>
      <c r="AF10" s="99" t="s">
        <v>74</v>
      </c>
      <c r="AG10" s="24"/>
      <c r="AH10" s="25">
        <f t="shared" ref="AH10:AK15" si="0">IF(P10="NO CUMPLE","",IF(Y10="NO CUMPLE","",IF(Y10="NC","",IF(Y10="CUMPLE",G10))))</f>
        <v>75267500</v>
      </c>
      <c r="AI10" s="25" t="str">
        <f t="shared" si="0"/>
        <v/>
      </c>
      <c r="AJ10" s="25">
        <f t="shared" si="0"/>
        <v>42281890</v>
      </c>
      <c r="AK10" s="25" t="str">
        <f t="shared" si="0"/>
        <v/>
      </c>
      <c r="AL10" s="25" t="str">
        <f>IF(T10="NO CUMPLE","",IF(AC10="NO CUMPLE","",IF(AC10="NC","",IF(AC10="CUMPLE",K13))))</f>
        <v/>
      </c>
      <c r="AM10" s="25" t="str">
        <f t="shared" ref="AM10:AM40" si="1">IF(U10="NO CUMPLE","",IF(AD10="NO CUMPLE","",IF(AD10="NC","",IF(AD10="CUMPLE",L10))))</f>
        <v/>
      </c>
      <c r="AN10" s="25">
        <f t="shared" ref="AN10:AN40" si="2">IF(V10="NO CUMPLE","",IF(AE10="NO CUMPLE","",IF(AE10="NC","",IF(AE10="CUMPLE",M10))))</f>
        <v>75337710</v>
      </c>
      <c r="AO10" s="25" t="str">
        <f t="shared" ref="AO10:AO40" si="3">IF(W10="NO CUMPLE","",IF(AF10="NO CUMPLE","",IF(AF10="NC","",IF(AF10="CUMPLE",N10))))</f>
        <v/>
      </c>
      <c r="AP10" s="24"/>
    </row>
    <row r="11" spans="1:42" ht="42" customHeight="1" x14ac:dyDescent="0.2">
      <c r="A11" s="87">
        <v>2</v>
      </c>
      <c r="B11" s="87" t="s">
        <v>11</v>
      </c>
      <c r="C11" s="87" t="s">
        <v>37</v>
      </c>
      <c r="D11" s="87">
        <v>1</v>
      </c>
      <c r="E11" s="19">
        <v>94713528</v>
      </c>
      <c r="F11" s="26"/>
      <c r="G11" s="55">
        <v>94605000</v>
      </c>
      <c r="H11" s="93">
        <v>0</v>
      </c>
      <c r="I11" s="55">
        <v>70627095</v>
      </c>
      <c r="J11" s="55">
        <v>102935000</v>
      </c>
      <c r="K11" s="55">
        <v>0</v>
      </c>
      <c r="L11" s="55">
        <v>72590000</v>
      </c>
      <c r="M11" s="55">
        <v>94156251</v>
      </c>
      <c r="N11" s="55">
        <v>89946065.510000005</v>
      </c>
      <c r="P11" s="22" t="s">
        <v>12</v>
      </c>
      <c r="Q11" s="22" t="s">
        <v>12</v>
      </c>
      <c r="R11" s="22" t="s">
        <v>12</v>
      </c>
      <c r="S11" s="22" t="s">
        <v>12</v>
      </c>
      <c r="T11" s="22" t="s">
        <v>74</v>
      </c>
      <c r="U11" s="22" t="s">
        <v>74</v>
      </c>
      <c r="V11" s="22" t="s">
        <v>12</v>
      </c>
      <c r="W11" s="22" t="s">
        <v>12</v>
      </c>
      <c r="X11" s="23"/>
      <c r="Y11" s="98" t="s">
        <v>12</v>
      </c>
      <c r="Z11" s="95" t="s">
        <v>13</v>
      </c>
      <c r="AA11" s="95" t="s">
        <v>12</v>
      </c>
      <c r="AB11" s="95" t="s">
        <v>12</v>
      </c>
      <c r="AC11" s="95" t="s">
        <v>13</v>
      </c>
      <c r="AD11" s="95" t="s">
        <v>12</v>
      </c>
      <c r="AE11" s="95" t="s">
        <v>12</v>
      </c>
      <c r="AF11" s="99" t="s">
        <v>74</v>
      </c>
      <c r="AG11" s="24"/>
      <c r="AH11" s="25">
        <f t="shared" si="0"/>
        <v>94605000</v>
      </c>
      <c r="AI11" s="25" t="str">
        <f t="shared" si="0"/>
        <v/>
      </c>
      <c r="AJ11" s="25">
        <f t="shared" si="0"/>
        <v>70627095</v>
      </c>
      <c r="AK11" s="25">
        <f t="shared" si="0"/>
        <v>102935000</v>
      </c>
      <c r="AL11" s="25" t="str">
        <f>IF(T11="NO CUMPLE","",IF(AC11="NO CUMPLE","",IF(AC11="NC","",IF(AC11="CUMPLE",K14))))</f>
        <v/>
      </c>
      <c r="AM11" s="25" t="str">
        <f t="shared" si="1"/>
        <v/>
      </c>
      <c r="AN11" s="25">
        <f t="shared" si="2"/>
        <v>94156251</v>
      </c>
      <c r="AO11" s="25" t="str">
        <f t="shared" si="3"/>
        <v/>
      </c>
      <c r="AP11" s="24"/>
    </row>
    <row r="12" spans="1:42" ht="42" customHeight="1" x14ac:dyDescent="0.2">
      <c r="A12" s="87">
        <v>3</v>
      </c>
      <c r="B12" s="87" t="s">
        <v>11</v>
      </c>
      <c r="C12" s="87" t="s">
        <v>38</v>
      </c>
      <c r="D12" s="87">
        <v>1</v>
      </c>
      <c r="E12" s="19">
        <v>82042884</v>
      </c>
      <c r="F12" s="27"/>
      <c r="G12" s="55">
        <v>81979100</v>
      </c>
      <c r="H12" s="93">
        <v>0</v>
      </c>
      <c r="I12" s="55">
        <v>56454790</v>
      </c>
      <c r="J12" s="55">
        <v>88952500</v>
      </c>
      <c r="K12" s="55">
        <v>0</v>
      </c>
      <c r="L12" s="55">
        <v>60690000</v>
      </c>
      <c r="M12" s="55">
        <v>81560101</v>
      </c>
      <c r="N12" s="55">
        <v>61550227.200000003</v>
      </c>
      <c r="P12" s="22" t="s">
        <v>12</v>
      </c>
      <c r="Q12" s="22" t="s">
        <v>12</v>
      </c>
      <c r="R12" s="22" t="s">
        <v>12</v>
      </c>
      <c r="S12" s="22" t="s">
        <v>12</v>
      </c>
      <c r="T12" s="22" t="s">
        <v>74</v>
      </c>
      <c r="U12" s="22" t="s">
        <v>74</v>
      </c>
      <c r="V12" s="22" t="s">
        <v>12</v>
      </c>
      <c r="W12" s="22" t="s">
        <v>12</v>
      </c>
      <c r="X12" s="23"/>
      <c r="Y12" s="98" t="s">
        <v>12</v>
      </c>
      <c r="Z12" s="95" t="s">
        <v>13</v>
      </c>
      <c r="AA12" s="95" t="s">
        <v>12</v>
      </c>
      <c r="AB12" s="95" t="s">
        <v>12</v>
      </c>
      <c r="AC12" s="95" t="s">
        <v>13</v>
      </c>
      <c r="AD12" s="95" t="s">
        <v>12</v>
      </c>
      <c r="AE12" s="95" t="s">
        <v>12</v>
      </c>
      <c r="AF12" s="99" t="s">
        <v>74</v>
      </c>
      <c r="AG12" s="24"/>
      <c r="AH12" s="25">
        <f t="shared" si="0"/>
        <v>81979100</v>
      </c>
      <c r="AI12" s="25" t="str">
        <f t="shared" si="0"/>
        <v/>
      </c>
      <c r="AJ12" s="25">
        <f t="shared" si="0"/>
        <v>56454790</v>
      </c>
      <c r="AK12" s="25">
        <f t="shared" si="0"/>
        <v>88952500</v>
      </c>
      <c r="AL12" s="25" t="str">
        <f>IF(T12="NO CUMPLE","",IF(AC12="NO CUMPLE","",IF(AC12="NC","",IF(AC12="CUMPLE",K15))))</f>
        <v/>
      </c>
      <c r="AM12" s="25" t="str">
        <f t="shared" si="1"/>
        <v/>
      </c>
      <c r="AN12" s="25">
        <f t="shared" si="2"/>
        <v>81560101</v>
      </c>
      <c r="AO12" s="25" t="str">
        <f t="shared" si="3"/>
        <v/>
      </c>
      <c r="AP12" s="24"/>
    </row>
    <row r="13" spans="1:42" ht="42" customHeight="1" x14ac:dyDescent="0.2">
      <c r="A13" s="87">
        <v>4</v>
      </c>
      <c r="B13" s="87" t="s">
        <v>17</v>
      </c>
      <c r="C13" s="87" t="s">
        <v>39</v>
      </c>
      <c r="D13" s="87">
        <v>1</v>
      </c>
      <c r="E13" s="19">
        <v>42685300</v>
      </c>
      <c r="F13" s="28"/>
      <c r="G13" s="55">
        <v>42679350</v>
      </c>
      <c r="H13" s="93">
        <v>28203000</v>
      </c>
      <c r="I13" s="55">
        <v>35700000</v>
      </c>
      <c r="J13" s="55">
        <v>26180000</v>
      </c>
      <c r="K13" s="55">
        <v>50185870</v>
      </c>
      <c r="L13" s="55">
        <v>0</v>
      </c>
      <c r="M13" s="55">
        <v>0</v>
      </c>
      <c r="N13" s="55">
        <v>22290914.59</v>
      </c>
      <c r="P13" s="22" t="s">
        <v>12</v>
      </c>
      <c r="Q13" s="22" t="s">
        <v>12</v>
      </c>
      <c r="R13" s="22" t="s">
        <v>12</v>
      </c>
      <c r="S13" s="22" t="s">
        <v>12</v>
      </c>
      <c r="T13" s="22" t="s">
        <v>74</v>
      </c>
      <c r="U13" s="22" t="s">
        <v>74</v>
      </c>
      <c r="V13" s="22" t="s">
        <v>12</v>
      </c>
      <c r="W13" s="22" t="s">
        <v>12</v>
      </c>
      <c r="X13" s="23"/>
      <c r="Y13" s="95" t="s">
        <v>74</v>
      </c>
      <c r="Z13" s="99" t="s">
        <v>74</v>
      </c>
      <c r="AA13" s="99" t="s">
        <v>74</v>
      </c>
      <c r="AB13" s="95" t="s">
        <v>74</v>
      </c>
      <c r="AC13" s="99" t="s">
        <v>74</v>
      </c>
      <c r="AD13" s="95" t="s">
        <v>13</v>
      </c>
      <c r="AE13" s="95" t="s">
        <v>13</v>
      </c>
      <c r="AF13" s="95" t="s">
        <v>12</v>
      </c>
      <c r="AG13" s="24"/>
      <c r="AH13" s="25" t="str">
        <f t="shared" si="0"/>
        <v/>
      </c>
      <c r="AI13" s="25" t="str">
        <f t="shared" si="0"/>
        <v/>
      </c>
      <c r="AJ13" s="25" t="str">
        <f t="shared" si="0"/>
        <v/>
      </c>
      <c r="AK13" s="25" t="str">
        <f t="shared" si="0"/>
        <v/>
      </c>
      <c r="AL13" s="25" t="str">
        <f>IF(T13="NO CUMPLE","",IF(AC13="NO CUMPLE","",IF(AC13="NC","",IF(AC13="CUMPLE",K16))))</f>
        <v/>
      </c>
      <c r="AM13" s="25" t="str">
        <f t="shared" si="1"/>
        <v/>
      </c>
      <c r="AN13" s="25" t="str">
        <f t="shared" si="2"/>
        <v/>
      </c>
      <c r="AO13" s="25">
        <f t="shared" si="3"/>
        <v>22290914.59</v>
      </c>
      <c r="AP13" s="24"/>
    </row>
    <row r="14" spans="1:42" ht="42" customHeight="1" x14ac:dyDescent="0.2">
      <c r="A14" s="87">
        <v>5</v>
      </c>
      <c r="B14" s="87" t="s">
        <v>17</v>
      </c>
      <c r="C14" s="87" t="s">
        <v>40</v>
      </c>
      <c r="D14" s="87">
        <v>1</v>
      </c>
      <c r="E14" s="19">
        <v>1666000</v>
      </c>
      <c r="F14" s="28"/>
      <c r="G14" s="55">
        <v>1625540</v>
      </c>
      <c r="H14" s="93">
        <v>0</v>
      </c>
      <c r="I14" s="55">
        <v>386750</v>
      </c>
      <c r="J14" s="55">
        <v>2677500</v>
      </c>
      <c r="K14" s="55">
        <v>939981</v>
      </c>
      <c r="L14" s="55">
        <v>0</v>
      </c>
      <c r="M14" s="55">
        <v>0</v>
      </c>
      <c r="N14" s="55">
        <v>1045029.44</v>
      </c>
      <c r="P14" s="22" t="s">
        <v>12</v>
      </c>
      <c r="Q14" s="22" t="s">
        <v>12</v>
      </c>
      <c r="R14" s="22" t="s">
        <v>12</v>
      </c>
      <c r="S14" s="22" t="s">
        <v>12</v>
      </c>
      <c r="T14" s="22" t="s">
        <v>74</v>
      </c>
      <c r="U14" s="22" t="s">
        <v>74</v>
      </c>
      <c r="V14" s="22" t="s">
        <v>12</v>
      </c>
      <c r="W14" s="22" t="s">
        <v>12</v>
      </c>
      <c r="X14" s="23"/>
      <c r="Y14" s="95" t="s">
        <v>74</v>
      </c>
      <c r="Z14" s="95" t="s">
        <v>13</v>
      </c>
      <c r="AA14" s="99" t="s">
        <v>74</v>
      </c>
      <c r="AB14" s="99" t="s">
        <v>74</v>
      </c>
      <c r="AC14" s="99" t="s">
        <v>74</v>
      </c>
      <c r="AD14" s="95" t="s">
        <v>13</v>
      </c>
      <c r="AE14" s="95" t="s">
        <v>13</v>
      </c>
      <c r="AF14" s="95" t="s">
        <v>12</v>
      </c>
      <c r="AG14" s="24"/>
      <c r="AH14" s="25" t="str">
        <f t="shared" si="0"/>
        <v/>
      </c>
      <c r="AI14" s="25" t="str">
        <f t="shared" si="0"/>
        <v/>
      </c>
      <c r="AJ14" s="25" t="str">
        <f t="shared" si="0"/>
        <v/>
      </c>
      <c r="AK14" s="25" t="str">
        <f t="shared" si="0"/>
        <v/>
      </c>
      <c r="AL14" s="25" t="str">
        <f>IF(T14="NO CUMPLE","",IF(AC14="NO CUMPLE","",IF(AC14="NC","",IF(AC14="CUMPLE",K21))))</f>
        <v/>
      </c>
      <c r="AM14" s="25" t="str">
        <f t="shared" si="1"/>
        <v/>
      </c>
      <c r="AN14" s="25" t="str">
        <f t="shared" si="2"/>
        <v/>
      </c>
      <c r="AO14" s="25">
        <f t="shared" si="3"/>
        <v>1045029.44</v>
      </c>
      <c r="AP14" s="24"/>
    </row>
    <row r="15" spans="1:42" ht="42" customHeight="1" x14ac:dyDescent="0.2">
      <c r="A15" s="87">
        <v>6</v>
      </c>
      <c r="B15" s="87" t="s">
        <v>17</v>
      </c>
      <c r="C15" s="87" t="s">
        <v>41</v>
      </c>
      <c r="D15" s="87">
        <v>1</v>
      </c>
      <c r="E15" s="19">
        <v>2796500</v>
      </c>
      <c r="F15" s="28"/>
      <c r="G15" s="55">
        <v>2715580</v>
      </c>
      <c r="H15" s="93">
        <v>1291150</v>
      </c>
      <c r="I15" s="55">
        <v>2006578</v>
      </c>
      <c r="J15" s="55">
        <v>1368500</v>
      </c>
      <c r="K15" s="55">
        <v>2697968</v>
      </c>
      <c r="L15" s="55">
        <v>0</v>
      </c>
      <c r="M15" s="55">
        <v>0</v>
      </c>
      <c r="N15" s="55">
        <v>748612.34</v>
      </c>
      <c r="P15" s="22" t="s">
        <v>12</v>
      </c>
      <c r="Q15" s="22" t="s">
        <v>12</v>
      </c>
      <c r="R15" s="22" t="s">
        <v>12</v>
      </c>
      <c r="S15" s="22" t="s">
        <v>12</v>
      </c>
      <c r="T15" s="22" t="s">
        <v>74</v>
      </c>
      <c r="U15" s="22" t="s">
        <v>74</v>
      </c>
      <c r="V15" s="22" t="s">
        <v>12</v>
      </c>
      <c r="W15" s="22" t="s">
        <v>12</v>
      </c>
      <c r="X15" s="29"/>
      <c r="Y15" s="98" t="s">
        <v>12</v>
      </c>
      <c r="Z15" s="99" t="s">
        <v>74</v>
      </c>
      <c r="AA15" s="99" t="s">
        <v>74</v>
      </c>
      <c r="AB15" s="95" t="s">
        <v>12</v>
      </c>
      <c r="AC15" s="99" t="s">
        <v>74</v>
      </c>
      <c r="AD15" s="95" t="s">
        <v>13</v>
      </c>
      <c r="AE15" s="95" t="s">
        <v>13</v>
      </c>
      <c r="AF15" s="95" t="s">
        <v>12</v>
      </c>
      <c r="AG15" s="24"/>
      <c r="AH15" s="25">
        <f t="shared" si="0"/>
        <v>2715580</v>
      </c>
      <c r="AI15" s="25" t="str">
        <f t="shared" si="0"/>
        <v/>
      </c>
      <c r="AJ15" s="25" t="str">
        <f t="shared" si="0"/>
        <v/>
      </c>
      <c r="AK15" s="25">
        <f t="shared" si="0"/>
        <v>1368500</v>
      </c>
      <c r="AL15" s="25" t="str">
        <f>IF(T15="NO CUMPLE","",IF(AC15="NO CUMPLE","",IF(AC15="NC","",IF(AC15="CUMPLE",K22))))</f>
        <v/>
      </c>
      <c r="AM15" s="25" t="str">
        <f t="shared" si="1"/>
        <v/>
      </c>
      <c r="AN15" s="25" t="str">
        <f t="shared" si="2"/>
        <v/>
      </c>
      <c r="AO15" s="25">
        <f t="shared" si="3"/>
        <v>748612.34</v>
      </c>
      <c r="AP15" s="24"/>
    </row>
    <row r="16" spans="1:42" ht="42" customHeight="1" x14ac:dyDescent="0.2">
      <c r="A16" s="87">
        <v>7</v>
      </c>
      <c r="B16" s="87" t="s">
        <v>17</v>
      </c>
      <c r="C16" s="87" t="s">
        <v>42</v>
      </c>
      <c r="D16" s="87">
        <v>1</v>
      </c>
      <c r="E16" s="19">
        <v>7973000</v>
      </c>
      <c r="F16" s="28"/>
      <c r="G16" s="55">
        <v>7833770</v>
      </c>
      <c r="H16" s="93">
        <v>0</v>
      </c>
      <c r="I16" s="55">
        <v>4676700</v>
      </c>
      <c r="J16" s="55">
        <v>0</v>
      </c>
      <c r="K16" s="55">
        <v>1699915</v>
      </c>
      <c r="L16" s="55">
        <v>0</v>
      </c>
      <c r="M16" s="55">
        <v>0</v>
      </c>
      <c r="N16" s="55">
        <v>1240296.54</v>
      </c>
      <c r="P16" s="22" t="s">
        <v>12</v>
      </c>
      <c r="Q16" s="22" t="s">
        <v>12</v>
      </c>
      <c r="R16" s="22" t="s">
        <v>12</v>
      </c>
      <c r="S16" s="22" t="s">
        <v>12</v>
      </c>
      <c r="T16" s="22" t="s">
        <v>74</v>
      </c>
      <c r="U16" s="22" t="s">
        <v>74</v>
      </c>
      <c r="V16" s="22" t="s">
        <v>12</v>
      </c>
      <c r="W16" s="22" t="s">
        <v>12</v>
      </c>
      <c r="X16" s="29"/>
      <c r="Y16" s="95" t="s">
        <v>74</v>
      </c>
      <c r="Z16" s="95" t="s">
        <v>13</v>
      </c>
      <c r="AA16" s="95" t="s">
        <v>12</v>
      </c>
      <c r="AB16" s="95" t="s">
        <v>13</v>
      </c>
      <c r="AC16" s="99" t="s">
        <v>74</v>
      </c>
      <c r="AD16" s="95" t="s">
        <v>13</v>
      </c>
      <c r="AE16" s="95" t="s">
        <v>13</v>
      </c>
      <c r="AF16" s="95" t="s">
        <v>12</v>
      </c>
      <c r="AG16" s="24"/>
      <c r="AH16" s="25" t="str">
        <f t="shared" ref="AH16:AH40" si="4">IF(P16="NO CUMPLE","",IF(Y16="NO CUMPLE","",IF(Y16="NC","",IF(Y16="CUMPLE",G16))))</f>
        <v/>
      </c>
      <c r="AI16" s="25" t="str">
        <f t="shared" ref="AI16:AI40" si="5">IF(Q16="NO CUMPLE","",IF(Z16="NO CUMPLE","",IF(Z16="NC","",IF(Z16="CUMPLE",H16))))</f>
        <v/>
      </c>
      <c r="AJ16" s="25">
        <f t="shared" ref="AJ16:AJ40" si="6">IF(R16="NO CUMPLE","",IF(AA16="NO CUMPLE","",IF(AA16="NC","",IF(AA16="CUMPLE",I16))))</f>
        <v>4676700</v>
      </c>
      <c r="AK16" s="25" t="str">
        <f>IF(S16="NO CUMPLE","",IF(AB16="NO CUMPLE","",IF(AB16="NC","",IF(AB16="CUMPLE",J17))))</f>
        <v/>
      </c>
      <c r="AL16" s="25" t="str">
        <f>IF(T16="NO CUMPLE","",IF(AC16="NO CUMPLE","",IF(AC16="NC","",IF(AC16="CUMPLE",K23))))</f>
        <v/>
      </c>
      <c r="AM16" s="25" t="str">
        <f t="shared" si="1"/>
        <v/>
      </c>
      <c r="AN16" s="25" t="str">
        <f t="shared" si="2"/>
        <v/>
      </c>
      <c r="AO16" s="25">
        <f t="shared" si="3"/>
        <v>1240296.54</v>
      </c>
      <c r="AP16" s="24"/>
    </row>
    <row r="17" spans="1:42" ht="42" customHeight="1" x14ac:dyDescent="0.2">
      <c r="A17" s="87">
        <v>8</v>
      </c>
      <c r="B17" s="87" t="s">
        <v>17</v>
      </c>
      <c r="C17" s="87" t="s">
        <v>43</v>
      </c>
      <c r="D17" s="87">
        <v>1</v>
      </c>
      <c r="E17" s="19">
        <v>21092750</v>
      </c>
      <c r="F17" s="30"/>
      <c r="G17" s="55">
        <v>21063000</v>
      </c>
      <c r="H17" s="93">
        <v>20111000</v>
      </c>
      <c r="I17" s="55">
        <v>4251275</v>
      </c>
      <c r="J17" s="55">
        <v>20765500</v>
      </c>
      <c r="K17" s="55">
        <v>0</v>
      </c>
      <c r="L17" s="55">
        <v>17850000</v>
      </c>
      <c r="M17" s="55">
        <v>0</v>
      </c>
      <c r="N17" s="55">
        <v>23237723.809999999</v>
      </c>
      <c r="P17" s="22" t="s">
        <v>12</v>
      </c>
      <c r="Q17" s="22" t="s">
        <v>12</v>
      </c>
      <c r="R17" s="22" t="s">
        <v>12</v>
      </c>
      <c r="S17" s="22" t="s">
        <v>12</v>
      </c>
      <c r="T17" s="22" t="s">
        <v>74</v>
      </c>
      <c r="U17" s="22" t="s">
        <v>74</v>
      </c>
      <c r="V17" s="22" t="s">
        <v>12</v>
      </c>
      <c r="W17" s="22" t="s">
        <v>12</v>
      </c>
      <c r="X17" s="29"/>
      <c r="Y17" s="98" t="s">
        <v>12</v>
      </c>
      <c r="Z17" s="95" t="s">
        <v>12</v>
      </c>
      <c r="AA17" s="99" t="s">
        <v>74</v>
      </c>
      <c r="AB17" s="95" t="s">
        <v>12</v>
      </c>
      <c r="AC17" s="95" t="s">
        <v>13</v>
      </c>
      <c r="AD17" s="95" t="s">
        <v>12</v>
      </c>
      <c r="AE17" s="95" t="s">
        <v>13</v>
      </c>
      <c r="AF17" s="99" t="s">
        <v>74</v>
      </c>
      <c r="AG17" s="4"/>
      <c r="AH17" s="25">
        <f t="shared" si="4"/>
        <v>21063000</v>
      </c>
      <c r="AI17" s="25">
        <f t="shared" si="5"/>
        <v>20111000</v>
      </c>
      <c r="AJ17" s="25" t="str">
        <f t="shared" si="6"/>
        <v/>
      </c>
      <c r="AK17" s="25">
        <f>IF(S17="NO CUMPLE","",IF(AB17="NO CUMPLE","",IF(AB17="NC","",IF(AB17="CUMPLE",J17))))</f>
        <v>20765500</v>
      </c>
      <c r="AL17" s="25" t="str">
        <f>IF(T17="NO CUMPLE","",IF(AC17="NO CUMPLE","",IF(AC17="NC","",IF(AC17="CUMPLE",K26))))</f>
        <v/>
      </c>
      <c r="AM17" s="25" t="str">
        <f t="shared" si="1"/>
        <v/>
      </c>
      <c r="AN17" s="25" t="str">
        <f t="shared" si="2"/>
        <v/>
      </c>
      <c r="AO17" s="25" t="str">
        <f t="shared" si="3"/>
        <v/>
      </c>
      <c r="AP17" s="4"/>
    </row>
    <row r="18" spans="1:42" ht="42" customHeight="1" x14ac:dyDescent="0.2">
      <c r="A18" s="87">
        <v>9</v>
      </c>
      <c r="B18" s="87" t="s">
        <v>17</v>
      </c>
      <c r="C18" s="87" t="s">
        <v>44</v>
      </c>
      <c r="D18" s="87">
        <v>1</v>
      </c>
      <c r="E18" s="19">
        <v>285600</v>
      </c>
      <c r="F18" s="30"/>
      <c r="G18" s="55">
        <v>279650</v>
      </c>
      <c r="H18" s="93">
        <v>233240</v>
      </c>
      <c r="I18" s="55">
        <v>179690</v>
      </c>
      <c r="J18" s="55">
        <v>0</v>
      </c>
      <c r="K18" s="55">
        <v>0</v>
      </c>
      <c r="L18" s="55">
        <v>333200</v>
      </c>
      <c r="M18" s="55">
        <v>0</v>
      </c>
      <c r="N18" s="55">
        <v>267709.53999999998</v>
      </c>
      <c r="P18" s="22" t="s">
        <v>12</v>
      </c>
      <c r="Q18" s="22" t="s">
        <v>12</v>
      </c>
      <c r="R18" s="22" t="s">
        <v>12</v>
      </c>
      <c r="S18" s="22" t="s">
        <v>12</v>
      </c>
      <c r="T18" s="22" t="s">
        <v>74</v>
      </c>
      <c r="U18" s="22" t="s">
        <v>74</v>
      </c>
      <c r="V18" s="22" t="s">
        <v>12</v>
      </c>
      <c r="W18" s="22" t="s">
        <v>12</v>
      </c>
      <c r="X18" s="29"/>
      <c r="Y18" s="98" t="s">
        <v>12</v>
      </c>
      <c r="Z18" s="95" t="s">
        <v>74</v>
      </c>
      <c r="AA18" s="95" t="s">
        <v>12</v>
      </c>
      <c r="AB18" s="95" t="s">
        <v>13</v>
      </c>
      <c r="AC18" s="95" t="s">
        <v>13</v>
      </c>
      <c r="AD18" s="95" t="s">
        <v>12</v>
      </c>
      <c r="AE18" s="95" t="s">
        <v>13</v>
      </c>
      <c r="AF18" s="95" t="s">
        <v>12</v>
      </c>
      <c r="AG18" s="4"/>
      <c r="AH18" s="25">
        <f t="shared" si="4"/>
        <v>279650</v>
      </c>
      <c r="AI18" s="25" t="str">
        <f t="shared" si="5"/>
        <v/>
      </c>
      <c r="AJ18" s="25">
        <f t="shared" si="6"/>
        <v>179690</v>
      </c>
      <c r="AK18" s="25" t="str">
        <f>IF(S18="NO CUMPLE","",IF(AB18="NO CUMPLE","",IF(AB18="NC","",IF(AB18="CUMPLE",J21))))</f>
        <v/>
      </c>
      <c r="AL18" s="25" t="str">
        <f>IF(T18="NO CUMPLE","",IF(AC18="NO CUMPLE","",IF(AC18="NC","",IF(AC18="CUMPLE",K28))))</f>
        <v/>
      </c>
      <c r="AM18" s="25" t="str">
        <f t="shared" si="1"/>
        <v/>
      </c>
      <c r="AN18" s="25" t="str">
        <f t="shared" si="2"/>
        <v/>
      </c>
      <c r="AO18" s="25">
        <f t="shared" si="3"/>
        <v>267709.53999999998</v>
      </c>
      <c r="AP18" s="4"/>
    </row>
    <row r="19" spans="1:42" ht="42" customHeight="1" x14ac:dyDescent="0.2">
      <c r="A19" s="87">
        <v>10</v>
      </c>
      <c r="B19" s="87" t="s">
        <v>17</v>
      </c>
      <c r="C19" s="87" t="s">
        <v>45</v>
      </c>
      <c r="D19" s="87">
        <v>1</v>
      </c>
      <c r="E19" s="19">
        <v>333200</v>
      </c>
      <c r="F19" s="31"/>
      <c r="G19" s="55">
        <v>328440</v>
      </c>
      <c r="H19" s="93">
        <v>249900</v>
      </c>
      <c r="I19" s="55">
        <v>245735</v>
      </c>
      <c r="J19" s="55">
        <v>0</v>
      </c>
      <c r="K19" s="55">
        <v>0</v>
      </c>
      <c r="L19" s="55">
        <v>297500</v>
      </c>
      <c r="M19" s="55">
        <v>0</v>
      </c>
      <c r="N19" s="55">
        <v>262166.52</v>
      </c>
      <c r="P19" s="22" t="s">
        <v>12</v>
      </c>
      <c r="Q19" s="22" t="s">
        <v>12</v>
      </c>
      <c r="R19" s="22" t="s">
        <v>12</v>
      </c>
      <c r="S19" s="22" t="s">
        <v>12</v>
      </c>
      <c r="T19" s="22" t="s">
        <v>74</v>
      </c>
      <c r="U19" s="22" t="s">
        <v>74</v>
      </c>
      <c r="V19" s="22" t="s">
        <v>12</v>
      </c>
      <c r="W19" s="22" t="s">
        <v>12</v>
      </c>
      <c r="X19" s="23"/>
      <c r="Y19" s="98" t="s">
        <v>12</v>
      </c>
      <c r="Z19" s="95" t="s">
        <v>12</v>
      </c>
      <c r="AA19" s="95" t="s">
        <v>12</v>
      </c>
      <c r="AB19" s="95" t="s">
        <v>13</v>
      </c>
      <c r="AC19" s="95" t="s">
        <v>13</v>
      </c>
      <c r="AD19" s="95" t="s">
        <v>12</v>
      </c>
      <c r="AE19" s="95" t="s">
        <v>13</v>
      </c>
      <c r="AF19" s="95" t="s">
        <v>12</v>
      </c>
      <c r="AG19" s="4"/>
      <c r="AH19" s="25">
        <f t="shared" si="4"/>
        <v>328440</v>
      </c>
      <c r="AI19" s="25">
        <f t="shared" si="5"/>
        <v>249900</v>
      </c>
      <c r="AJ19" s="25">
        <f t="shared" si="6"/>
        <v>245735</v>
      </c>
      <c r="AK19" s="25" t="str">
        <f>IF(S19="NO CUMPLE","",IF(AB19="NO CUMPLE","",IF(AB19="NC","",IF(AB19="CUMPLE",J22))))</f>
        <v/>
      </c>
      <c r="AL19" s="25" t="str">
        <f>IF(T19="NO CUMPLE","",IF(AC19="NO CUMPLE","",IF(AC19="NC","",IF(AC19="CUMPLE",K29))))</f>
        <v/>
      </c>
      <c r="AM19" s="25" t="str">
        <f t="shared" si="1"/>
        <v/>
      </c>
      <c r="AN19" s="25" t="str">
        <f t="shared" si="2"/>
        <v/>
      </c>
      <c r="AO19" s="25">
        <f t="shared" si="3"/>
        <v>262166.52</v>
      </c>
      <c r="AP19" s="4"/>
    </row>
    <row r="20" spans="1:42" ht="42" customHeight="1" x14ac:dyDescent="0.2">
      <c r="A20" s="87">
        <v>11</v>
      </c>
      <c r="B20" s="87" t="s">
        <v>17</v>
      </c>
      <c r="C20" s="87" t="s">
        <v>46</v>
      </c>
      <c r="D20" s="87">
        <v>3</v>
      </c>
      <c r="E20" s="19">
        <v>30809100</v>
      </c>
      <c r="F20" s="30"/>
      <c r="G20" s="55">
        <v>0</v>
      </c>
      <c r="H20" s="93">
        <v>32058600</v>
      </c>
      <c r="I20" s="55">
        <v>36012375</v>
      </c>
      <c r="J20" s="55">
        <v>33201000</v>
      </c>
      <c r="K20" s="55">
        <v>0</v>
      </c>
      <c r="L20" s="55">
        <v>36199800</v>
      </c>
      <c r="M20" s="55">
        <v>0</v>
      </c>
      <c r="N20" s="55">
        <v>33509448</v>
      </c>
      <c r="P20" s="22" t="s">
        <v>12</v>
      </c>
      <c r="Q20" s="22" t="s">
        <v>12</v>
      </c>
      <c r="R20" s="22" t="s">
        <v>12</v>
      </c>
      <c r="S20" s="22" t="s">
        <v>12</v>
      </c>
      <c r="T20" s="22" t="s">
        <v>74</v>
      </c>
      <c r="U20" s="22" t="s">
        <v>74</v>
      </c>
      <c r="V20" s="22" t="s">
        <v>12</v>
      </c>
      <c r="W20" s="22" t="s">
        <v>12</v>
      </c>
      <c r="X20" s="23"/>
      <c r="Y20" s="95" t="s">
        <v>13</v>
      </c>
      <c r="Z20" s="95" t="s">
        <v>12</v>
      </c>
      <c r="AA20" s="95" t="s">
        <v>12</v>
      </c>
      <c r="AB20" s="95" t="s">
        <v>12</v>
      </c>
      <c r="AC20" s="95" t="s">
        <v>13</v>
      </c>
      <c r="AD20" s="95" t="s">
        <v>12</v>
      </c>
      <c r="AE20" s="95" t="s">
        <v>13</v>
      </c>
      <c r="AF20" s="95" t="s">
        <v>12</v>
      </c>
      <c r="AG20" s="4"/>
      <c r="AH20" s="25" t="str">
        <f t="shared" si="4"/>
        <v/>
      </c>
      <c r="AI20" s="25">
        <f t="shared" si="5"/>
        <v>32058600</v>
      </c>
      <c r="AJ20" s="25">
        <f t="shared" si="6"/>
        <v>36012375</v>
      </c>
      <c r="AK20" s="25">
        <f>IF(S20="NO CUMPLE","",IF(AB20="NO CUMPLE","",IF(AB20="NC","",IF(AB20="CUMPLE",J20))))</f>
        <v>33201000</v>
      </c>
      <c r="AL20" s="25" t="str">
        <f>IF(T20="NO CUMPLE","",IF(AC20="NO CUMPLE","",IF(AC20="NC","",IF(AC20="CUMPLE",K30))))</f>
        <v/>
      </c>
      <c r="AM20" s="25" t="str">
        <f t="shared" si="1"/>
        <v/>
      </c>
      <c r="AN20" s="25" t="str">
        <f t="shared" si="2"/>
        <v/>
      </c>
      <c r="AO20" s="25">
        <f t="shared" si="3"/>
        <v>33509448</v>
      </c>
      <c r="AP20" s="4"/>
    </row>
    <row r="21" spans="1:42" ht="42" customHeight="1" x14ac:dyDescent="0.2">
      <c r="A21" s="87">
        <v>12</v>
      </c>
      <c r="B21" s="87" t="s">
        <v>14</v>
      </c>
      <c r="C21" s="87" t="s">
        <v>47</v>
      </c>
      <c r="D21" s="87">
        <v>1</v>
      </c>
      <c r="E21" s="19">
        <v>8449000</v>
      </c>
      <c r="F21" s="30"/>
      <c r="G21" s="55">
        <v>8437100</v>
      </c>
      <c r="H21" s="93">
        <v>4998000</v>
      </c>
      <c r="I21" s="55">
        <v>5756625</v>
      </c>
      <c r="J21" s="55">
        <v>8389500</v>
      </c>
      <c r="K21" s="55">
        <v>9024960</v>
      </c>
      <c r="L21" s="55">
        <v>6664000</v>
      </c>
      <c r="M21" s="55">
        <v>0</v>
      </c>
      <c r="N21" s="55">
        <v>6666642.9900000002</v>
      </c>
      <c r="P21" s="22" t="s">
        <v>12</v>
      </c>
      <c r="Q21" s="22" t="s">
        <v>12</v>
      </c>
      <c r="R21" s="22" t="s">
        <v>12</v>
      </c>
      <c r="S21" s="22" t="s">
        <v>12</v>
      </c>
      <c r="T21" s="22" t="s">
        <v>74</v>
      </c>
      <c r="U21" s="22" t="s">
        <v>74</v>
      </c>
      <c r="V21" s="22" t="s">
        <v>12</v>
      </c>
      <c r="W21" s="22" t="s">
        <v>12</v>
      </c>
      <c r="X21" s="23"/>
      <c r="Y21" s="95" t="s">
        <v>74</v>
      </c>
      <c r="Z21" s="95" t="s">
        <v>74</v>
      </c>
      <c r="AA21" s="95" t="s">
        <v>74</v>
      </c>
      <c r="AB21" s="95" t="s">
        <v>12</v>
      </c>
      <c r="AC21" s="95" t="s">
        <v>74</v>
      </c>
      <c r="AD21" s="95" t="s">
        <v>12</v>
      </c>
      <c r="AE21" s="95" t="s">
        <v>13</v>
      </c>
      <c r="AF21" s="95" t="s">
        <v>12</v>
      </c>
      <c r="AG21" s="4"/>
      <c r="AH21" s="25" t="str">
        <f t="shared" si="4"/>
        <v/>
      </c>
      <c r="AI21" s="25" t="str">
        <f t="shared" si="5"/>
        <v/>
      </c>
      <c r="AJ21" s="25" t="str">
        <f t="shared" si="6"/>
        <v/>
      </c>
      <c r="AK21" s="25">
        <f>IF(S21="NO CUMPLE","",IF(AB21="NO CUMPLE","",IF(AB21="NC","",IF(AB21="CUMPLE",J21))))</f>
        <v>8389500</v>
      </c>
      <c r="AL21" s="25" t="str">
        <f>IF(T21="NO CUMPLE","",IF(AC21="NO CUMPLE","",IF(AC21="NC","",IF(AC21="CUMPLE",K31))))</f>
        <v/>
      </c>
      <c r="AM21" s="25" t="str">
        <f t="shared" si="1"/>
        <v/>
      </c>
      <c r="AN21" s="25" t="str">
        <f t="shared" si="2"/>
        <v/>
      </c>
      <c r="AO21" s="25">
        <f t="shared" si="3"/>
        <v>6666642.9900000002</v>
      </c>
      <c r="AP21" s="4"/>
    </row>
    <row r="22" spans="1:42" ht="42" customHeight="1" x14ac:dyDescent="0.2">
      <c r="A22" s="87">
        <v>13</v>
      </c>
      <c r="B22" s="87" t="s">
        <v>14</v>
      </c>
      <c r="C22" s="87" t="s">
        <v>48</v>
      </c>
      <c r="D22" s="87">
        <v>2</v>
      </c>
      <c r="E22" s="19">
        <v>3060000.0006800001</v>
      </c>
      <c r="F22" s="30"/>
      <c r="G22" s="55">
        <v>4636240</v>
      </c>
      <c r="H22" s="93">
        <v>4046000</v>
      </c>
      <c r="I22" s="55">
        <v>3248700</v>
      </c>
      <c r="J22" s="55">
        <v>3808000</v>
      </c>
      <c r="K22" s="55">
        <v>5199824</v>
      </c>
      <c r="L22" s="55">
        <v>3332000</v>
      </c>
      <c r="M22" s="55">
        <v>0</v>
      </c>
      <c r="N22" s="55">
        <v>4805486.5600000005</v>
      </c>
      <c r="P22" s="22" t="s">
        <v>12</v>
      </c>
      <c r="Q22" s="22" t="s">
        <v>12</v>
      </c>
      <c r="R22" s="22" t="s">
        <v>12</v>
      </c>
      <c r="S22" s="22" t="s">
        <v>12</v>
      </c>
      <c r="T22" s="22" t="s">
        <v>74</v>
      </c>
      <c r="U22" s="22" t="s">
        <v>74</v>
      </c>
      <c r="V22" s="22" t="s">
        <v>12</v>
      </c>
      <c r="W22" s="22" t="s">
        <v>12</v>
      </c>
      <c r="X22" s="23"/>
      <c r="Y22" s="99" t="s">
        <v>74</v>
      </c>
      <c r="Z22" s="95" t="s">
        <v>12</v>
      </c>
      <c r="AA22" s="95" t="s">
        <v>12</v>
      </c>
      <c r="AB22" s="95" t="s">
        <v>12</v>
      </c>
      <c r="AC22" s="95" t="s">
        <v>12</v>
      </c>
      <c r="AD22" s="95" t="s">
        <v>12</v>
      </c>
      <c r="AE22" s="95" t="s">
        <v>13</v>
      </c>
      <c r="AF22" s="95" t="s">
        <v>12</v>
      </c>
      <c r="AG22" s="4"/>
      <c r="AH22" s="25" t="str">
        <f t="shared" si="4"/>
        <v/>
      </c>
      <c r="AI22" s="25">
        <f t="shared" si="5"/>
        <v>4046000</v>
      </c>
      <c r="AJ22" s="25">
        <f t="shared" si="6"/>
        <v>3248700</v>
      </c>
      <c r="AK22" s="25">
        <f>IF(S22="NO CUMPLE","",IF(AB22="NO CUMPLE","",IF(AB22="NC","",IF(AB22="CUMPLE",J22))))</f>
        <v>3808000</v>
      </c>
      <c r="AL22" s="25" t="str">
        <f t="shared" ref="AL22:AL29" si="7">IF(T22="NO CUMPLE","",IF(AC22="NO CUMPLE","",IF(AC22="NC","",IF(AC22="CUMPLE",K33))))</f>
        <v/>
      </c>
      <c r="AM22" s="25" t="str">
        <f t="shared" si="1"/>
        <v/>
      </c>
      <c r="AN22" s="25" t="str">
        <f t="shared" si="2"/>
        <v/>
      </c>
      <c r="AO22" s="25">
        <f t="shared" si="3"/>
        <v>4805486.5600000005</v>
      </c>
      <c r="AP22" s="4"/>
    </row>
    <row r="23" spans="1:42" ht="42" customHeight="1" x14ac:dyDescent="0.2">
      <c r="A23" s="87">
        <v>14</v>
      </c>
      <c r="B23" s="87" t="s">
        <v>14</v>
      </c>
      <c r="C23" s="87" t="s">
        <v>49</v>
      </c>
      <c r="D23" s="87">
        <v>4</v>
      </c>
      <c r="E23" s="19">
        <v>9996000</v>
      </c>
      <c r="F23" s="30"/>
      <c r="G23" s="55">
        <v>12880560</v>
      </c>
      <c r="H23" s="93">
        <v>8330000</v>
      </c>
      <c r="I23" s="55">
        <v>9394812</v>
      </c>
      <c r="J23" s="55">
        <v>11424000</v>
      </c>
      <c r="K23" s="55">
        <v>15199632</v>
      </c>
      <c r="L23" s="55">
        <v>9520000</v>
      </c>
      <c r="M23" s="55">
        <v>0</v>
      </c>
      <c r="N23" s="55">
        <v>12720338.4</v>
      </c>
      <c r="P23" s="22" t="s">
        <v>12</v>
      </c>
      <c r="Q23" s="22" t="s">
        <v>12</v>
      </c>
      <c r="R23" s="22" t="s">
        <v>12</v>
      </c>
      <c r="S23" s="22" t="s">
        <v>12</v>
      </c>
      <c r="T23" s="22" t="s">
        <v>74</v>
      </c>
      <c r="U23" s="22" t="s">
        <v>74</v>
      </c>
      <c r="V23" s="22" t="s">
        <v>12</v>
      </c>
      <c r="W23" s="22" t="s">
        <v>12</v>
      </c>
      <c r="X23" s="23"/>
      <c r="Y23" s="99" t="s">
        <v>74</v>
      </c>
      <c r="Z23" s="95" t="s">
        <v>12</v>
      </c>
      <c r="AA23" s="95" t="s">
        <v>12</v>
      </c>
      <c r="AB23" s="95" t="s">
        <v>12</v>
      </c>
      <c r="AC23" s="95" t="s">
        <v>12</v>
      </c>
      <c r="AD23" s="95" t="s">
        <v>12</v>
      </c>
      <c r="AE23" s="95" t="s">
        <v>13</v>
      </c>
      <c r="AF23" s="95" t="s">
        <v>12</v>
      </c>
      <c r="AG23" s="4"/>
      <c r="AH23" s="25" t="str">
        <f t="shared" si="4"/>
        <v/>
      </c>
      <c r="AI23" s="25">
        <f t="shared" si="5"/>
        <v>8330000</v>
      </c>
      <c r="AJ23" s="25">
        <f t="shared" si="6"/>
        <v>9394812</v>
      </c>
      <c r="AK23" s="25">
        <f>IF(S23="NO CUMPLE","",IF(AB23="NO CUMPLE","",IF(AB23="NC","",IF(AB23="CUMPLE",J23))))</f>
        <v>11424000</v>
      </c>
      <c r="AL23" s="25" t="str">
        <f t="shared" si="7"/>
        <v/>
      </c>
      <c r="AM23" s="25" t="str">
        <f t="shared" si="1"/>
        <v/>
      </c>
      <c r="AN23" s="25" t="str">
        <f t="shared" si="2"/>
        <v/>
      </c>
      <c r="AO23" s="25">
        <f t="shared" si="3"/>
        <v>12720338.4</v>
      </c>
      <c r="AP23" s="4"/>
    </row>
    <row r="24" spans="1:42" ht="42" customHeight="1" x14ac:dyDescent="0.2">
      <c r="A24" s="87">
        <v>15</v>
      </c>
      <c r="B24" s="87" t="s">
        <v>14</v>
      </c>
      <c r="C24" s="87" t="s">
        <v>50</v>
      </c>
      <c r="D24" s="87">
        <v>1</v>
      </c>
      <c r="E24" s="19">
        <v>7800000.1799999997</v>
      </c>
      <c r="F24" s="30"/>
      <c r="G24" s="55">
        <v>0</v>
      </c>
      <c r="H24" s="93">
        <v>9008300</v>
      </c>
      <c r="I24" s="55">
        <v>11557875</v>
      </c>
      <c r="J24" s="55">
        <v>0</v>
      </c>
      <c r="K24" s="55">
        <v>0</v>
      </c>
      <c r="L24" s="55">
        <v>13447000</v>
      </c>
      <c r="M24" s="55">
        <v>0</v>
      </c>
      <c r="N24" s="55">
        <v>11816832.09</v>
      </c>
      <c r="P24" s="22" t="s">
        <v>12</v>
      </c>
      <c r="Q24" s="22" t="s">
        <v>12</v>
      </c>
      <c r="R24" s="22" t="s">
        <v>12</v>
      </c>
      <c r="S24" s="22" t="s">
        <v>12</v>
      </c>
      <c r="T24" s="22" t="s">
        <v>74</v>
      </c>
      <c r="U24" s="22" t="s">
        <v>74</v>
      </c>
      <c r="V24" s="22" t="s">
        <v>12</v>
      </c>
      <c r="W24" s="22" t="s">
        <v>12</v>
      </c>
      <c r="X24" s="23"/>
      <c r="Y24" s="95" t="s">
        <v>13</v>
      </c>
      <c r="Z24" s="95" t="s">
        <v>12</v>
      </c>
      <c r="AA24" s="95" t="s">
        <v>12</v>
      </c>
      <c r="AB24" s="95" t="s">
        <v>13</v>
      </c>
      <c r="AC24" s="95" t="s">
        <v>13</v>
      </c>
      <c r="AD24" s="95" t="s">
        <v>12</v>
      </c>
      <c r="AE24" s="95" t="s">
        <v>13</v>
      </c>
      <c r="AF24" s="95" t="s">
        <v>12</v>
      </c>
      <c r="AG24" s="4"/>
      <c r="AH24" s="25" t="str">
        <f t="shared" si="4"/>
        <v/>
      </c>
      <c r="AI24" s="25">
        <f t="shared" si="5"/>
        <v>9008300</v>
      </c>
      <c r="AJ24" s="25">
        <f t="shared" si="6"/>
        <v>11557875</v>
      </c>
      <c r="AK24" s="25" t="str">
        <f>IF(S24="NO CUMPLE","",IF(AB24="NO CUMPLE","",IF(AB24="NC","",IF(AB24="CUMPLE",J33))))</f>
        <v/>
      </c>
      <c r="AL24" s="25" t="str">
        <f t="shared" si="7"/>
        <v/>
      </c>
      <c r="AM24" s="25" t="str">
        <f t="shared" si="1"/>
        <v/>
      </c>
      <c r="AN24" s="25" t="str">
        <f t="shared" si="2"/>
        <v/>
      </c>
      <c r="AO24" s="25">
        <f t="shared" si="3"/>
        <v>11816832.09</v>
      </c>
      <c r="AP24" s="4"/>
    </row>
    <row r="25" spans="1:42" ht="42" customHeight="1" x14ac:dyDescent="0.2">
      <c r="A25" s="87">
        <v>16</v>
      </c>
      <c r="B25" s="87" t="s">
        <v>15</v>
      </c>
      <c r="C25" s="87" t="s">
        <v>51</v>
      </c>
      <c r="D25" s="87">
        <v>1</v>
      </c>
      <c r="E25" s="19">
        <v>3867500</v>
      </c>
      <c r="F25" s="30"/>
      <c r="G25" s="55">
        <v>3855600</v>
      </c>
      <c r="H25" s="93">
        <v>3308200</v>
      </c>
      <c r="I25" s="55">
        <v>6003081.1399999997</v>
      </c>
      <c r="J25" s="55">
        <v>0</v>
      </c>
      <c r="K25" s="55">
        <v>0</v>
      </c>
      <c r="L25" s="55">
        <v>0</v>
      </c>
      <c r="M25" s="55">
        <v>0</v>
      </c>
      <c r="N25" s="55">
        <v>4868041.29</v>
      </c>
      <c r="P25" s="22" t="s">
        <v>12</v>
      </c>
      <c r="Q25" s="22" t="s">
        <v>12</v>
      </c>
      <c r="R25" s="22" t="s">
        <v>12</v>
      </c>
      <c r="S25" s="22" t="s">
        <v>12</v>
      </c>
      <c r="T25" s="22" t="s">
        <v>74</v>
      </c>
      <c r="U25" s="22" t="s">
        <v>74</v>
      </c>
      <c r="V25" s="22" t="s">
        <v>12</v>
      </c>
      <c r="W25" s="22" t="s">
        <v>12</v>
      </c>
      <c r="X25" s="23"/>
      <c r="Y25" s="98" t="s">
        <v>12</v>
      </c>
      <c r="Z25" s="95" t="s">
        <v>12</v>
      </c>
      <c r="AA25" s="99" t="s">
        <v>74</v>
      </c>
      <c r="AB25" s="95" t="s">
        <v>13</v>
      </c>
      <c r="AC25" s="95" t="s">
        <v>13</v>
      </c>
      <c r="AD25" s="95" t="s">
        <v>13</v>
      </c>
      <c r="AE25" s="95" t="s">
        <v>13</v>
      </c>
      <c r="AF25" s="95" t="s">
        <v>12</v>
      </c>
      <c r="AG25" s="4"/>
      <c r="AH25" s="25">
        <f t="shared" si="4"/>
        <v>3855600</v>
      </c>
      <c r="AI25" s="25">
        <f t="shared" si="5"/>
        <v>3308200</v>
      </c>
      <c r="AJ25" s="25" t="str">
        <f t="shared" si="6"/>
        <v/>
      </c>
      <c r="AK25" s="25" t="str">
        <f>IF(S25="NO CUMPLE","",IF(AB25="NO CUMPLE","",IF(AB25="NC","",IF(AB25="CUMPLE",J34))))</f>
        <v/>
      </c>
      <c r="AL25" s="25" t="str">
        <f t="shared" si="7"/>
        <v/>
      </c>
      <c r="AM25" s="25" t="str">
        <f t="shared" si="1"/>
        <v/>
      </c>
      <c r="AN25" s="25" t="str">
        <f t="shared" si="2"/>
        <v/>
      </c>
      <c r="AO25" s="25">
        <f t="shared" si="3"/>
        <v>4868041.29</v>
      </c>
      <c r="AP25" s="4"/>
    </row>
    <row r="26" spans="1:42" ht="42" customHeight="1" x14ac:dyDescent="0.2">
      <c r="A26" s="87">
        <v>17</v>
      </c>
      <c r="B26" s="87" t="s">
        <v>15</v>
      </c>
      <c r="C26" s="87" t="s">
        <v>52</v>
      </c>
      <c r="D26" s="87">
        <v>1</v>
      </c>
      <c r="E26" s="19">
        <v>6426000</v>
      </c>
      <c r="F26" s="30"/>
      <c r="G26" s="55">
        <v>8639400</v>
      </c>
      <c r="H26" s="93">
        <v>5117000</v>
      </c>
      <c r="I26" s="55">
        <v>7437500</v>
      </c>
      <c r="J26" s="55">
        <v>5950000</v>
      </c>
      <c r="K26" s="55">
        <v>9674700</v>
      </c>
      <c r="L26" s="55">
        <v>6426000</v>
      </c>
      <c r="M26" s="55">
        <v>0</v>
      </c>
      <c r="N26" s="55">
        <v>8673085.3300000001</v>
      </c>
      <c r="P26" s="22" t="s">
        <v>12</v>
      </c>
      <c r="Q26" s="22" t="s">
        <v>12</v>
      </c>
      <c r="R26" s="22" t="s">
        <v>12</v>
      </c>
      <c r="S26" s="22" t="s">
        <v>12</v>
      </c>
      <c r="T26" s="22" t="s">
        <v>74</v>
      </c>
      <c r="U26" s="22" t="s">
        <v>74</v>
      </c>
      <c r="V26" s="22" t="s">
        <v>12</v>
      </c>
      <c r="W26" s="22" t="s">
        <v>12</v>
      </c>
      <c r="X26" s="23"/>
      <c r="Y26" s="99" t="s">
        <v>74</v>
      </c>
      <c r="Z26" s="95" t="s">
        <v>12</v>
      </c>
      <c r="AA26" s="95" t="s">
        <v>12</v>
      </c>
      <c r="AB26" s="95" t="s">
        <v>12</v>
      </c>
      <c r="AC26" s="95" t="s">
        <v>12</v>
      </c>
      <c r="AD26" s="95" t="s">
        <v>12</v>
      </c>
      <c r="AE26" s="95" t="s">
        <v>13</v>
      </c>
      <c r="AF26" s="95" t="s">
        <v>12</v>
      </c>
      <c r="AG26" s="4"/>
      <c r="AH26" s="25" t="str">
        <f t="shared" si="4"/>
        <v/>
      </c>
      <c r="AI26" s="25">
        <f t="shared" si="5"/>
        <v>5117000</v>
      </c>
      <c r="AJ26" s="25">
        <f t="shared" si="6"/>
        <v>7437500</v>
      </c>
      <c r="AK26" s="25">
        <f>IF(S26="NO CUMPLE","",IF(AB26="NO CUMPLE","",IF(AB26="NC","",IF(AB26="CUMPLE",J26))))</f>
        <v>5950000</v>
      </c>
      <c r="AL26" s="25" t="str">
        <f t="shared" si="7"/>
        <v/>
      </c>
      <c r="AM26" s="25" t="str">
        <f t="shared" si="1"/>
        <v/>
      </c>
      <c r="AN26" s="25" t="str">
        <f t="shared" si="2"/>
        <v/>
      </c>
      <c r="AO26" s="25">
        <f t="shared" si="3"/>
        <v>8673085.3300000001</v>
      </c>
      <c r="AP26" s="4"/>
    </row>
    <row r="27" spans="1:42" ht="42" customHeight="1" x14ac:dyDescent="0.2">
      <c r="A27" s="87">
        <v>18</v>
      </c>
      <c r="B27" s="87" t="s">
        <v>15</v>
      </c>
      <c r="C27" s="87" t="s">
        <v>53</v>
      </c>
      <c r="D27" s="87">
        <v>1</v>
      </c>
      <c r="E27" s="19">
        <v>5355000</v>
      </c>
      <c r="F27" s="30"/>
      <c r="G27" s="55">
        <v>5266940</v>
      </c>
      <c r="H27" s="93">
        <v>6711600</v>
      </c>
      <c r="I27" s="55">
        <v>2348703</v>
      </c>
      <c r="J27" s="55">
        <v>0</v>
      </c>
      <c r="K27" s="55">
        <v>0</v>
      </c>
      <c r="L27" s="55">
        <v>6783000</v>
      </c>
      <c r="M27" s="55">
        <v>0</v>
      </c>
      <c r="N27" s="55">
        <v>11617029.9</v>
      </c>
      <c r="P27" s="22" t="s">
        <v>12</v>
      </c>
      <c r="Q27" s="22" t="s">
        <v>12</v>
      </c>
      <c r="R27" s="22" t="s">
        <v>12</v>
      </c>
      <c r="S27" s="22" t="s">
        <v>12</v>
      </c>
      <c r="T27" s="22" t="s">
        <v>74</v>
      </c>
      <c r="U27" s="22" t="s">
        <v>74</v>
      </c>
      <c r="V27" s="22" t="s">
        <v>12</v>
      </c>
      <c r="W27" s="22" t="s">
        <v>12</v>
      </c>
      <c r="X27" s="23"/>
      <c r="Y27" s="98" t="s">
        <v>12</v>
      </c>
      <c r="Z27" s="95" t="s">
        <v>12</v>
      </c>
      <c r="AA27" s="95" t="s">
        <v>74</v>
      </c>
      <c r="AB27" s="95" t="s">
        <v>13</v>
      </c>
      <c r="AC27" s="95" t="s">
        <v>13</v>
      </c>
      <c r="AD27" s="95" t="s">
        <v>12</v>
      </c>
      <c r="AE27" s="95" t="s">
        <v>13</v>
      </c>
      <c r="AF27" s="95" t="s">
        <v>12</v>
      </c>
      <c r="AG27" s="4"/>
      <c r="AH27" s="25">
        <f t="shared" si="4"/>
        <v>5266940</v>
      </c>
      <c r="AI27" s="25">
        <f t="shared" si="5"/>
        <v>6711600</v>
      </c>
      <c r="AJ27" s="25" t="str">
        <f t="shared" si="6"/>
        <v/>
      </c>
      <c r="AK27" s="25" t="str">
        <f>IF(S27="NO CUMPLE","",IF(AB27="NO CUMPLE","",IF(AB27="NC","",IF(AB27="CUMPLE",J37))))</f>
        <v/>
      </c>
      <c r="AL27" s="25" t="str">
        <f t="shared" si="7"/>
        <v/>
      </c>
      <c r="AM27" s="25" t="str">
        <f t="shared" si="1"/>
        <v/>
      </c>
      <c r="AN27" s="25" t="str">
        <f t="shared" si="2"/>
        <v/>
      </c>
      <c r="AO27" s="25">
        <f t="shared" si="3"/>
        <v>11617029.9</v>
      </c>
      <c r="AP27" s="4"/>
    </row>
    <row r="28" spans="1:42" ht="42" customHeight="1" x14ac:dyDescent="0.2">
      <c r="A28" s="87">
        <v>19</v>
      </c>
      <c r="B28" s="87" t="s">
        <v>15</v>
      </c>
      <c r="C28" s="87" t="s">
        <v>54</v>
      </c>
      <c r="D28" s="87">
        <v>2</v>
      </c>
      <c r="E28" s="19">
        <v>3836322</v>
      </c>
      <c r="F28" s="30"/>
      <c r="G28" s="55">
        <v>6911520</v>
      </c>
      <c r="H28" s="93">
        <v>0</v>
      </c>
      <c r="I28" s="55">
        <v>5267654</v>
      </c>
      <c r="J28" s="55">
        <v>0</v>
      </c>
      <c r="K28" s="55">
        <v>9656612</v>
      </c>
      <c r="L28" s="55">
        <v>0</v>
      </c>
      <c r="M28" s="55">
        <v>0</v>
      </c>
      <c r="N28" s="55">
        <v>12707222.220000001</v>
      </c>
      <c r="P28" s="22" t="s">
        <v>12</v>
      </c>
      <c r="Q28" s="22" t="s">
        <v>12</v>
      </c>
      <c r="R28" s="22" t="s">
        <v>12</v>
      </c>
      <c r="S28" s="22" t="s">
        <v>12</v>
      </c>
      <c r="T28" s="22" t="s">
        <v>74</v>
      </c>
      <c r="U28" s="22" t="s">
        <v>74</v>
      </c>
      <c r="V28" s="22" t="s">
        <v>12</v>
      </c>
      <c r="W28" s="22" t="s">
        <v>12</v>
      </c>
      <c r="X28" s="23"/>
      <c r="Y28" s="98" t="s">
        <v>12</v>
      </c>
      <c r="Z28" s="95" t="s">
        <v>13</v>
      </c>
      <c r="AA28" s="99" t="s">
        <v>74</v>
      </c>
      <c r="AB28" s="95" t="s">
        <v>13</v>
      </c>
      <c r="AC28" s="99" t="s">
        <v>74</v>
      </c>
      <c r="AD28" s="95" t="s">
        <v>13</v>
      </c>
      <c r="AE28" s="95" t="s">
        <v>13</v>
      </c>
      <c r="AF28" s="95" t="s">
        <v>12</v>
      </c>
      <c r="AG28" s="4"/>
      <c r="AH28" s="25">
        <f t="shared" si="4"/>
        <v>6911520</v>
      </c>
      <c r="AI28" s="25" t="str">
        <f t="shared" si="5"/>
        <v/>
      </c>
      <c r="AJ28" s="25" t="str">
        <f t="shared" si="6"/>
        <v/>
      </c>
      <c r="AK28" s="25" t="str">
        <f>IF(S28="NO CUMPLE","",IF(AB28="NO CUMPLE","",IF(AB28="NC","",IF(AB28="CUMPLE",J39))))</f>
        <v/>
      </c>
      <c r="AL28" s="25" t="str">
        <f t="shared" si="7"/>
        <v/>
      </c>
      <c r="AM28" s="25" t="str">
        <f t="shared" si="1"/>
        <v/>
      </c>
      <c r="AN28" s="25" t="str">
        <f t="shared" si="2"/>
        <v/>
      </c>
      <c r="AO28" s="25">
        <f t="shared" si="3"/>
        <v>12707222.220000001</v>
      </c>
      <c r="AP28" s="4"/>
    </row>
    <row r="29" spans="1:42" ht="42" customHeight="1" x14ac:dyDescent="0.2">
      <c r="A29" s="87">
        <v>20</v>
      </c>
      <c r="B29" s="87" t="s">
        <v>15</v>
      </c>
      <c r="C29" s="87" t="s">
        <v>51</v>
      </c>
      <c r="D29" s="87">
        <v>1</v>
      </c>
      <c r="E29" s="19">
        <v>3808000</v>
      </c>
      <c r="F29" s="30"/>
      <c r="G29" s="55">
        <v>3723510</v>
      </c>
      <c r="H29" s="93">
        <v>2439500</v>
      </c>
      <c r="I29" s="55">
        <v>2139977</v>
      </c>
      <c r="J29" s="55">
        <v>0</v>
      </c>
      <c r="K29" s="55">
        <v>3213833</v>
      </c>
      <c r="L29" s="55">
        <v>3486700</v>
      </c>
      <c r="M29" s="55">
        <v>0</v>
      </c>
      <c r="N29" s="55">
        <v>2826504.66</v>
      </c>
      <c r="P29" s="22" t="s">
        <v>12</v>
      </c>
      <c r="Q29" s="22" t="s">
        <v>12</v>
      </c>
      <c r="R29" s="22" t="s">
        <v>12</v>
      </c>
      <c r="S29" s="22" t="s">
        <v>12</v>
      </c>
      <c r="T29" s="22" t="s">
        <v>74</v>
      </c>
      <c r="U29" s="22" t="s">
        <v>74</v>
      </c>
      <c r="V29" s="22" t="s">
        <v>12</v>
      </c>
      <c r="W29" s="22" t="s">
        <v>12</v>
      </c>
      <c r="X29" s="23"/>
      <c r="Y29" s="98" t="s">
        <v>12</v>
      </c>
      <c r="Z29" s="95" t="s">
        <v>12</v>
      </c>
      <c r="AA29" s="95" t="s">
        <v>12</v>
      </c>
      <c r="AB29" s="95" t="s">
        <v>13</v>
      </c>
      <c r="AC29" s="99" t="s">
        <v>74</v>
      </c>
      <c r="AD29" s="95" t="s">
        <v>12</v>
      </c>
      <c r="AE29" s="95" t="s">
        <v>13</v>
      </c>
      <c r="AF29" s="95" t="s">
        <v>12</v>
      </c>
      <c r="AG29" s="4"/>
      <c r="AH29" s="25">
        <f t="shared" si="4"/>
        <v>3723510</v>
      </c>
      <c r="AI29" s="25">
        <f t="shared" si="5"/>
        <v>2439500</v>
      </c>
      <c r="AJ29" s="25">
        <f t="shared" si="6"/>
        <v>2139977</v>
      </c>
      <c r="AK29" s="25" t="str">
        <f>IF(S29="NO CUMPLE","",IF(AB29="NO CUMPLE","",IF(AB29="NC","",IF(AB29="CUMPLE",J40))))</f>
        <v/>
      </c>
      <c r="AL29" s="25" t="str">
        <f t="shared" si="7"/>
        <v/>
      </c>
      <c r="AM29" s="25" t="str">
        <f t="shared" si="1"/>
        <v/>
      </c>
      <c r="AN29" s="25" t="str">
        <f t="shared" si="2"/>
        <v/>
      </c>
      <c r="AO29" s="25">
        <f t="shared" si="3"/>
        <v>2826504.66</v>
      </c>
      <c r="AP29" s="4"/>
    </row>
    <row r="30" spans="1:42" ht="54.75" customHeight="1" x14ac:dyDescent="0.2">
      <c r="A30" s="87">
        <v>21</v>
      </c>
      <c r="B30" s="87" t="s">
        <v>15</v>
      </c>
      <c r="C30" s="87" t="s">
        <v>55</v>
      </c>
      <c r="D30" s="87">
        <v>1</v>
      </c>
      <c r="E30" s="19">
        <v>3689000</v>
      </c>
      <c r="F30" s="30"/>
      <c r="G30" s="55">
        <v>4242350</v>
      </c>
      <c r="H30" s="93">
        <v>1963500</v>
      </c>
      <c r="I30" s="55">
        <v>2499952</v>
      </c>
      <c r="J30" s="55">
        <v>5652500</v>
      </c>
      <c r="K30" s="55">
        <v>2799951</v>
      </c>
      <c r="L30" s="55">
        <v>2856000</v>
      </c>
      <c r="M30" s="55">
        <v>0</v>
      </c>
      <c r="N30" s="55">
        <v>1962708.65</v>
      </c>
      <c r="P30" s="22" t="s">
        <v>12</v>
      </c>
      <c r="Q30" s="22" t="s">
        <v>12</v>
      </c>
      <c r="R30" s="22" t="s">
        <v>12</v>
      </c>
      <c r="S30" s="22" t="s">
        <v>12</v>
      </c>
      <c r="T30" s="22" t="s">
        <v>74</v>
      </c>
      <c r="U30" s="22" t="s">
        <v>74</v>
      </c>
      <c r="V30" s="22" t="s">
        <v>12</v>
      </c>
      <c r="W30" s="22" t="s">
        <v>12</v>
      </c>
      <c r="X30" s="23"/>
      <c r="Y30" s="99" t="s">
        <v>74</v>
      </c>
      <c r="Z30" s="99" t="s">
        <v>74</v>
      </c>
      <c r="AA30" s="99" t="s">
        <v>74</v>
      </c>
      <c r="AB30" s="95" t="s">
        <v>12</v>
      </c>
      <c r="AC30" s="99" t="s">
        <v>74</v>
      </c>
      <c r="AD30" s="95" t="s">
        <v>12</v>
      </c>
      <c r="AE30" s="95" t="s">
        <v>13</v>
      </c>
      <c r="AF30" s="95" t="s">
        <v>12</v>
      </c>
      <c r="AG30" s="4"/>
      <c r="AH30" s="25" t="str">
        <f t="shared" si="4"/>
        <v/>
      </c>
      <c r="AI30" s="25" t="str">
        <f t="shared" si="5"/>
        <v/>
      </c>
      <c r="AJ30" s="25" t="str">
        <f t="shared" si="6"/>
        <v/>
      </c>
      <c r="AK30" s="25">
        <f>IF(S30="NO CUMPLE","",IF(AB30="NO CUMPLE","",IF(AB30="NC","",IF(AB30="CUMPLE",J30))))</f>
        <v>5652500</v>
      </c>
      <c r="AL30" s="25" t="str">
        <f>IF(T30="NO CUMPLE","",IF(AC30="NO CUMPLE","",IF(AC30="NC","",IF(AC30="CUMPLE",#REF!))))</f>
        <v/>
      </c>
      <c r="AM30" s="25" t="str">
        <f t="shared" si="1"/>
        <v/>
      </c>
      <c r="AN30" s="25" t="str">
        <f t="shared" si="2"/>
        <v/>
      </c>
      <c r="AO30" s="25">
        <f t="shared" si="3"/>
        <v>1962708.65</v>
      </c>
      <c r="AP30" s="4"/>
    </row>
    <row r="31" spans="1:42" ht="48" customHeight="1" x14ac:dyDescent="0.2">
      <c r="A31" s="87">
        <v>22</v>
      </c>
      <c r="B31" s="87" t="s">
        <v>16</v>
      </c>
      <c r="C31" s="87" t="s">
        <v>56</v>
      </c>
      <c r="D31" s="87">
        <v>6</v>
      </c>
      <c r="E31" s="19">
        <v>23561286</v>
      </c>
      <c r="F31" s="30"/>
      <c r="G31" s="55">
        <v>22076880</v>
      </c>
      <c r="H31" s="93">
        <v>15708000</v>
      </c>
      <c r="I31" s="55">
        <v>12839862</v>
      </c>
      <c r="J31" s="55">
        <v>17014620</v>
      </c>
      <c r="K31" s="55">
        <v>21268632</v>
      </c>
      <c r="L31" s="55">
        <v>12880560</v>
      </c>
      <c r="M31" s="55">
        <v>0</v>
      </c>
      <c r="N31" s="55">
        <v>24232545.960000001</v>
      </c>
      <c r="P31" s="22" t="s">
        <v>12</v>
      </c>
      <c r="Q31" s="22" t="s">
        <v>12</v>
      </c>
      <c r="R31" s="22" t="s">
        <v>12</v>
      </c>
      <c r="S31" s="22" t="s">
        <v>12</v>
      </c>
      <c r="T31" s="22" t="s">
        <v>74</v>
      </c>
      <c r="U31" s="22" t="s">
        <v>74</v>
      </c>
      <c r="V31" s="22" t="s">
        <v>12</v>
      </c>
      <c r="W31" s="22" t="s">
        <v>12</v>
      </c>
      <c r="X31" s="23"/>
      <c r="Y31" s="98" t="s">
        <v>12</v>
      </c>
      <c r="Z31" s="95" t="s">
        <v>12</v>
      </c>
      <c r="AA31" s="95" t="s">
        <v>12</v>
      </c>
      <c r="AB31" s="95" t="s">
        <v>12</v>
      </c>
      <c r="AC31" s="99" t="s">
        <v>74</v>
      </c>
      <c r="AD31" s="95" t="s">
        <v>12</v>
      </c>
      <c r="AE31" s="95" t="s">
        <v>13</v>
      </c>
      <c r="AF31" s="95" t="s">
        <v>12</v>
      </c>
      <c r="AG31" s="4"/>
      <c r="AH31" s="25">
        <f t="shared" si="4"/>
        <v>22076880</v>
      </c>
      <c r="AI31" s="25">
        <f t="shared" si="5"/>
        <v>15708000</v>
      </c>
      <c r="AJ31" s="25">
        <f t="shared" si="6"/>
        <v>12839862</v>
      </c>
      <c r="AK31" s="25">
        <f>IF(S31="NO CUMPLE","",IF(AB31="NO CUMPLE","",IF(AB31="NC","",IF(AB31="CUMPLE",J31))))</f>
        <v>17014620</v>
      </c>
      <c r="AL31" s="25" t="str">
        <f>IF(T31="NO CUMPLE","",IF(AC31="NO CUMPLE","",IF(AC31="NC","",IF(AC31="CUMPLE",#REF!))))</f>
        <v/>
      </c>
      <c r="AM31" s="25" t="str">
        <f t="shared" si="1"/>
        <v/>
      </c>
      <c r="AN31" s="25" t="str">
        <f t="shared" si="2"/>
        <v/>
      </c>
      <c r="AO31" s="25">
        <f t="shared" si="3"/>
        <v>24232545.960000001</v>
      </c>
      <c r="AP31" s="4"/>
    </row>
    <row r="32" spans="1:42" ht="53.25" customHeight="1" x14ac:dyDescent="0.2">
      <c r="A32" s="87">
        <v>23</v>
      </c>
      <c r="B32" s="87" t="s">
        <v>16</v>
      </c>
      <c r="C32" s="87" t="s">
        <v>57</v>
      </c>
      <c r="D32" s="87">
        <v>3</v>
      </c>
      <c r="E32" s="19">
        <v>11424000</v>
      </c>
      <c r="F32" s="30"/>
      <c r="G32" s="55">
        <v>11220510</v>
      </c>
      <c r="H32" s="93">
        <v>0</v>
      </c>
      <c r="I32" s="55">
        <v>102010608</v>
      </c>
      <c r="J32" s="55">
        <v>0</v>
      </c>
      <c r="K32" s="55">
        <v>0</v>
      </c>
      <c r="L32" s="55">
        <v>13209000</v>
      </c>
      <c r="M32" s="55">
        <v>0</v>
      </c>
      <c r="N32" s="55">
        <v>2670531.36</v>
      </c>
      <c r="P32" s="22" t="s">
        <v>12</v>
      </c>
      <c r="Q32" s="22" t="s">
        <v>12</v>
      </c>
      <c r="R32" s="22" t="s">
        <v>12</v>
      </c>
      <c r="S32" s="22" t="s">
        <v>12</v>
      </c>
      <c r="T32" s="22" t="s">
        <v>74</v>
      </c>
      <c r="U32" s="22" t="s">
        <v>74</v>
      </c>
      <c r="V32" s="22" t="s">
        <v>12</v>
      </c>
      <c r="W32" s="22" t="s">
        <v>12</v>
      </c>
      <c r="X32" s="23"/>
      <c r="Y32" s="99" t="s">
        <v>74</v>
      </c>
      <c r="Z32" s="95" t="s">
        <v>13</v>
      </c>
      <c r="AA32" s="99" t="s">
        <v>74</v>
      </c>
      <c r="AB32" s="95" t="s">
        <v>13</v>
      </c>
      <c r="AC32" s="95" t="s">
        <v>13</v>
      </c>
      <c r="AD32" s="95" t="s">
        <v>12</v>
      </c>
      <c r="AE32" s="95" t="s">
        <v>13</v>
      </c>
      <c r="AF32" s="95" t="s">
        <v>12</v>
      </c>
      <c r="AG32" s="4"/>
      <c r="AH32" s="25" t="str">
        <f t="shared" si="4"/>
        <v/>
      </c>
      <c r="AI32" s="25" t="str">
        <f t="shared" si="5"/>
        <v/>
      </c>
      <c r="AJ32" s="25" t="str">
        <f t="shared" si="6"/>
        <v/>
      </c>
      <c r="AK32" s="25" t="str">
        <f>IF(S32="NO CUMPLE","",IF(AB32="NO CUMPLE","",IF(AB32="NC","",IF(AB32="CUMPLE",#REF!))))</f>
        <v/>
      </c>
      <c r="AL32" s="25" t="str">
        <f>IF(T32="NO CUMPLE","",IF(AC32="NO CUMPLE","",IF(AC32="NC","",IF(AC32="CUMPLE",#REF!))))</f>
        <v/>
      </c>
      <c r="AM32" s="25" t="str">
        <f t="shared" si="1"/>
        <v/>
      </c>
      <c r="AN32" s="25" t="str">
        <f t="shared" si="2"/>
        <v/>
      </c>
      <c r="AO32" s="25">
        <f t="shared" si="3"/>
        <v>2670531.36</v>
      </c>
      <c r="AP32" s="4"/>
    </row>
    <row r="33" spans="1:42" ht="42" customHeight="1" x14ac:dyDescent="0.2">
      <c r="A33" s="87">
        <v>24</v>
      </c>
      <c r="B33" s="87" t="s">
        <v>16</v>
      </c>
      <c r="C33" s="87" t="s">
        <v>58</v>
      </c>
      <c r="D33" s="87">
        <v>1</v>
      </c>
      <c r="E33" s="19">
        <v>9344577.3399999999</v>
      </c>
      <c r="F33" s="30"/>
      <c r="G33" s="55">
        <v>12207020</v>
      </c>
      <c r="H33" s="93">
        <v>7497000</v>
      </c>
      <c r="I33" s="55">
        <v>8850625</v>
      </c>
      <c r="J33" s="55">
        <v>9639000</v>
      </c>
      <c r="K33" s="55">
        <v>9341500</v>
      </c>
      <c r="L33" s="55">
        <v>10234000</v>
      </c>
      <c r="M33" s="55">
        <v>0</v>
      </c>
      <c r="N33" s="55">
        <v>10322218.27</v>
      </c>
      <c r="P33" s="22" t="s">
        <v>12</v>
      </c>
      <c r="Q33" s="22" t="s">
        <v>12</v>
      </c>
      <c r="R33" s="22" t="s">
        <v>12</v>
      </c>
      <c r="S33" s="22" t="s">
        <v>12</v>
      </c>
      <c r="T33" s="22" t="s">
        <v>74</v>
      </c>
      <c r="U33" s="22" t="s">
        <v>74</v>
      </c>
      <c r="V33" s="22" t="s">
        <v>12</v>
      </c>
      <c r="W33" s="22" t="s">
        <v>12</v>
      </c>
      <c r="X33" s="23"/>
      <c r="Y33" s="99" t="s">
        <v>74</v>
      </c>
      <c r="Z33" s="95" t="s">
        <v>12</v>
      </c>
      <c r="AA33" s="95" t="s">
        <v>12</v>
      </c>
      <c r="AB33" s="95" t="s">
        <v>12</v>
      </c>
      <c r="AC33" s="95" t="s">
        <v>12</v>
      </c>
      <c r="AD33" s="95" t="s">
        <v>12</v>
      </c>
      <c r="AE33" s="95" t="s">
        <v>13</v>
      </c>
      <c r="AF33" s="95" t="s">
        <v>12</v>
      </c>
      <c r="AG33" s="4"/>
      <c r="AH33" s="25" t="str">
        <f t="shared" si="4"/>
        <v/>
      </c>
      <c r="AI33" s="25">
        <f t="shared" si="5"/>
        <v>7497000</v>
      </c>
      <c r="AJ33" s="25">
        <f t="shared" si="6"/>
        <v>8850625</v>
      </c>
      <c r="AK33" s="25">
        <f>IF(S33="NO CUMPLE","",IF(AB33="NO CUMPLE","",IF(AB33="NC","",IF(AB33="CUMPLE",J33))))</f>
        <v>9639000</v>
      </c>
      <c r="AL33" s="25" t="str">
        <f>IF(T33="NO CUMPLE","",IF(AC33="NO CUMPLE","",IF(AC33="NC","",IF(AC33="CUMPLE",#REF!))))</f>
        <v/>
      </c>
      <c r="AM33" s="25" t="str">
        <f t="shared" si="1"/>
        <v/>
      </c>
      <c r="AN33" s="25" t="str">
        <f t="shared" si="2"/>
        <v/>
      </c>
      <c r="AO33" s="25">
        <f t="shared" si="3"/>
        <v>10322218.27</v>
      </c>
      <c r="AP33" s="4"/>
    </row>
    <row r="34" spans="1:42" ht="42" customHeight="1" x14ac:dyDescent="0.2">
      <c r="A34" s="87">
        <v>25</v>
      </c>
      <c r="B34" s="87" t="s">
        <v>16</v>
      </c>
      <c r="C34" s="87" t="s">
        <v>59</v>
      </c>
      <c r="D34" s="87">
        <v>3</v>
      </c>
      <c r="E34" s="19">
        <v>70686000</v>
      </c>
      <c r="F34" s="30"/>
      <c r="G34" s="55">
        <v>70650300</v>
      </c>
      <c r="H34" s="93">
        <v>72114000</v>
      </c>
      <c r="I34" s="55">
        <v>59578302</v>
      </c>
      <c r="J34" s="55">
        <v>70686000</v>
      </c>
      <c r="K34" s="55">
        <v>116953200</v>
      </c>
      <c r="L34" s="55">
        <v>71400000</v>
      </c>
      <c r="M34" s="55">
        <v>0</v>
      </c>
      <c r="N34" s="55">
        <v>68230554</v>
      </c>
      <c r="P34" s="22" t="s">
        <v>12</v>
      </c>
      <c r="Q34" s="22" t="s">
        <v>12</v>
      </c>
      <c r="R34" s="22" t="s">
        <v>12</v>
      </c>
      <c r="S34" s="22" t="s">
        <v>12</v>
      </c>
      <c r="T34" s="22" t="s">
        <v>74</v>
      </c>
      <c r="U34" s="22" t="s">
        <v>74</v>
      </c>
      <c r="V34" s="22" t="s">
        <v>12</v>
      </c>
      <c r="W34" s="22" t="s">
        <v>12</v>
      </c>
      <c r="X34" s="23"/>
      <c r="Y34" s="95" t="s">
        <v>12</v>
      </c>
      <c r="Z34" s="95" t="s">
        <v>12</v>
      </c>
      <c r="AA34" s="99" t="s">
        <v>74</v>
      </c>
      <c r="AB34" s="95" t="s">
        <v>12</v>
      </c>
      <c r="AC34" s="99" t="s">
        <v>74</v>
      </c>
      <c r="AD34" s="99" t="s">
        <v>74</v>
      </c>
      <c r="AE34" s="95" t="s">
        <v>13</v>
      </c>
      <c r="AF34" s="95" t="s">
        <v>12</v>
      </c>
      <c r="AG34" s="4"/>
      <c r="AH34" s="25">
        <f t="shared" si="4"/>
        <v>70650300</v>
      </c>
      <c r="AI34" s="25">
        <f t="shared" si="5"/>
        <v>72114000</v>
      </c>
      <c r="AJ34" s="25" t="str">
        <f t="shared" si="6"/>
        <v/>
      </c>
      <c r="AK34" s="25">
        <f>IF(S34="NO CUMPLE","",IF(AB34="NO CUMPLE","",IF(AB34="NC","",IF(AB34="CUMPLE",J34))))</f>
        <v>70686000</v>
      </c>
      <c r="AL34" s="25" t="str">
        <f>IF(T34="NO CUMPLE","",IF(AC34="NO CUMPLE","",IF(AC34="NC","",IF(AC34="CUMPLE",#REF!))))</f>
        <v/>
      </c>
      <c r="AM34" s="25" t="str">
        <f t="shared" si="1"/>
        <v/>
      </c>
      <c r="AN34" s="25" t="str">
        <f t="shared" si="2"/>
        <v/>
      </c>
      <c r="AO34" s="25">
        <f t="shared" si="3"/>
        <v>68230554</v>
      </c>
      <c r="AP34" s="4"/>
    </row>
    <row r="35" spans="1:42" ht="42" customHeight="1" x14ac:dyDescent="0.2">
      <c r="A35" s="87">
        <v>26</v>
      </c>
      <c r="B35" s="87" t="s">
        <v>16</v>
      </c>
      <c r="C35" s="87" t="s">
        <v>60</v>
      </c>
      <c r="D35" s="87">
        <v>2</v>
      </c>
      <c r="E35" s="19">
        <v>16450560</v>
      </c>
      <c r="F35" s="30"/>
      <c r="G35" s="55">
        <v>16445800</v>
      </c>
      <c r="H35" s="93">
        <v>17136000</v>
      </c>
      <c r="I35" s="55">
        <v>14994000</v>
      </c>
      <c r="J35" s="55">
        <v>16660000</v>
      </c>
      <c r="K35" s="55">
        <v>27383328</v>
      </c>
      <c r="L35" s="55">
        <v>17612000</v>
      </c>
      <c r="M35" s="55">
        <v>0</v>
      </c>
      <c r="N35" s="55">
        <v>4587219.1399999997</v>
      </c>
      <c r="P35" s="22" t="s">
        <v>12</v>
      </c>
      <c r="Q35" s="22" t="s">
        <v>12</v>
      </c>
      <c r="R35" s="22" t="s">
        <v>12</v>
      </c>
      <c r="S35" s="22" t="s">
        <v>12</v>
      </c>
      <c r="T35" s="22" t="s">
        <v>74</v>
      </c>
      <c r="U35" s="22" t="s">
        <v>74</v>
      </c>
      <c r="V35" s="22" t="s">
        <v>12</v>
      </c>
      <c r="W35" s="22" t="s">
        <v>12</v>
      </c>
      <c r="X35" s="23"/>
      <c r="Y35" s="95" t="s">
        <v>12</v>
      </c>
      <c r="Z35" s="95" t="s">
        <v>12</v>
      </c>
      <c r="AA35" s="99" t="s">
        <v>74</v>
      </c>
      <c r="AB35" s="95" t="s">
        <v>12</v>
      </c>
      <c r="AC35" s="99" t="s">
        <v>74</v>
      </c>
      <c r="AD35" s="95" t="s">
        <v>12</v>
      </c>
      <c r="AE35" s="95" t="s">
        <v>13</v>
      </c>
      <c r="AF35" s="95" t="s">
        <v>12</v>
      </c>
      <c r="AG35" s="4"/>
      <c r="AH35" s="25">
        <f t="shared" si="4"/>
        <v>16445800</v>
      </c>
      <c r="AI35" s="25">
        <f t="shared" si="5"/>
        <v>17136000</v>
      </c>
      <c r="AJ35" s="25" t="str">
        <f t="shared" si="6"/>
        <v/>
      </c>
      <c r="AK35" s="25">
        <f>IF(S35="NO CUMPLE","",IF(AB35="NO CUMPLE","",IF(AB35="NC","",IF(AB35="CUMPLE",J35))))</f>
        <v>16660000</v>
      </c>
      <c r="AL35" s="25" t="str">
        <f>IF(T35="NO CUMPLE","",IF(AC35="NO CUMPLE","",IF(AC35="NC","",IF(AC35="CUMPLE",#REF!))))</f>
        <v/>
      </c>
      <c r="AM35" s="25" t="str">
        <f t="shared" si="1"/>
        <v/>
      </c>
      <c r="AN35" s="25" t="str">
        <f t="shared" si="2"/>
        <v/>
      </c>
      <c r="AO35" s="25">
        <f t="shared" si="3"/>
        <v>4587219.1399999997</v>
      </c>
      <c r="AP35" s="4"/>
    </row>
    <row r="36" spans="1:42" ht="42" customHeight="1" x14ac:dyDescent="0.2">
      <c r="A36" s="87">
        <v>27</v>
      </c>
      <c r="B36" s="87" t="s">
        <v>16</v>
      </c>
      <c r="C36" s="87" t="s">
        <v>61</v>
      </c>
      <c r="D36" s="87">
        <v>1</v>
      </c>
      <c r="E36" s="19">
        <v>2915500</v>
      </c>
      <c r="F36" s="30"/>
      <c r="G36" s="55">
        <v>3679480</v>
      </c>
      <c r="H36" s="93">
        <v>2618000</v>
      </c>
      <c r="I36" s="55">
        <v>2280992</v>
      </c>
      <c r="J36" s="55">
        <v>0</v>
      </c>
      <c r="K36" s="55">
        <v>3544772</v>
      </c>
      <c r="L36" s="55">
        <v>6283200</v>
      </c>
      <c r="M36" s="55">
        <v>0</v>
      </c>
      <c r="N36" s="55">
        <v>3402838.32</v>
      </c>
      <c r="P36" s="22" t="s">
        <v>12</v>
      </c>
      <c r="Q36" s="22" t="s">
        <v>12</v>
      </c>
      <c r="R36" s="22" t="s">
        <v>12</v>
      </c>
      <c r="S36" s="22" t="s">
        <v>12</v>
      </c>
      <c r="T36" s="22" t="s">
        <v>74</v>
      </c>
      <c r="U36" s="22" t="s">
        <v>74</v>
      </c>
      <c r="V36" s="22" t="s">
        <v>12</v>
      </c>
      <c r="W36" s="22" t="s">
        <v>12</v>
      </c>
      <c r="X36" s="23"/>
      <c r="Y36" s="98" t="s">
        <v>12</v>
      </c>
      <c r="Z36" s="95" t="s">
        <v>12</v>
      </c>
      <c r="AA36" s="99" t="s">
        <v>74</v>
      </c>
      <c r="AB36" s="95" t="s">
        <v>13</v>
      </c>
      <c r="AC36" s="99" t="s">
        <v>74</v>
      </c>
      <c r="AD36" s="95" t="s">
        <v>12</v>
      </c>
      <c r="AE36" s="95" t="s">
        <v>13</v>
      </c>
      <c r="AF36" s="95" t="s">
        <v>12</v>
      </c>
      <c r="AG36" s="4"/>
      <c r="AH36" s="25">
        <f t="shared" si="4"/>
        <v>3679480</v>
      </c>
      <c r="AI36" s="25">
        <f t="shared" si="5"/>
        <v>2618000</v>
      </c>
      <c r="AJ36" s="25" t="str">
        <f t="shared" si="6"/>
        <v/>
      </c>
      <c r="AK36" s="25" t="str">
        <f>IF(S36="NO CUMPLE","",IF(AB36="NO CUMPLE","",IF(AB36="NC","",IF(AB36="CUMPLE",#REF!))))</f>
        <v/>
      </c>
      <c r="AL36" s="25" t="str">
        <f>IF(T36="NO CUMPLE","",IF(AC36="NO CUMPLE","",IF(AC36="NC","",IF(AC36="CUMPLE",#REF!))))</f>
        <v/>
      </c>
      <c r="AM36" s="25" t="str">
        <f t="shared" si="1"/>
        <v/>
      </c>
      <c r="AN36" s="25" t="str">
        <f t="shared" si="2"/>
        <v/>
      </c>
      <c r="AO36" s="25">
        <f t="shared" si="3"/>
        <v>3402838.32</v>
      </c>
      <c r="AP36" s="4"/>
    </row>
    <row r="37" spans="1:42" ht="42" customHeight="1" x14ac:dyDescent="0.2">
      <c r="A37" s="87">
        <v>28</v>
      </c>
      <c r="B37" s="87" t="s">
        <v>16</v>
      </c>
      <c r="C37" s="87" t="s">
        <v>62</v>
      </c>
      <c r="D37" s="87">
        <v>2</v>
      </c>
      <c r="E37" s="19">
        <v>17612000</v>
      </c>
      <c r="F37" s="30"/>
      <c r="G37" s="55">
        <v>16445800</v>
      </c>
      <c r="H37" s="93">
        <v>17136000</v>
      </c>
      <c r="I37" s="55">
        <v>23918524</v>
      </c>
      <c r="J37" s="55">
        <v>16660000</v>
      </c>
      <c r="K37" s="55">
        <v>27383328</v>
      </c>
      <c r="L37" s="55">
        <v>15232000</v>
      </c>
      <c r="M37" s="55">
        <v>0</v>
      </c>
      <c r="N37" s="55">
        <v>4645995.62</v>
      </c>
      <c r="P37" s="22" t="s">
        <v>12</v>
      </c>
      <c r="Q37" s="22" t="s">
        <v>12</v>
      </c>
      <c r="R37" s="22" t="s">
        <v>12</v>
      </c>
      <c r="S37" s="22" t="s">
        <v>12</v>
      </c>
      <c r="T37" s="22" t="s">
        <v>74</v>
      </c>
      <c r="U37" s="22" t="s">
        <v>74</v>
      </c>
      <c r="V37" s="22" t="s">
        <v>12</v>
      </c>
      <c r="W37" s="22" t="s">
        <v>12</v>
      </c>
      <c r="X37" s="23"/>
      <c r="Y37" s="95" t="s">
        <v>12</v>
      </c>
      <c r="Z37" s="95" t="s">
        <v>12</v>
      </c>
      <c r="AA37" s="99" t="s">
        <v>74</v>
      </c>
      <c r="AB37" s="95" t="s">
        <v>12</v>
      </c>
      <c r="AC37" s="99" t="s">
        <v>74</v>
      </c>
      <c r="AD37" s="95" t="s">
        <v>12</v>
      </c>
      <c r="AE37" s="95" t="s">
        <v>13</v>
      </c>
      <c r="AF37" s="95" t="s">
        <v>12</v>
      </c>
      <c r="AG37" s="4"/>
      <c r="AH37" s="25">
        <f t="shared" si="4"/>
        <v>16445800</v>
      </c>
      <c r="AI37" s="25">
        <f t="shared" si="5"/>
        <v>17136000</v>
      </c>
      <c r="AJ37" s="25" t="str">
        <f t="shared" si="6"/>
        <v/>
      </c>
      <c r="AK37" s="25">
        <f>IF(S37="NO CUMPLE","",IF(AB37="NO CUMPLE","",IF(AB37="NC","",IF(AB37="CUMPLE",J37))))</f>
        <v>16660000</v>
      </c>
      <c r="AL37" s="25" t="str">
        <f>IF(T37="NO CUMPLE","",IF(AC37="NO CUMPLE","",IF(AC37="NC","",IF(AC37="CUMPLE",#REF!))))</f>
        <v/>
      </c>
      <c r="AM37" s="25" t="str">
        <f t="shared" si="1"/>
        <v/>
      </c>
      <c r="AN37" s="25" t="str">
        <f t="shared" si="2"/>
        <v/>
      </c>
      <c r="AO37" s="25">
        <f t="shared" si="3"/>
        <v>4645995.62</v>
      </c>
      <c r="AP37" s="4"/>
    </row>
    <row r="38" spans="1:42" ht="42" customHeight="1" x14ac:dyDescent="0.2">
      <c r="A38" s="87">
        <v>29</v>
      </c>
      <c r="B38" s="87" t="s">
        <v>16</v>
      </c>
      <c r="C38" s="87" t="s">
        <v>63</v>
      </c>
      <c r="D38" s="87">
        <v>1</v>
      </c>
      <c r="E38" s="19">
        <v>19040000</v>
      </c>
      <c r="F38" s="30"/>
      <c r="G38" s="55">
        <v>18921000</v>
      </c>
      <c r="H38" s="93">
        <v>18445000</v>
      </c>
      <c r="I38" s="55">
        <v>14800625</v>
      </c>
      <c r="J38" s="55">
        <v>0</v>
      </c>
      <c r="K38" s="55">
        <v>74970000</v>
      </c>
      <c r="L38" s="55">
        <v>16422000</v>
      </c>
      <c r="M38" s="55">
        <v>0</v>
      </c>
      <c r="N38" s="55">
        <v>19818577.73</v>
      </c>
      <c r="P38" s="22" t="s">
        <v>12</v>
      </c>
      <c r="Q38" s="22" t="s">
        <v>12</v>
      </c>
      <c r="R38" s="22" t="s">
        <v>12</v>
      </c>
      <c r="S38" s="22" t="s">
        <v>12</v>
      </c>
      <c r="T38" s="22" t="s">
        <v>74</v>
      </c>
      <c r="U38" s="22" t="s">
        <v>74</v>
      </c>
      <c r="V38" s="22" t="s">
        <v>12</v>
      </c>
      <c r="W38" s="22" t="s">
        <v>12</v>
      </c>
      <c r="X38" s="23"/>
      <c r="Y38" s="99" t="s">
        <v>74</v>
      </c>
      <c r="Z38" s="95" t="s">
        <v>12</v>
      </c>
      <c r="AA38" s="95" t="s">
        <v>12</v>
      </c>
      <c r="AB38" s="95" t="s">
        <v>13</v>
      </c>
      <c r="AC38" s="95" t="s">
        <v>12</v>
      </c>
      <c r="AD38" s="95" t="s">
        <v>12</v>
      </c>
      <c r="AE38" s="95" t="s">
        <v>13</v>
      </c>
      <c r="AF38" s="95" t="s">
        <v>12</v>
      </c>
      <c r="AG38" s="4"/>
      <c r="AH38" s="25" t="str">
        <f t="shared" si="4"/>
        <v/>
      </c>
      <c r="AI38" s="25">
        <f t="shared" si="5"/>
        <v>18445000</v>
      </c>
      <c r="AJ38" s="25">
        <f t="shared" si="6"/>
        <v>14800625</v>
      </c>
      <c r="AK38" s="25" t="str">
        <f>IF(S38="NO CUMPLE","",IF(AB38="NO CUMPLE","",IF(AB38="NC","",IF(AB38="CUMPLE",#REF!))))</f>
        <v/>
      </c>
      <c r="AL38" s="25" t="str">
        <f>IF(T38="NO CUMPLE","",IF(AC38="NO CUMPLE","",IF(AC38="NC","",IF(AC38="CUMPLE",#REF!))))</f>
        <v/>
      </c>
      <c r="AM38" s="25" t="str">
        <f t="shared" si="1"/>
        <v/>
      </c>
      <c r="AN38" s="25" t="str">
        <f t="shared" si="2"/>
        <v/>
      </c>
      <c r="AO38" s="25">
        <f t="shared" si="3"/>
        <v>19818577.73</v>
      </c>
      <c r="AP38" s="4"/>
    </row>
    <row r="39" spans="1:42" ht="42" customHeight="1" x14ac:dyDescent="0.2">
      <c r="A39" s="87">
        <v>30</v>
      </c>
      <c r="B39" s="87" t="s">
        <v>16</v>
      </c>
      <c r="C39" s="87" t="s">
        <v>64</v>
      </c>
      <c r="D39" s="87">
        <v>15</v>
      </c>
      <c r="E39" s="19">
        <v>107992500</v>
      </c>
      <c r="F39" s="30"/>
      <c r="G39" s="55">
        <v>135445800</v>
      </c>
      <c r="H39" s="93">
        <v>132090000</v>
      </c>
      <c r="I39" s="55">
        <v>89250000</v>
      </c>
      <c r="J39" s="55">
        <v>104779500</v>
      </c>
      <c r="K39" s="55">
        <v>60127725</v>
      </c>
      <c r="L39" s="55">
        <v>155295000</v>
      </c>
      <c r="M39" s="55">
        <v>0</v>
      </c>
      <c r="N39" s="55">
        <v>112952354.55</v>
      </c>
      <c r="P39" s="22" t="s">
        <v>12</v>
      </c>
      <c r="Q39" s="22" t="s">
        <v>12</v>
      </c>
      <c r="R39" s="22" t="s">
        <v>12</v>
      </c>
      <c r="S39" s="22" t="s">
        <v>12</v>
      </c>
      <c r="T39" s="22" t="s">
        <v>74</v>
      </c>
      <c r="U39" s="22" t="s">
        <v>74</v>
      </c>
      <c r="V39" s="22" t="s">
        <v>12</v>
      </c>
      <c r="W39" s="22" t="s">
        <v>12</v>
      </c>
      <c r="X39" s="23"/>
      <c r="Y39" s="98" t="s">
        <v>12</v>
      </c>
      <c r="Z39" s="95" t="s">
        <v>74</v>
      </c>
      <c r="AA39" s="99" t="s">
        <v>74</v>
      </c>
      <c r="AB39" s="95" t="s">
        <v>12</v>
      </c>
      <c r="AC39" s="99" t="s">
        <v>74</v>
      </c>
      <c r="AD39" s="95" t="s">
        <v>12</v>
      </c>
      <c r="AE39" s="95" t="s">
        <v>13</v>
      </c>
      <c r="AF39" s="95" t="s">
        <v>12</v>
      </c>
      <c r="AG39" s="4"/>
      <c r="AH39" s="25">
        <f t="shared" si="4"/>
        <v>135445800</v>
      </c>
      <c r="AI39" s="25" t="str">
        <f t="shared" si="5"/>
        <v/>
      </c>
      <c r="AJ39" s="25" t="str">
        <f t="shared" si="6"/>
        <v/>
      </c>
      <c r="AK39" s="25">
        <f>IF(S39="NO CUMPLE","",IF(AB39="NO CUMPLE","",IF(AB39="NC","",IF(AB39="CUMPLE",J39))))</f>
        <v>104779500</v>
      </c>
      <c r="AL39" s="25" t="str">
        <f>IF(T39="NO CUMPLE","",IF(AC39="NO CUMPLE","",IF(AC39="NC","",IF(AC39="CUMPLE",#REF!))))</f>
        <v/>
      </c>
      <c r="AM39" s="25" t="str">
        <f t="shared" si="1"/>
        <v/>
      </c>
      <c r="AN39" s="25" t="str">
        <f t="shared" si="2"/>
        <v/>
      </c>
      <c r="AO39" s="25">
        <f t="shared" si="3"/>
        <v>112952354.55</v>
      </c>
      <c r="AP39" s="4"/>
    </row>
    <row r="40" spans="1:42" ht="42" customHeight="1" x14ac:dyDescent="0.2">
      <c r="A40" s="87">
        <v>30</v>
      </c>
      <c r="B40" s="87" t="s">
        <v>16</v>
      </c>
      <c r="C40" s="88" t="s">
        <v>65</v>
      </c>
      <c r="D40" s="87">
        <v>14</v>
      </c>
      <c r="E40" s="19">
        <v>30728437.039999999</v>
      </c>
      <c r="F40" s="30"/>
      <c r="G40" s="55">
        <v>0</v>
      </c>
      <c r="H40" s="93">
        <v>40817000</v>
      </c>
      <c r="I40" s="55">
        <v>31237500</v>
      </c>
      <c r="J40" s="55">
        <v>39217640</v>
      </c>
      <c r="K40" s="55">
        <v>54811400</v>
      </c>
      <c r="L40" s="55">
        <v>48813800</v>
      </c>
      <c r="M40" s="55">
        <v>0</v>
      </c>
      <c r="N40" s="55">
        <v>37639321.580000006</v>
      </c>
      <c r="P40" s="22" t="s">
        <v>12</v>
      </c>
      <c r="Q40" s="22" t="s">
        <v>12</v>
      </c>
      <c r="R40" s="22" t="s">
        <v>12</v>
      </c>
      <c r="S40" s="22" t="s">
        <v>12</v>
      </c>
      <c r="T40" s="22" t="s">
        <v>74</v>
      </c>
      <c r="U40" s="22" t="s">
        <v>74</v>
      </c>
      <c r="V40" s="22" t="s">
        <v>12</v>
      </c>
      <c r="W40" s="22" t="s">
        <v>12</v>
      </c>
      <c r="X40" s="23"/>
      <c r="Y40" s="95" t="s">
        <v>13</v>
      </c>
      <c r="Z40" s="95" t="s">
        <v>12</v>
      </c>
      <c r="AA40" s="95" t="s">
        <v>12</v>
      </c>
      <c r="AB40" s="95" t="s">
        <v>12</v>
      </c>
      <c r="AC40" s="95" t="s">
        <v>12</v>
      </c>
      <c r="AD40" s="95" t="s">
        <v>12</v>
      </c>
      <c r="AE40" s="95" t="s">
        <v>13</v>
      </c>
      <c r="AF40" s="95" t="s">
        <v>12</v>
      </c>
      <c r="AG40" s="4"/>
      <c r="AH40" s="25" t="str">
        <f t="shared" si="4"/>
        <v/>
      </c>
      <c r="AI40" s="25">
        <f t="shared" si="5"/>
        <v>40817000</v>
      </c>
      <c r="AJ40" s="25">
        <f t="shared" si="6"/>
        <v>31237500</v>
      </c>
      <c r="AK40" s="25">
        <f>IF(S40="NO CUMPLE","",IF(AB40="NO CUMPLE","",IF(AB40="NC","",IF(AB40="CUMPLE",J40))))</f>
        <v>39217640</v>
      </c>
      <c r="AL40" s="25" t="str">
        <f>IF(T40="NO CUMPLE","",IF(AC40="NO CUMPLE","",IF(AC40="NC","",IF(AC40="CUMPLE",#REF!))))</f>
        <v/>
      </c>
      <c r="AM40" s="25" t="str">
        <f t="shared" si="1"/>
        <v/>
      </c>
      <c r="AN40" s="25" t="str">
        <f t="shared" si="2"/>
        <v/>
      </c>
      <c r="AO40" s="25">
        <f t="shared" si="3"/>
        <v>37639321.580000006</v>
      </c>
      <c r="AP40" s="4"/>
    </row>
    <row r="41" spans="1:42" hidden="1" x14ac:dyDescent="0.2">
      <c r="E41" s="89">
        <f>SUM(E10:E40)</f>
        <v>725830328.56067991</v>
      </c>
      <c r="G41" s="94">
        <f t="shared" ref="G41:N41" si="8">SUM(G10:G40)</f>
        <v>694062740</v>
      </c>
      <c r="H41" s="94">
        <f t="shared" si="8"/>
        <v>451629990</v>
      </c>
      <c r="I41" s="89">
        <f t="shared" si="8"/>
        <v>668238795.13999999</v>
      </c>
      <c r="J41" s="89">
        <f>SUM(J10:J40)</f>
        <v>585960760</v>
      </c>
      <c r="K41" s="89">
        <f>SUM(K13:K40)</f>
        <v>506077131</v>
      </c>
      <c r="L41" s="89">
        <f t="shared" si="8"/>
        <v>668546760</v>
      </c>
      <c r="M41" s="89">
        <f t="shared" si="8"/>
        <v>251054062</v>
      </c>
      <c r="N41" s="89">
        <f t="shared" si="8"/>
        <v>655568455.77999997</v>
      </c>
      <c r="Y41" s="32"/>
      <c r="Z41" s="32"/>
      <c r="AA41" s="32"/>
      <c r="AB41" s="32"/>
      <c r="AC41" s="32"/>
      <c r="AD41" s="32"/>
      <c r="AE41" s="32"/>
      <c r="AF41" s="32"/>
    </row>
    <row r="42" spans="1:42" x14ac:dyDescent="0.2">
      <c r="Y42" s="32"/>
      <c r="Z42" s="32"/>
      <c r="AA42" s="32"/>
      <c r="AB42" s="32"/>
      <c r="AC42" s="32"/>
      <c r="AD42" s="32"/>
      <c r="AE42" s="32"/>
      <c r="AF42" s="32"/>
    </row>
    <row r="43" spans="1:42" x14ac:dyDescent="0.2">
      <c r="Y43" s="32"/>
      <c r="Z43" s="32"/>
      <c r="AA43" s="32"/>
      <c r="AB43" s="32"/>
      <c r="AC43" s="32"/>
      <c r="AD43" s="32"/>
      <c r="AE43" s="32"/>
      <c r="AF43" s="32"/>
    </row>
    <row r="44" spans="1:42" x14ac:dyDescent="0.2">
      <c r="Y44" s="32"/>
      <c r="Z44" s="32"/>
      <c r="AA44" s="32"/>
      <c r="AB44" s="32"/>
      <c r="AC44" s="32"/>
      <c r="AD44" s="32"/>
      <c r="AE44" s="32"/>
      <c r="AF44" s="32"/>
    </row>
    <row r="45" spans="1:42" x14ac:dyDescent="0.2">
      <c r="Y45" s="4"/>
      <c r="Z45" s="4"/>
      <c r="AA45" s="4"/>
      <c r="AB45" s="4"/>
      <c r="AC45" s="4"/>
      <c r="AD45" s="4"/>
      <c r="AE45" s="4"/>
      <c r="AF45" s="4"/>
    </row>
    <row r="46" spans="1:42" x14ac:dyDescent="0.2">
      <c r="Y46" s="4"/>
      <c r="Z46" s="4"/>
      <c r="AA46" s="4"/>
      <c r="AB46" s="4"/>
      <c r="AC46" s="4"/>
      <c r="AD46" s="4"/>
      <c r="AE46" s="4"/>
      <c r="AF46" s="4"/>
    </row>
    <row r="47" spans="1:42" x14ac:dyDescent="0.2">
      <c r="Y47" s="4"/>
      <c r="Z47" s="4"/>
      <c r="AA47" s="4"/>
      <c r="AB47" s="4"/>
      <c r="AC47" s="4"/>
      <c r="AD47" s="4"/>
      <c r="AE47" s="4"/>
      <c r="AF47" s="4"/>
    </row>
    <row r="48" spans="1:42" x14ac:dyDescent="0.2">
      <c r="Y48" s="4"/>
      <c r="Z48" s="4"/>
      <c r="AA48" s="4"/>
      <c r="AB48" s="4"/>
      <c r="AC48" s="4"/>
      <c r="AD48" s="4"/>
      <c r="AE48" s="4"/>
      <c r="AF48" s="4"/>
    </row>
    <row r="49" spans="25:32" x14ac:dyDescent="0.2">
      <c r="Y49" s="4"/>
      <c r="Z49" s="4"/>
      <c r="AA49" s="4"/>
      <c r="AB49" s="4"/>
      <c r="AC49" s="4"/>
      <c r="AD49" s="4"/>
      <c r="AE49" s="4"/>
      <c r="AF49" s="4"/>
    </row>
    <row r="50" spans="25:32" x14ac:dyDescent="0.2">
      <c r="Y50" s="4"/>
      <c r="Z50" s="4"/>
      <c r="AA50" s="4"/>
      <c r="AB50" s="4"/>
      <c r="AC50" s="4"/>
      <c r="AD50" s="4"/>
      <c r="AE50" s="4"/>
      <c r="AF50" s="4"/>
    </row>
    <row r="51" spans="25:32" x14ac:dyDescent="0.2">
      <c r="Y51" s="4"/>
      <c r="Z51" s="4"/>
      <c r="AA51" s="4"/>
      <c r="AB51" s="4"/>
      <c r="AC51" s="4"/>
      <c r="AD51" s="4"/>
      <c r="AE51" s="4"/>
      <c r="AF51" s="4"/>
    </row>
    <row r="52" spans="25:32" x14ac:dyDescent="0.2">
      <c r="Y52" s="4"/>
      <c r="Z52" s="4"/>
      <c r="AA52" s="4"/>
      <c r="AB52" s="4"/>
      <c r="AC52" s="4"/>
      <c r="AD52" s="4"/>
      <c r="AE52" s="4"/>
      <c r="AF52" s="4"/>
    </row>
    <row r="53" spans="25:32" x14ac:dyDescent="0.2">
      <c r="Y53" s="4"/>
      <c r="Z53" s="4"/>
      <c r="AA53" s="4"/>
      <c r="AB53" s="4"/>
      <c r="AC53" s="4"/>
      <c r="AD53" s="4"/>
      <c r="AE53" s="4"/>
      <c r="AF53" s="4"/>
    </row>
    <row r="54" spans="25:32" x14ac:dyDescent="0.2">
      <c r="Y54" s="4"/>
      <c r="Z54" s="4"/>
      <c r="AA54" s="4"/>
      <c r="AB54" s="4"/>
      <c r="AC54" s="4"/>
      <c r="AD54" s="4"/>
      <c r="AE54" s="4"/>
      <c r="AF54" s="4"/>
    </row>
  </sheetData>
  <sheetProtection selectLockedCells="1"/>
  <protectedRanges>
    <protectedRange password="F16F" sqref="B39:B65364 A41:A65366 C41:C65366 A1:C9" name="Rango1"/>
    <protectedRange password="F16F" sqref="B13:B38 A10 A11:B12 A13:A40" name="Rango1_2"/>
  </protectedRanges>
  <autoFilter ref="A9:AP41">
    <filterColumn colId="24">
      <customFilters>
        <customFilter operator="notEqual" val=" "/>
      </customFilters>
    </filterColumn>
  </autoFilter>
  <mergeCells count="7">
    <mergeCell ref="G8:N8"/>
    <mergeCell ref="P8:W8"/>
    <mergeCell ref="Y8:AF8"/>
    <mergeCell ref="AH8:AO8"/>
    <mergeCell ref="A1:M1"/>
    <mergeCell ref="A2:M2"/>
    <mergeCell ref="A3:M3"/>
  </mergeCells>
  <pageMargins left="0.31496062992125984" right="0.27559055118110237" top="0.98425196850393704" bottom="0.98425196850393704" header="0" footer="0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topLeftCell="A7" zoomScale="85" zoomScaleNormal="85" workbookViewId="0">
      <pane xSplit="5" ySplit="3" topLeftCell="L10" activePane="bottomRight" state="frozen"/>
      <selection activeCell="A7" sqref="A7"/>
      <selection pane="topRight" activeCell="F7" sqref="F7"/>
      <selection pane="bottomLeft" activeCell="A10" sqref="A10"/>
      <selection pane="bottomRight" activeCell="V9" sqref="V9"/>
    </sheetView>
  </sheetViews>
  <sheetFormatPr baseColWidth="10" defaultRowHeight="12.75" x14ac:dyDescent="0.2"/>
  <cols>
    <col min="1" max="1" width="8.85546875" style="1" customWidth="1"/>
    <col min="2" max="2" width="17.140625" style="2" customWidth="1"/>
    <col min="3" max="3" width="28.7109375" style="1" customWidth="1"/>
    <col min="4" max="4" width="12.28515625" style="1" hidden="1" customWidth="1"/>
    <col min="5" max="5" width="14.7109375" style="1" customWidth="1"/>
    <col min="6" max="6" width="9" style="3" customWidth="1"/>
    <col min="7" max="7" width="13.42578125" style="2" customWidth="1"/>
    <col min="8" max="8" width="13.42578125" style="4" customWidth="1"/>
    <col min="9" max="14" width="13.42578125" style="2" customWidth="1"/>
    <col min="15" max="15" width="13.7109375" style="2" customWidth="1"/>
    <col min="16" max="16" width="13.28515625" style="2" customWidth="1"/>
    <col min="17" max="17" width="14.42578125" style="2" customWidth="1"/>
    <col min="18" max="19" width="11.42578125" style="2" customWidth="1"/>
    <col min="20" max="20" width="15.42578125" style="2" customWidth="1"/>
    <col min="21" max="21" width="6.85546875" style="2" customWidth="1"/>
    <col min="22" max="22" width="13.7109375" style="2" customWidth="1"/>
    <col min="23" max="38" width="11.42578125" style="2" customWidth="1"/>
    <col min="39" max="39" width="22.42578125" style="2" customWidth="1"/>
    <col min="40" max="40" width="11.42578125" style="2" customWidth="1"/>
    <col min="41" max="45" width="11.42578125" style="33" customWidth="1"/>
    <col min="46" max="16384" width="11.42578125" style="33"/>
  </cols>
  <sheetData>
    <row r="1" spans="1:40" ht="25.5" customHeight="1" x14ac:dyDescent="0.2">
      <c r="A1" s="147" t="s">
        <v>85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40" ht="25.5" customHeight="1" x14ac:dyDescent="0.2">
      <c r="A2" s="147" t="s">
        <v>86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40" ht="60" customHeight="1" x14ac:dyDescent="0.2">
      <c r="A3" s="147" t="s">
        <v>87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40" ht="25.5" customHeight="1" x14ac:dyDescent="0.2"/>
    <row r="5" spans="1:40" ht="25.5" customHeight="1" x14ac:dyDescent="0.2"/>
    <row r="6" spans="1:40" ht="38.25" customHeight="1" x14ac:dyDescent="0.2"/>
    <row r="7" spans="1:40" ht="15.75" customHeight="1" thickBot="1" x14ac:dyDescent="0.25">
      <c r="A7" s="8"/>
      <c r="B7" s="8"/>
      <c r="C7" s="8"/>
      <c r="D7" s="8"/>
      <c r="E7" s="8"/>
      <c r="F7" s="9"/>
    </row>
    <row r="8" spans="1:40" ht="24" customHeight="1" thickBot="1" x14ac:dyDescent="0.3">
      <c r="G8" s="121" t="s">
        <v>18</v>
      </c>
      <c r="H8" s="121"/>
      <c r="I8" s="121"/>
      <c r="J8" s="121"/>
      <c r="K8" s="121"/>
      <c r="L8" s="121"/>
      <c r="M8" s="121"/>
      <c r="N8" s="121"/>
      <c r="O8" s="34"/>
      <c r="P8" s="34"/>
      <c r="Q8" s="34"/>
      <c r="R8" s="35"/>
      <c r="S8" s="36"/>
      <c r="T8" s="36"/>
      <c r="U8" s="37"/>
      <c r="V8" s="122" t="s">
        <v>19</v>
      </c>
      <c r="W8" s="123"/>
      <c r="X8" s="123"/>
      <c r="Y8" s="123"/>
      <c r="Z8" s="123"/>
      <c r="AA8" s="123"/>
      <c r="AB8" s="123"/>
      <c r="AC8" s="123"/>
      <c r="AD8" s="38"/>
      <c r="AE8" s="124" t="s">
        <v>20</v>
      </c>
      <c r="AF8" s="125"/>
      <c r="AG8" s="125"/>
      <c r="AH8" s="125"/>
      <c r="AI8" s="125"/>
      <c r="AJ8" s="125"/>
      <c r="AK8" s="125"/>
      <c r="AL8" s="125"/>
      <c r="AM8" s="126" t="s">
        <v>21</v>
      </c>
      <c r="AN8" s="39"/>
    </row>
    <row r="9" spans="1:40" s="8" customFormat="1" ht="51.75" customHeight="1" x14ac:dyDescent="0.2">
      <c r="A9" s="14" t="s">
        <v>4</v>
      </c>
      <c r="B9" s="15" t="s">
        <v>6</v>
      </c>
      <c r="C9" s="15" t="s">
        <v>7</v>
      </c>
      <c r="D9" s="15" t="s">
        <v>8</v>
      </c>
      <c r="E9" s="15" t="s">
        <v>9</v>
      </c>
      <c r="F9" s="16"/>
      <c r="G9" s="92" t="s">
        <v>10</v>
      </c>
      <c r="H9" s="92" t="s">
        <v>66</v>
      </c>
      <c r="I9" s="17" t="s">
        <v>67</v>
      </c>
      <c r="J9" s="17" t="s">
        <v>68</v>
      </c>
      <c r="K9" s="17" t="s">
        <v>69</v>
      </c>
      <c r="L9" s="17" t="s">
        <v>70</v>
      </c>
      <c r="M9" s="17" t="s">
        <v>71</v>
      </c>
      <c r="N9" s="17" t="s">
        <v>72</v>
      </c>
      <c r="O9" s="40" t="s">
        <v>22</v>
      </c>
      <c r="P9" s="40" t="s">
        <v>23</v>
      </c>
      <c r="Q9" s="40" t="s">
        <v>24</v>
      </c>
      <c r="R9" s="40" t="s">
        <v>25</v>
      </c>
      <c r="S9" s="40" t="s">
        <v>26</v>
      </c>
      <c r="T9" s="41" t="s">
        <v>73</v>
      </c>
      <c r="U9" s="42"/>
      <c r="V9" s="92" t="s">
        <v>10</v>
      </c>
      <c r="W9" s="92" t="s">
        <v>66</v>
      </c>
      <c r="X9" s="17" t="s">
        <v>67</v>
      </c>
      <c r="Y9" s="17" t="s">
        <v>68</v>
      </c>
      <c r="Z9" s="17" t="s">
        <v>69</v>
      </c>
      <c r="AA9" s="17" t="s">
        <v>70</v>
      </c>
      <c r="AB9" s="17" t="s">
        <v>71</v>
      </c>
      <c r="AC9" s="17" t="s">
        <v>72</v>
      </c>
      <c r="AD9" s="42"/>
      <c r="AE9" s="92" t="s">
        <v>10</v>
      </c>
      <c r="AF9" s="92" t="s">
        <v>66</v>
      </c>
      <c r="AG9" s="17" t="s">
        <v>67</v>
      </c>
      <c r="AH9" s="17" t="s">
        <v>68</v>
      </c>
      <c r="AI9" s="17" t="s">
        <v>69</v>
      </c>
      <c r="AJ9" s="17" t="s">
        <v>70</v>
      </c>
      <c r="AK9" s="17" t="s">
        <v>71</v>
      </c>
      <c r="AL9" s="17" t="s">
        <v>72</v>
      </c>
      <c r="AM9" s="127"/>
      <c r="AN9" s="39"/>
    </row>
    <row r="10" spans="1:40" ht="42" customHeight="1" x14ac:dyDescent="0.2">
      <c r="A10" s="86">
        <v>1</v>
      </c>
      <c r="B10" s="87" t="s">
        <v>11</v>
      </c>
      <c r="C10" s="86" t="s">
        <v>36</v>
      </c>
      <c r="D10" s="87">
        <v>1</v>
      </c>
      <c r="E10" s="19">
        <v>75390784</v>
      </c>
      <c r="F10" s="20"/>
      <c r="G10" s="43">
        <f>IF('EVALUACION OFERTA ECONOMICA 1-1'!AH10&gt;$E10,"",'EVALUACION OFERTA ECONOMICA 1-1'!AH10)</f>
        <v>75267500</v>
      </c>
      <c r="H10" s="43" t="str">
        <f>IF('EVALUACION OFERTA ECONOMICA 1-1'!AI10&gt;$E10,"",'EVALUACION OFERTA ECONOMICA 1-1'!AI10)</f>
        <v/>
      </c>
      <c r="I10" s="43">
        <f>IF('EVALUACION OFERTA ECONOMICA 1-1'!AJ10&gt;$E10,"",'EVALUACION OFERTA ECONOMICA 1-1'!AJ10)</f>
        <v>42281890</v>
      </c>
      <c r="J10" s="43" t="str">
        <f>IF('EVALUACION OFERTA ECONOMICA 1-1'!AK10&gt;$E10,"",'EVALUACION OFERTA ECONOMICA 1-1'!AK10)</f>
        <v/>
      </c>
      <c r="K10" s="43" t="str">
        <f>IF('EVALUACION OFERTA ECONOMICA 1-1'!AL10&gt;$E10,"",'EVALUACION OFERTA ECONOMICA 1-1'!AL10)</f>
        <v/>
      </c>
      <c r="L10" s="43" t="str">
        <f>IF('EVALUACION OFERTA ECONOMICA 1-1'!AM10&gt;$E10,"",'EVALUACION OFERTA ECONOMICA 1-1'!AM10)</f>
        <v/>
      </c>
      <c r="M10" s="43">
        <f>IF('EVALUACION OFERTA ECONOMICA 1-1'!AN10&gt;$E10,"",'EVALUACION OFERTA ECONOMICA 1-1'!AN10)</f>
        <v>75337710</v>
      </c>
      <c r="N10" s="43" t="str">
        <f>IF('EVALUACION OFERTA ECONOMICA 1-1'!AO10&gt;$E10,"",'EVALUACION OFERTA ECONOMICA 1-1'!AO10)</f>
        <v/>
      </c>
      <c r="O10" s="44">
        <f t="shared" ref="O10:Q38" si="0">+$E10</f>
        <v>75390784</v>
      </c>
      <c r="P10" s="44">
        <f t="shared" si="0"/>
        <v>75390784</v>
      </c>
      <c r="Q10" s="44"/>
      <c r="R10" s="45">
        <f t="shared" ref="R10:R40" si="1">COUNTIF(G10:N10,"&gt;0")</f>
        <v>3</v>
      </c>
      <c r="S10" s="46">
        <f>IF(R10=2,1,IF(R10=3,2,IF(R10=4,2,IF(R10=5,3,IF(R10=6,3,IF(R10=7,4,IF(R10=8,4,IF(R10&gt;=9,5,))))))))</f>
        <v>2</v>
      </c>
      <c r="T10" s="47">
        <f t="shared" ref="T10:T40" si="2">IF(R10&gt;0,AVERAGE(G10:Q10),"")</f>
        <v>68733733.599999994</v>
      </c>
      <c r="U10" s="48"/>
      <c r="V10" s="49">
        <f t="shared" ref="V10:V40" si="3">IF(G10="","",(G10*100)/$T10)</f>
        <v>109.50590933707115</v>
      </c>
      <c r="W10" s="49" t="str">
        <f t="shared" ref="W10:W40" si="4">IF(H10="","",(H10*100)/$T10)</f>
        <v/>
      </c>
      <c r="X10" s="49">
        <f t="shared" ref="X10:X40" si="5">IF(I10="","",(I10*100)/$T10)</f>
        <v>61.515485607201185</v>
      </c>
      <c r="Y10" s="49" t="str">
        <f t="shared" ref="Y10:Y40" si="6">IF(J10="","",(J10*100)/$T10)</f>
        <v/>
      </c>
      <c r="Z10" s="49" t="str">
        <f t="shared" ref="Z10:Z40" si="7">IF(K10="","",(K10*100)/$T10)</f>
        <v/>
      </c>
      <c r="AA10" s="49" t="str">
        <f t="shared" ref="AA10:AA40" si="8">IF(L10="","",(L10*100)/$T10)</f>
        <v/>
      </c>
      <c r="AB10" s="49">
        <f t="shared" ref="AB10:AB40" si="9">IF(M10="","",(M10*100)/$T10)</f>
        <v>109.60805714182825</v>
      </c>
      <c r="AC10" s="49" t="str">
        <f t="shared" ref="AC10:AC40" si="10">IF(N10="","",(N10*100)/$T10)</f>
        <v/>
      </c>
      <c r="AD10" s="48"/>
      <c r="AE10" s="50">
        <f t="shared" ref="AE10:AE40" si="11">IF(G10="","",ABS(G10-$T10))</f>
        <v>6533766.400000006</v>
      </c>
      <c r="AF10" s="50" t="str">
        <f t="shared" ref="AF10:AF40" si="12">IF(H10="","",ABS(H10-$T10))</f>
        <v/>
      </c>
      <c r="AG10" s="50">
        <f t="shared" ref="AG10:AG40" si="13">IF(I10="","",ABS(I10-$T10))</f>
        <v>26451843.599999994</v>
      </c>
      <c r="AH10" s="50" t="str">
        <f t="shared" ref="AH10:AH40" si="14">IF(J10="","",ABS(J10-$T10))</f>
        <v/>
      </c>
      <c r="AI10" s="50" t="str">
        <f t="shared" ref="AI10:AI40" si="15">IF(K10="","",ABS(K10-$T10))</f>
        <v/>
      </c>
      <c r="AJ10" s="50" t="str">
        <f t="shared" ref="AJ10:AJ40" si="16">IF(L10="","",ABS(L10-$T10))</f>
        <v/>
      </c>
      <c r="AK10" s="50">
        <f t="shared" ref="AK10:AK40" si="17">IF(M10="","",ABS(M10-$T10))</f>
        <v>6603976.400000006</v>
      </c>
      <c r="AL10" s="50" t="str">
        <f t="shared" ref="AL10:AL40" si="18">IF(N10="","",ABS(N10-$T10))</f>
        <v/>
      </c>
      <c r="AM10" s="51">
        <f>IF(T10="","",((T10)*15%)/45)</f>
        <v>229112.44533333331</v>
      </c>
      <c r="AN10" s="52"/>
    </row>
    <row r="11" spans="1:40" ht="42" customHeight="1" x14ac:dyDescent="0.2">
      <c r="A11" s="87">
        <v>2</v>
      </c>
      <c r="B11" s="87" t="s">
        <v>11</v>
      </c>
      <c r="C11" s="87" t="s">
        <v>37</v>
      </c>
      <c r="D11" s="87">
        <v>1</v>
      </c>
      <c r="E11" s="19">
        <v>94713528</v>
      </c>
      <c r="F11" s="26"/>
      <c r="G11" s="43">
        <f>IF('EVALUACION OFERTA ECONOMICA 1-1'!AH11&gt;$E11,"",'EVALUACION OFERTA ECONOMICA 1-1'!AH11)</f>
        <v>94605000</v>
      </c>
      <c r="H11" s="43" t="str">
        <f>IF('EVALUACION OFERTA ECONOMICA 1-1'!AI11&gt;$E11,"",'EVALUACION OFERTA ECONOMICA 1-1'!AI11)</f>
        <v/>
      </c>
      <c r="I11" s="43">
        <f>IF('EVALUACION OFERTA ECONOMICA 1-1'!AJ11&gt;$E11,"",'EVALUACION OFERTA ECONOMICA 1-1'!AJ11)</f>
        <v>70627095</v>
      </c>
      <c r="J11" s="43" t="str">
        <f>IF('EVALUACION OFERTA ECONOMICA 1-1'!AK11&gt;$E11,"",'EVALUACION OFERTA ECONOMICA 1-1'!AK11)</f>
        <v/>
      </c>
      <c r="K11" s="43" t="str">
        <f>IF('EVALUACION OFERTA ECONOMICA 1-1'!AL11&gt;$E11,"",'EVALUACION OFERTA ECONOMICA 1-1'!AL11)</f>
        <v/>
      </c>
      <c r="L11" s="43" t="str">
        <f>IF('EVALUACION OFERTA ECONOMICA 1-1'!AM11&gt;$E11,"",'EVALUACION OFERTA ECONOMICA 1-1'!AM11)</f>
        <v/>
      </c>
      <c r="M11" s="43">
        <f>IF('EVALUACION OFERTA ECONOMICA 1-1'!AN11&gt;$E11,"",'EVALUACION OFERTA ECONOMICA 1-1'!AN11)</f>
        <v>94156251</v>
      </c>
      <c r="N11" s="43" t="str">
        <f>IF('EVALUACION OFERTA ECONOMICA 1-1'!AO11&gt;$E11,"",'EVALUACION OFERTA ECONOMICA 1-1'!AO11)</f>
        <v/>
      </c>
      <c r="O11" s="44">
        <f t="shared" si="0"/>
        <v>94713528</v>
      </c>
      <c r="P11" s="44">
        <f t="shared" si="0"/>
        <v>94713528</v>
      </c>
      <c r="Q11" s="44"/>
      <c r="R11" s="45">
        <f t="shared" si="1"/>
        <v>3</v>
      </c>
      <c r="S11" s="46">
        <f t="shared" ref="S11:S40" si="19">IF(R11=2,1,IF(R11=3,2,IF(R11=4,2,IF(R11=5,3,IF(R11=6,3,IF(R11=7,4,IF(R11=8,4,IF(R11&gt;=9,5,))))))))</f>
        <v>2</v>
      </c>
      <c r="T11" s="47">
        <f t="shared" si="2"/>
        <v>89763080.400000006</v>
      </c>
      <c r="U11" s="48"/>
      <c r="V11" s="49">
        <f t="shared" si="3"/>
        <v>105.3941103384861</v>
      </c>
      <c r="W11" s="49" t="str">
        <f t="shared" si="4"/>
        <v/>
      </c>
      <c r="X11" s="49">
        <f t="shared" si="5"/>
        <v>78.681674787978864</v>
      </c>
      <c r="Y11" s="49" t="str">
        <f t="shared" si="6"/>
        <v/>
      </c>
      <c r="Z11" s="49" t="str">
        <f t="shared" si="7"/>
        <v/>
      </c>
      <c r="AA11" s="49" t="str">
        <f t="shared" si="8"/>
        <v/>
      </c>
      <c r="AB11" s="49">
        <f t="shared" si="9"/>
        <v>104.89418431322015</v>
      </c>
      <c r="AC11" s="49" t="str">
        <f t="shared" si="10"/>
        <v/>
      </c>
      <c r="AD11" s="48"/>
      <c r="AE11" s="50">
        <f t="shared" si="11"/>
        <v>4841919.599999994</v>
      </c>
      <c r="AF11" s="50" t="str">
        <f t="shared" si="12"/>
        <v/>
      </c>
      <c r="AG11" s="50">
        <f t="shared" si="13"/>
        <v>19135985.400000006</v>
      </c>
      <c r="AH11" s="50" t="str">
        <f t="shared" si="14"/>
        <v/>
      </c>
      <c r="AI11" s="50" t="str">
        <f t="shared" si="15"/>
        <v/>
      </c>
      <c r="AJ11" s="50" t="str">
        <f t="shared" si="16"/>
        <v/>
      </c>
      <c r="AK11" s="50">
        <f t="shared" si="17"/>
        <v>4393170.599999994</v>
      </c>
      <c r="AL11" s="50" t="str">
        <f t="shared" si="18"/>
        <v/>
      </c>
      <c r="AM11" s="51">
        <f t="shared" ref="AM11:AM40" si="20">IF(T11="","",((T11)*15%)/45)</f>
        <v>299210.26800000004</v>
      </c>
      <c r="AN11" s="52"/>
    </row>
    <row r="12" spans="1:40" ht="42" customHeight="1" x14ac:dyDescent="0.2">
      <c r="A12" s="87">
        <v>3</v>
      </c>
      <c r="B12" s="87" t="s">
        <v>11</v>
      </c>
      <c r="C12" s="87" t="s">
        <v>38</v>
      </c>
      <c r="D12" s="87">
        <v>1</v>
      </c>
      <c r="E12" s="19">
        <v>82042884</v>
      </c>
      <c r="F12" s="27"/>
      <c r="G12" s="43">
        <f>IF('EVALUACION OFERTA ECONOMICA 1-1'!AH12&gt;$E12,"",'EVALUACION OFERTA ECONOMICA 1-1'!AH12)</f>
        <v>81979100</v>
      </c>
      <c r="H12" s="43" t="str">
        <f>IF('EVALUACION OFERTA ECONOMICA 1-1'!AI12&gt;$E12,"",'EVALUACION OFERTA ECONOMICA 1-1'!AI12)</f>
        <v/>
      </c>
      <c r="I12" s="43">
        <f>IF('EVALUACION OFERTA ECONOMICA 1-1'!AJ12&gt;$E12,"",'EVALUACION OFERTA ECONOMICA 1-1'!AJ12)</f>
        <v>56454790</v>
      </c>
      <c r="J12" s="43" t="str">
        <f>IF('EVALUACION OFERTA ECONOMICA 1-1'!AK12&gt;$E12,"",'EVALUACION OFERTA ECONOMICA 1-1'!AK12)</f>
        <v/>
      </c>
      <c r="K12" s="43" t="str">
        <f>IF('EVALUACION OFERTA ECONOMICA 1-1'!AL12&gt;$E12,"",'EVALUACION OFERTA ECONOMICA 1-1'!AL12)</f>
        <v/>
      </c>
      <c r="L12" s="43" t="str">
        <f>IF('EVALUACION OFERTA ECONOMICA 1-1'!AM12&gt;$E12,"",'EVALUACION OFERTA ECONOMICA 1-1'!AM12)</f>
        <v/>
      </c>
      <c r="M12" s="43">
        <f>IF('EVALUACION OFERTA ECONOMICA 1-1'!AN12&gt;$E12,"",'EVALUACION OFERTA ECONOMICA 1-1'!AN12)</f>
        <v>81560101</v>
      </c>
      <c r="N12" s="43" t="str">
        <f>IF('EVALUACION OFERTA ECONOMICA 1-1'!AO12&gt;$E12,"",'EVALUACION OFERTA ECONOMICA 1-1'!AO12)</f>
        <v/>
      </c>
      <c r="O12" s="44">
        <f t="shared" si="0"/>
        <v>82042884</v>
      </c>
      <c r="P12" s="44">
        <f t="shared" si="0"/>
        <v>82042884</v>
      </c>
      <c r="Q12" s="44"/>
      <c r="R12" s="45">
        <f t="shared" si="1"/>
        <v>3</v>
      </c>
      <c r="S12" s="46">
        <f t="shared" si="19"/>
        <v>2</v>
      </c>
      <c r="T12" s="47">
        <f t="shared" si="2"/>
        <v>76815951.799999997</v>
      </c>
      <c r="U12" s="48"/>
      <c r="V12" s="49">
        <f t="shared" si="3"/>
        <v>106.72145313442566</v>
      </c>
      <c r="W12" s="49" t="str">
        <f t="shared" si="4"/>
        <v/>
      </c>
      <c r="X12" s="49">
        <f t="shared" si="5"/>
        <v>73.493576109018548</v>
      </c>
      <c r="Y12" s="49" t="str">
        <f t="shared" si="6"/>
        <v/>
      </c>
      <c r="Z12" s="49" t="str">
        <f t="shared" si="7"/>
        <v/>
      </c>
      <c r="AA12" s="49" t="str">
        <f t="shared" si="8"/>
        <v/>
      </c>
      <c r="AB12" s="49">
        <f t="shared" si="9"/>
        <v>106.17599481466036</v>
      </c>
      <c r="AC12" s="49" t="str">
        <f t="shared" si="10"/>
        <v/>
      </c>
      <c r="AD12" s="48"/>
      <c r="AE12" s="50">
        <f t="shared" si="11"/>
        <v>5163148.200000003</v>
      </c>
      <c r="AF12" s="50" t="str">
        <f t="shared" si="12"/>
        <v/>
      </c>
      <c r="AG12" s="50">
        <f t="shared" si="13"/>
        <v>20361161.799999997</v>
      </c>
      <c r="AH12" s="50" t="str">
        <f t="shared" si="14"/>
        <v/>
      </c>
      <c r="AI12" s="50" t="str">
        <f t="shared" si="15"/>
        <v/>
      </c>
      <c r="AJ12" s="50" t="str">
        <f t="shared" si="16"/>
        <v/>
      </c>
      <c r="AK12" s="50">
        <f t="shared" si="17"/>
        <v>4744149.200000003</v>
      </c>
      <c r="AL12" s="50" t="str">
        <f t="shared" si="18"/>
        <v/>
      </c>
      <c r="AM12" s="51">
        <f t="shared" si="20"/>
        <v>256053.17266666665</v>
      </c>
      <c r="AN12" s="52"/>
    </row>
    <row r="13" spans="1:40" ht="42" customHeight="1" x14ac:dyDescent="0.2">
      <c r="A13" s="87">
        <v>4</v>
      </c>
      <c r="B13" s="87" t="s">
        <v>17</v>
      </c>
      <c r="C13" s="87" t="s">
        <v>39</v>
      </c>
      <c r="D13" s="87">
        <v>1</v>
      </c>
      <c r="E13" s="19">
        <v>42685300</v>
      </c>
      <c r="F13" s="28"/>
      <c r="G13" s="43" t="str">
        <f>IF('EVALUACION OFERTA ECONOMICA 1-1'!AH13&gt;$E13,"",'EVALUACION OFERTA ECONOMICA 1-1'!AH13)</f>
        <v/>
      </c>
      <c r="H13" s="43" t="str">
        <f>IF('EVALUACION OFERTA ECONOMICA 1-1'!AI13&gt;$E13,"",'EVALUACION OFERTA ECONOMICA 1-1'!AI13)</f>
        <v/>
      </c>
      <c r="I13" s="43" t="str">
        <f>IF('EVALUACION OFERTA ECONOMICA 1-1'!AJ13&gt;$E13,"",'EVALUACION OFERTA ECONOMICA 1-1'!AJ13)</f>
        <v/>
      </c>
      <c r="J13" s="43" t="str">
        <f>IF('EVALUACION OFERTA ECONOMICA 1-1'!AK13&gt;$E13,"",'EVALUACION OFERTA ECONOMICA 1-1'!AK13)</f>
        <v/>
      </c>
      <c r="K13" s="43" t="str">
        <f>IF('EVALUACION OFERTA ECONOMICA 1-1'!AL13&gt;$E13,"",'EVALUACION OFERTA ECONOMICA 1-1'!AL13)</f>
        <v/>
      </c>
      <c r="L13" s="43" t="str">
        <f>IF('EVALUACION OFERTA ECONOMICA 1-1'!AM13&gt;$E13,"",'EVALUACION OFERTA ECONOMICA 1-1'!AM13)</f>
        <v/>
      </c>
      <c r="M13" s="43" t="str">
        <f>IF('EVALUACION OFERTA ECONOMICA 1-1'!AN13&gt;$E13,"",'EVALUACION OFERTA ECONOMICA 1-1'!AN13)</f>
        <v/>
      </c>
      <c r="N13" s="43">
        <f>IF('EVALUACION OFERTA ECONOMICA 1-1'!AO13&gt;$E13,"",'EVALUACION OFERTA ECONOMICA 1-1'!AO13)</f>
        <v>22290914.59</v>
      </c>
      <c r="O13" s="44"/>
      <c r="P13" s="44"/>
      <c r="Q13" s="44"/>
      <c r="R13" s="45">
        <f t="shared" si="1"/>
        <v>1</v>
      </c>
      <c r="S13" s="46">
        <f t="shared" si="19"/>
        <v>0</v>
      </c>
      <c r="T13" s="47">
        <f t="shared" si="2"/>
        <v>22290914.59</v>
      </c>
      <c r="U13" s="48"/>
      <c r="V13" s="49" t="str">
        <f t="shared" si="3"/>
        <v/>
      </c>
      <c r="W13" s="49" t="str">
        <f t="shared" si="4"/>
        <v/>
      </c>
      <c r="X13" s="49" t="str">
        <f t="shared" si="5"/>
        <v/>
      </c>
      <c r="Y13" s="49" t="str">
        <f t="shared" si="6"/>
        <v/>
      </c>
      <c r="Z13" s="49" t="str">
        <f t="shared" si="7"/>
        <v/>
      </c>
      <c r="AA13" s="49" t="str">
        <f t="shared" si="8"/>
        <v/>
      </c>
      <c r="AB13" s="49" t="str">
        <f t="shared" si="9"/>
        <v/>
      </c>
      <c r="AC13" s="49">
        <f t="shared" si="10"/>
        <v>100</v>
      </c>
      <c r="AD13" s="48"/>
      <c r="AE13" s="50" t="str">
        <f t="shared" si="11"/>
        <v/>
      </c>
      <c r="AF13" s="50" t="str">
        <f t="shared" si="12"/>
        <v/>
      </c>
      <c r="AG13" s="50" t="str">
        <f t="shared" si="13"/>
        <v/>
      </c>
      <c r="AH13" s="50" t="str">
        <f t="shared" si="14"/>
        <v/>
      </c>
      <c r="AI13" s="50" t="str">
        <f t="shared" si="15"/>
        <v/>
      </c>
      <c r="AJ13" s="50" t="str">
        <f t="shared" si="16"/>
        <v/>
      </c>
      <c r="AK13" s="50" t="str">
        <f t="shared" si="17"/>
        <v/>
      </c>
      <c r="AL13" s="50">
        <f t="shared" si="18"/>
        <v>0</v>
      </c>
      <c r="AM13" s="51">
        <f t="shared" si="20"/>
        <v>74303.048633333325</v>
      </c>
      <c r="AN13" s="52"/>
    </row>
    <row r="14" spans="1:40" ht="42" customHeight="1" x14ac:dyDescent="0.2">
      <c r="A14" s="87">
        <v>5</v>
      </c>
      <c r="B14" s="87" t="s">
        <v>17</v>
      </c>
      <c r="C14" s="87" t="s">
        <v>40</v>
      </c>
      <c r="D14" s="87">
        <v>1</v>
      </c>
      <c r="E14" s="19">
        <v>1666000</v>
      </c>
      <c r="F14" s="28"/>
      <c r="G14" s="43" t="str">
        <f>IF('EVALUACION OFERTA ECONOMICA 1-1'!AH14&gt;$E14,"",'EVALUACION OFERTA ECONOMICA 1-1'!AH14)</f>
        <v/>
      </c>
      <c r="H14" s="43" t="str">
        <f>IF('EVALUACION OFERTA ECONOMICA 1-1'!AI14&gt;$E14,"",'EVALUACION OFERTA ECONOMICA 1-1'!AI14)</f>
        <v/>
      </c>
      <c r="I14" s="43" t="str">
        <f>IF('EVALUACION OFERTA ECONOMICA 1-1'!AJ14&gt;$E14,"",'EVALUACION OFERTA ECONOMICA 1-1'!AJ14)</f>
        <v/>
      </c>
      <c r="J14" s="43" t="str">
        <f>IF('EVALUACION OFERTA ECONOMICA 1-1'!AK14&gt;$E14,"",'EVALUACION OFERTA ECONOMICA 1-1'!AK14)</f>
        <v/>
      </c>
      <c r="K14" s="43" t="str">
        <f>IF('EVALUACION OFERTA ECONOMICA 1-1'!AL14&gt;$E14,"",'EVALUACION OFERTA ECONOMICA 1-1'!AL14)</f>
        <v/>
      </c>
      <c r="L14" s="43" t="str">
        <f>IF('EVALUACION OFERTA ECONOMICA 1-1'!AM14&gt;$E14,"",'EVALUACION OFERTA ECONOMICA 1-1'!AM14)</f>
        <v/>
      </c>
      <c r="M14" s="43" t="str">
        <f>IF('EVALUACION OFERTA ECONOMICA 1-1'!AN14&gt;$E14,"",'EVALUACION OFERTA ECONOMICA 1-1'!AN14)</f>
        <v/>
      </c>
      <c r="N14" s="43">
        <f>IF('EVALUACION OFERTA ECONOMICA 1-1'!AO14&gt;$E14,"",'EVALUACION OFERTA ECONOMICA 1-1'!AO14)</f>
        <v>1045029.44</v>
      </c>
      <c r="O14" s="44"/>
      <c r="P14" s="44"/>
      <c r="Q14" s="44"/>
      <c r="R14" s="45">
        <f t="shared" si="1"/>
        <v>1</v>
      </c>
      <c r="S14" s="46">
        <f t="shared" si="19"/>
        <v>0</v>
      </c>
      <c r="T14" s="47">
        <f t="shared" si="2"/>
        <v>1045029.44</v>
      </c>
      <c r="U14" s="48"/>
      <c r="V14" s="49" t="str">
        <f t="shared" si="3"/>
        <v/>
      </c>
      <c r="W14" s="49" t="str">
        <f t="shared" si="4"/>
        <v/>
      </c>
      <c r="X14" s="49" t="str">
        <f t="shared" si="5"/>
        <v/>
      </c>
      <c r="Y14" s="49" t="str">
        <f t="shared" si="6"/>
        <v/>
      </c>
      <c r="Z14" s="49" t="str">
        <f t="shared" si="7"/>
        <v/>
      </c>
      <c r="AA14" s="49" t="str">
        <f t="shared" si="8"/>
        <v/>
      </c>
      <c r="AB14" s="49" t="str">
        <f t="shared" si="9"/>
        <v/>
      </c>
      <c r="AC14" s="49">
        <f t="shared" si="10"/>
        <v>100</v>
      </c>
      <c r="AD14" s="48"/>
      <c r="AE14" s="50" t="str">
        <f t="shared" si="11"/>
        <v/>
      </c>
      <c r="AF14" s="50" t="str">
        <f t="shared" si="12"/>
        <v/>
      </c>
      <c r="AG14" s="50" t="str">
        <f t="shared" si="13"/>
        <v/>
      </c>
      <c r="AH14" s="50" t="str">
        <f t="shared" si="14"/>
        <v/>
      </c>
      <c r="AI14" s="50" t="str">
        <f t="shared" si="15"/>
        <v/>
      </c>
      <c r="AJ14" s="50" t="str">
        <f t="shared" si="16"/>
        <v/>
      </c>
      <c r="AK14" s="50" t="str">
        <f t="shared" si="17"/>
        <v/>
      </c>
      <c r="AL14" s="50">
        <f t="shared" si="18"/>
        <v>0</v>
      </c>
      <c r="AM14" s="51">
        <f t="shared" si="20"/>
        <v>3483.4314666666664</v>
      </c>
      <c r="AN14" s="53"/>
    </row>
    <row r="15" spans="1:40" ht="42" customHeight="1" x14ac:dyDescent="0.2">
      <c r="A15" s="87">
        <v>6</v>
      </c>
      <c r="B15" s="87" t="s">
        <v>17</v>
      </c>
      <c r="C15" s="87" t="s">
        <v>41</v>
      </c>
      <c r="D15" s="87">
        <v>1</v>
      </c>
      <c r="E15" s="19">
        <v>2796500</v>
      </c>
      <c r="F15" s="28"/>
      <c r="G15" s="43">
        <f>IF('EVALUACION OFERTA ECONOMICA 1-1'!AH15&gt;$E15,"",'EVALUACION OFERTA ECONOMICA 1-1'!AH15)</f>
        <v>2715580</v>
      </c>
      <c r="H15" s="43" t="str">
        <f>IF('EVALUACION OFERTA ECONOMICA 1-1'!AI15&gt;$E15,"",'EVALUACION OFERTA ECONOMICA 1-1'!AI15)</f>
        <v/>
      </c>
      <c r="I15" s="43" t="str">
        <f>IF('EVALUACION OFERTA ECONOMICA 1-1'!AJ15&gt;$E15,"",'EVALUACION OFERTA ECONOMICA 1-1'!AJ15)</f>
        <v/>
      </c>
      <c r="J15" s="43">
        <f>IF('EVALUACION OFERTA ECONOMICA 1-1'!AK15&gt;$E15,"",'EVALUACION OFERTA ECONOMICA 1-1'!AK15)</f>
        <v>1368500</v>
      </c>
      <c r="K15" s="43" t="str">
        <f>IF('EVALUACION OFERTA ECONOMICA 1-1'!AL15&gt;$E15,"",'EVALUACION OFERTA ECONOMICA 1-1'!AL15)</f>
        <v/>
      </c>
      <c r="L15" s="43" t="str">
        <f>IF('EVALUACION OFERTA ECONOMICA 1-1'!AM15&gt;$E15,"",'EVALUACION OFERTA ECONOMICA 1-1'!AM15)</f>
        <v/>
      </c>
      <c r="M15" s="43" t="str">
        <f>IF('EVALUACION OFERTA ECONOMICA 1-1'!AN15&gt;$E15,"",'EVALUACION OFERTA ECONOMICA 1-1'!AN15)</f>
        <v/>
      </c>
      <c r="N15" s="43">
        <f>IF('EVALUACION OFERTA ECONOMICA 1-1'!AO15&gt;$E15,"",'EVALUACION OFERTA ECONOMICA 1-1'!AO15)</f>
        <v>748612.34</v>
      </c>
      <c r="O15" s="44">
        <f t="shared" si="0"/>
        <v>2796500</v>
      </c>
      <c r="P15" s="44">
        <f t="shared" si="0"/>
        <v>2796500</v>
      </c>
      <c r="Q15" s="44"/>
      <c r="R15" s="45">
        <f t="shared" si="1"/>
        <v>3</v>
      </c>
      <c r="S15" s="46">
        <f t="shared" si="19"/>
        <v>2</v>
      </c>
      <c r="T15" s="47">
        <f t="shared" si="2"/>
        <v>2085138.4679999999</v>
      </c>
      <c r="U15" s="48"/>
      <c r="V15" s="49">
        <f t="shared" si="3"/>
        <v>130.23499598109186</v>
      </c>
      <c r="W15" s="49" t="str">
        <f t="shared" si="4"/>
        <v/>
      </c>
      <c r="X15" s="49" t="str">
        <f t="shared" si="5"/>
        <v/>
      </c>
      <c r="Y15" s="49">
        <f t="shared" si="6"/>
        <v>65.631132944020877</v>
      </c>
      <c r="Z15" s="49" t="str">
        <f t="shared" si="7"/>
        <v/>
      </c>
      <c r="AA15" s="49" t="str">
        <f t="shared" si="8"/>
        <v/>
      </c>
      <c r="AB15" s="49" t="str">
        <f t="shared" si="9"/>
        <v/>
      </c>
      <c r="AC15" s="49">
        <f t="shared" si="10"/>
        <v>35.902284260193319</v>
      </c>
      <c r="AD15" s="48"/>
      <c r="AE15" s="50">
        <f t="shared" si="11"/>
        <v>630441.53200000012</v>
      </c>
      <c r="AF15" s="50" t="str">
        <f t="shared" si="12"/>
        <v/>
      </c>
      <c r="AG15" s="50" t="str">
        <f t="shared" si="13"/>
        <v/>
      </c>
      <c r="AH15" s="50">
        <f t="shared" si="14"/>
        <v>716638.46799999988</v>
      </c>
      <c r="AI15" s="50" t="str">
        <f t="shared" si="15"/>
        <v/>
      </c>
      <c r="AJ15" s="50" t="str">
        <f t="shared" si="16"/>
        <v/>
      </c>
      <c r="AK15" s="50" t="str">
        <f t="shared" si="17"/>
        <v/>
      </c>
      <c r="AL15" s="50">
        <f t="shared" si="18"/>
        <v>1336526.128</v>
      </c>
      <c r="AM15" s="51">
        <f t="shared" si="20"/>
        <v>6950.4615599999997</v>
      </c>
      <c r="AN15" s="53"/>
    </row>
    <row r="16" spans="1:40" ht="42" customHeight="1" x14ac:dyDescent="0.2">
      <c r="A16" s="87">
        <v>7</v>
      </c>
      <c r="B16" s="87" t="s">
        <v>17</v>
      </c>
      <c r="C16" s="87" t="s">
        <v>42</v>
      </c>
      <c r="D16" s="87">
        <v>1</v>
      </c>
      <c r="E16" s="19">
        <v>7973000</v>
      </c>
      <c r="F16" s="28"/>
      <c r="G16" s="43" t="str">
        <f>IF('EVALUACION OFERTA ECONOMICA 1-1'!AH16&gt;$E16,"",'EVALUACION OFERTA ECONOMICA 1-1'!AH16)</f>
        <v/>
      </c>
      <c r="H16" s="43" t="str">
        <f>IF('EVALUACION OFERTA ECONOMICA 1-1'!AI16&gt;$E16,"",'EVALUACION OFERTA ECONOMICA 1-1'!AI16)</f>
        <v/>
      </c>
      <c r="I16" s="43">
        <f>IF('EVALUACION OFERTA ECONOMICA 1-1'!AJ16&gt;$E16,"",'EVALUACION OFERTA ECONOMICA 1-1'!AJ16)</f>
        <v>4676700</v>
      </c>
      <c r="J16" s="43" t="str">
        <f>IF('EVALUACION OFERTA ECONOMICA 1-1'!AK16&gt;$E16,"",'EVALUACION OFERTA ECONOMICA 1-1'!AK16)</f>
        <v/>
      </c>
      <c r="K16" s="43" t="str">
        <f>IF('EVALUACION OFERTA ECONOMICA 1-1'!AL16&gt;$E16,"",'EVALUACION OFERTA ECONOMICA 1-1'!AL16)</f>
        <v/>
      </c>
      <c r="L16" s="43" t="str">
        <f>IF('EVALUACION OFERTA ECONOMICA 1-1'!AM16&gt;$E16,"",'EVALUACION OFERTA ECONOMICA 1-1'!AM16)</f>
        <v/>
      </c>
      <c r="M16" s="43" t="str">
        <f>IF('EVALUACION OFERTA ECONOMICA 1-1'!AN16&gt;$E16,"",'EVALUACION OFERTA ECONOMICA 1-1'!AN16)</f>
        <v/>
      </c>
      <c r="N16" s="43">
        <f>IF('EVALUACION OFERTA ECONOMICA 1-1'!AO16&gt;$E16,"",'EVALUACION OFERTA ECONOMICA 1-1'!AO16)</f>
        <v>1240296.54</v>
      </c>
      <c r="O16" s="44">
        <f t="shared" si="0"/>
        <v>7973000</v>
      </c>
      <c r="P16" s="44"/>
      <c r="Q16" s="44"/>
      <c r="R16" s="45">
        <f t="shared" si="1"/>
        <v>2</v>
      </c>
      <c r="S16" s="46">
        <f t="shared" si="19"/>
        <v>1</v>
      </c>
      <c r="T16" s="47">
        <f t="shared" si="2"/>
        <v>4629998.8466666667</v>
      </c>
      <c r="U16" s="48"/>
      <c r="V16" s="49" t="str">
        <f t="shared" si="3"/>
        <v/>
      </c>
      <c r="W16" s="49" t="str">
        <f t="shared" si="4"/>
        <v/>
      </c>
      <c r="X16" s="49">
        <f t="shared" si="5"/>
        <v>101.00866447012088</v>
      </c>
      <c r="Y16" s="49" t="str">
        <f t="shared" si="6"/>
        <v/>
      </c>
      <c r="Z16" s="49" t="str">
        <f t="shared" si="7"/>
        <v/>
      </c>
      <c r="AA16" s="49" t="str">
        <f t="shared" si="8"/>
        <v/>
      </c>
      <c r="AB16" s="49" t="str">
        <f t="shared" si="9"/>
        <v/>
      </c>
      <c r="AC16" s="49">
        <f t="shared" si="10"/>
        <v>26.788268875983462</v>
      </c>
      <c r="AD16" s="48"/>
      <c r="AE16" s="50" t="str">
        <f t="shared" si="11"/>
        <v/>
      </c>
      <c r="AF16" s="50" t="str">
        <f t="shared" si="12"/>
        <v/>
      </c>
      <c r="AG16" s="50">
        <f t="shared" si="13"/>
        <v>46701.153333333321</v>
      </c>
      <c r="AH16" s="50" t="str">
        <f t="shared" si="14"/>
        <v/>
      </c>
      <c r="AI16" s="50" t="str">
        <f t="shared" si="15"/>
        <v/>
      </c>
      <c r="AJ16" s="50" t="str">
        <f t="shared" si="16"/>
        <v/>
      </c>
      <c r="AK16" s="50" t="str">
        <f t="shared" si="17"/>
        <v/>
      </c>
      <c r="AL16" s="50">
        <f t="shared" si="18"/>
        <v>3389702.3066666666</v>
      </c>
      <c r="AM16" s="51">
        <f t="shared" si="20"/>
        <v>15433.329488888887</v>
      </c>
      <c r="AN16" s="53"/>
    </row>
    <row r="17" spans="1:40" ht="42" customHeight="1" x14ac:dyDescent="0.2">
      <c r="A17" s="87">
        <v>8</v>
      </c>
      <c r="B17" s="87" t="s">
        <v>17</v>
      </c>
      <c r="C17" s="87" t="s">
        <v>43</v>
      </c>
      <c r="D17" s="87">
        <v>1</v>
      </c>
      <c r="E17" s="19">
        <v>21092750</v>
      </c>
      <c r="F17" s="30"/>
      <c r="G17" s="43">
        <f>IF('EVALUACION OFERTA ECONOMICA 1-1'!AH17&gt;$E17,"",'EVALUACION OFERTA ECONOMICA 1-1'!AH17)</f>
        <v>21063000</v>
      </c>
      <c r="H17" s="43">
        <f>IF('EVALUACION OFERTA ECONOMICA 1-1'!AI17&gt;$E17,"",'EVALUACION OFERTA ECONOMICA 1-1'!AI17)</f>
        <v>20111000</v>
      </c>
      <c r="I17" s="43" t="str">
        <f>IF('EVALUACION OFERTA ECONOMICA 1-1'!AJ17&gt;$E17,"",'EVALUACION OFERTA ECONOMICA 1-1'!AJ17)</f>
        <v/>
      </c>
      <c r="J17" s="43">
        <f>IF('EVALUACION OFERTA ECONOMICA 1-1'!AK17&gt;$E17,"",'EVALUACION OFERTA ECONOMICA 1-1'!AK17)</f>
        <v>20765500</v>
      </c>
      <c r="K17" s="43" t="str">
        <f>IF('EVALUACION OFERTA ECONOMICA 1-1'!AL17&gt;$E17,"",'EVALUACION OFERTA ECONOMICA 1-1'!AL17)</f>
        <v/>
      </c>
      <c r="L17" s="43" t="str">
        <f>IF('EVALUACION OFERTA ECONOMICA 1-1'!AM17&gt;$E17,"",'EVALUACION OFERTA ECONOMICA 1-1'!AM17)</f>
        <v/>
      </c>
      <c r="M17" s="43" t="str">
        <f>IF('EVALUACION OFERTA ECONOMICA 1-1'!AN17&gt;$E17,"",'EVALUACION OFERTA ECONOMICA 1-1'!AN17)</f>
        <v/>
      </c>
      <c r="N17" s="43" t="str">
        <f>IF('EVALUACION OFERTA ECONOMICA 1-1'!AO17&gt;$E17,"",'EVALUACION OFERTA ECONOMICA 1-1'!AO17)</f>
        <v/>
      </c>
      <c r="O17" s="44">
        <f t="shared" si="0"/>
        <v>21092750</v>
      </c>
      <c r="P17" s="44">
        <f t="shared" si="0"/>
        <v>21092750</v>
      </c>
      <c r="Q17" s="44"/>
      <c r="R17" s="45">
        <f t="shared" si="1"/>
        <v>3</v>
      </c>
      <c r="S17" s="46">
        <f t="shared" si="19"/>
        <v>2</v>
      </c>
      <c r="T17" s="47">
        <f t="shared" si="2"/>
        <v>20825000</v>
      </c>
      <c r="V17" s="49">
        <f t="shared" si="3"/>
        <v>101.14285714285714</v>
      </c>
      <c r="W17" s="49">
        <f t="shared" si="4"/>
        <v>96.571428571428569</v>
      </c>
      <c r="X17" s="49" t="str">
        <f t="shared" si="5"/>
        <v/>
      </c>
      <c r="Y17" s="49">
        <f t="shared" si="6"/>
        <v>99.714285714285708</v>
      </c>
      <c r="Z17" s="49" t="str">
        <f t="shared" si="7"/>
        <v/>
      </c>
      <c r="AA17" s="49" t="str">
        <f t="shared" si="8"/>
        <v/>
      </c>
      <c r="AB17" s="49" t="str">
        <f t="shared" si="9"/>
        <v/>
      </c>
      <c r="AC17" s="49" t="str">
        <f t="shared" si="10"/>
        <v/>
      </c>
      <c r="AE17" s="50">
        <f t="shared" si="11"/>
        <v>238000</v>
      </c>
      <c r="AF17" s="50">
        <f t="shared" si="12"/>
        <v>714000</v>
      </c>
      <c r="AG17" s="50" t="str">
        <f t="shared" si="13"/>
        <v/>
      </c>
      <c r="AH17" s="50">
        <f t="shared" si="14"/>
        <v>59500</v>
      </c>
      <c r="AI17" s="50" t="str">
        <f t="shared" si="15"/>
        <v/>
      </c>
      <c r="AJ17" s="50" t="str">
        <f t="shared" si="16"/>
        <v/>
      </c>
      <c r="AK17" s="50" t="str">
        <f t="shared" si="17"/>
        <v/>
      </c>
      <c r="AL17" s="50" t="str">
        <f t="shared" si="18"/>
        <v/>
      </c>
      <c r="AM17" s="51">
        <f t="shared" si="20"/>
        <v>69416.666666666672</v>
      </c>
      <c r="AN17" s="53"/>
    </row>
    <row r="18" spans="1:40" ht="42" customHeight="1" x14ac:dyDescent="0.2">
      <c r="A18" s="87">
        <v>9</v>
      </c>
      <c r="B18" s="87" t="s">
        <v>17</v>
      </c>
      <c r="C18" s="87" t="s">
        <v>44</v>
      </c>
      <c r="D18" s="87">
        <v>1</v>
      </c>
      <c r="E18" s="19">
        <v>285600</v>
      </c>
      <c r="F18" s="30"/>
      <c r="G18" s="43">
        <f>IF('EVALUACION OFERTA ECONOMICA 1-1'!AH18&gt;$E18,"",'EVALUACION OFERTA ECONOMICA 1-1'!AH18)</f>
        <v>279650</v>
      </c>
      <c r="H18" s="43" t="str">
        <f>IF('EVALUACION OFERTA ECONOMICA 1-1'!AI18&gt;$E18,"",'EVALUACION OFERTA ECONOMICA 1-1'!AI18)</f>
        <v/>
      </c>
      <c r="I18" s="43">
        <f>IF('EVALUACION OFERTA ECONOMICA 1-1'!AJ18&gt;$E18,"",'EVALUACION OFERTA ECONOMICA 1-1'!AJ18)</f>
        <v>179690</v>
      </c>
      <c r="J18" s="43" t="str">
        <f>IF('EVALUACION OFERTA ECONOMICA 1-1'!AK18&gt;$E18,"",'EVALUACION OFERTA ECONOMICA 1-1'!AK18)</f>
        <v/>
      </c>
      <c r="K18" s="43" t="str">
        <f>IF('EVALUACION OFERTA ECONOMICA 1-1'!AL18&gt;$E18,"",'EVALUACION OFERTA ECONOMICA 1-1'!AL18)</f>
        <v/>
      </c>
      <c r="L18" s="43" t="str">
        <f>IF('EVALUACION OFERTA ECONOMICA 1-1'!AM18&gt;$E18,"",'EVALUACION OFERTA ECONOMICA 1-1'!AM18)</f>
        <v/>
      </c>
      <c r="M18" s="43" t="str">
        <f>IF('EVALUACION OFERTA ECONOMICA 1-1'!AN18&gt;$E18,"",'EVALUACION OFERTA ECONOMICA 1-1'!AN18)</f>
        <v/>
      </c>
      <c r="N18" s="43">
        <f>IF('EVALUACION OFERTA ECONOMICA 1-1'!AO18&gt;$E18,"",'EVALUACION OFERTA ECONOMICA 1-1'!AO18)</f>
        <v>267709.53999999998</v>
      </c>
      <c r="O18" s="44">
        <f t="shared" si="0"/>
        <v>285600</v>
      </c>
      <c r="P18" s="44">
        <f t="shared" si="0"/>
        <v>285600</v>
      </c>
      <c r="Q18" s="44"/>
      <c r="R18" s="45">
        <f t="shared" si="1"/>
        <v>3</v>
      </c>
      <c r="S18" s="46">
        <f t="shared" si="19"/>
        <v>2</v>
      </c>
      <c r="T18" s="47">
        <f t="shared" si="2"/>
        <v>259649.908</v>
      </c>
      <c r="V18" s="49">
        <f t="shared" si="3"/>
        <v>107.7027148417091</v>
      </c>
      <c r="W18" s="49" t="str">
        <f t="shared" si="4"/>
        <v/>
      </c>
      <c r="X18" s="49">
        <f t="shared" si="5"/>
        <v>69.204723153608825</v>
      </c>
      <c r="Y18" s="49" t="str">
        <f t="shared" si="6"/>
        <v/>
      </c>
      <c r="Z18" s="49" t="str">
        <f t="shared" si="7"/>
        <v/>
      </c>
      <c r="AA18" s="49" t="str">
        <f t="shared" si="8"/>
        <v/>
      </c>
      <c r="AB18" s="49" t="str">
        <f t="shared" si="9"/>
        <v/>
      </c>
      <c r="AC18" s="49">
        <f t="shared" si="10"/>
        <v>103.10403807268052</v>
      </c>
      <c r="AE18" s="50">
        <f t="shared" si="11"/>
        <v>20000.092000000004</v>
      </c>
      <c r="AF18" s="50" t="str">
        <f t="shared" si="12"/>
        <v/>
      </c>
      <c r="AG18" s="50">
        <f t="shared" si="13"/>
        <v>79959.907999999996</v>
      </c>
      <c r="AH18" s="50" t="str">
        <f t="shared" si="14"/>
        <v/>
      </c>
      <c r="AI18" s="50" t="str">
        <f t="shared" si="15"/>
        <v/>
      </c>
      <c r="AJ18" s="50" t="str">
        <f t="shared" si="16"/>
        <v/>
      </c>
      <c r="AK18" s="50" t="str">
        <f t="shared" si="17"/>
        <v/>
      </c>
      <c r="AL18" s="50">
        <f t="shared" si="18"/>
        <v>8059.6319999999832</v>
      </c>
      <c r="AM18" s="51">
        <f t="shared" si="20"/>
        <v>865.49969333333331</v>
      </c>
      <c r="AN18" s="53"/>
    </row>
    <row r="19" spans="1:40" ht="42" customHeight="1" x14ac:dyDescent="0.2">
      <c r="A19" s="87">
        <v>10</v>
      </c>
      <c r="B19" s="87" t="s">
        <v>17</v>
      </c>
      <c r="C19" s="87" t="s">
        <v>45</v>
      </c>
      <c r="D19" s="87">
        <v>1</v>
      </c>
      <c r="E19" s="19">
        <v>333200</v>
      </c>
      <c r="F19" s="31"/>
      <c r="G19" s="43">
        <f>IF('EVALUACION OFERTA ECONOMICA 1-1'!AH19&gt;$E19,"",'EVALUACION OFERTA ECONOMICA 1-1'!AH19)</f>
        <v>328440</v>
      </c>
      <c r="H19" s="43">
        <f>IF('EVALUACION OFERTA ECONOMICA 1-1'!AI19&gt;$E19,"",'EVALUACION OFERTA ECONOMICA 1-1'!AI19)</f>
        <v>249900</v>
      </c>
      <c r="I19" s="43">
        <f>IF('EVALUACION OFERTA ECONOMICA 1-1'!AJ19&gt;$E19,"",'EVALUACION OFERTA ECONOMICA 1-1'!AJ19)</f>
        <v>245735</v>
      </c>
      <c r="J19" s="43" t="str">
        <f>IF('EVALUACION OFERTA ECONOMICA 1-1'!AK19&gt;$E19,"",'EVALUACION OFERTA ECONOMICA 1-1'!AK19)</f>
        <v/>
      </c>
      <c r="K19" s="43" t="str">
        <f>IF('EVALUACION OFERTA ECONOMICA 1-1'!AL19&gt;$E19,"",'EVALUACION OFERTA ECONOMICA 1-1'!AL19)</f>
        <v/>
      </c>
      <c r="L19" s="43" t="str">
        <f>IF('EVALUACION OFERTA ECONOMICA 1-1'!AM19&gt;$E19,"",'EVALUACION OFERTA ECONOMICA 1-1'!AM19)</f>
        <v/>
      </c>
      <c r="M19" s="43" t="str">
        <f>IF('EVALUACION OFERTA ECONOMICA 1-1'!AN19&gt;$E19,"",'EVALUACION OFERTA ECONOMICA 1-1'!AN19)</f>
        <v/>
      </c>
      <c r="N19" s="43">
        <f>IF('EVALUACION OFERTA ECONOMICA 1-1'!AO19&gt;$E19,"",'EVALUACION OFERTA ECONOMICA 1-1'!AO19)</f>
        <v>262166.52</v>
      </c>
      <c r="O19" s="44">
        <f t="shared" si="0"/>
        <v>333200</v>
      </c>
      <c r="P19" s="44">
        <f t="shared" si="0"/>
        <v>333200</v>
      </c>
      <c r="Q19" s="44"/>
      <c r="R19" s="45">
        <f t="shared" si="1"/>
        <v>4</v>
      </c>
      <c r="S19" s="46">
        <f t="shared" si="19"/>
        <v>2</v>
      </c>
      <c r="T19" s="47">
        <f t="shared" si="2"/>
        <v>292106.92</v>
      </c>
      <c r="V19" s="49">
        <f t="shared" si="3"/>
        <v>112.43828116088451</v>
      </c>
      <c r="W19" s="49">
        <f t="shared" si="4"/>
        <v>85.550866100673005</v>
      </c>
      <c r="X19" s="49">
        <f t="shared" si="5"/>
        <v>84.125018332328452</v>
      </c>
      <c r="Y19" s="49" t="str">
        <f t="shared" si="6"/>
        <v/>
      </c>
      <c r="Z19" s="49" t="str">
        <f t="shared" si="7"/>
        <v/>
      </c>
      <c r="AA19" s="49" t="str">
        <f t="shared" si="8"/>
        <v/>
      </c>
      <c r="AB19" s="49" t="str">
        <f t="shared" si="9"/>
        <v/>
      </c>
      <c r="AC19" s="49">
        <f t="shared" si="10"/>
        <v>89.750191470986039</v>
      </c>
      <c r="AE19" s="50">
        <f t="shared" si="11"/>
        <v>36333.080000000016</v>
      </c>
      <c r="AF19" s="50">
        <f t="shared" si="12"/>
        <v>42206.919999999984</v>
      </c>
      <c r="AG19" s="50">
        <f t="shared" si="13"/>
        <v>46371.919999999984</v>
      </c>
      <c r="AH19" s="50" t="str">
        <f t="shared" si="14"/>
        <v/>
      </c>
      <c r="AI19" s="50" t="str">
        <f t="shared" si="15"/>
        <v/>
      </c>
      <c r="AJ19" s="50" t="str">
        <f t="shared" si="16"/>
        <v/>
      </c>
      <c r="AK19" s="50" t="str">
        <f t="shared" si="17"/>
        <v/>
      </c>
      <c r="AL19" s="50">
        <f t="shared" si="18"/>
        <v>29940.399999999965</v>
      </c>
      <c r="AM19" s="51">
        <f t="shared" si="20"/>
        <v>973.68973333333315</v>
      </c>
      <c r="AN19" s="53"/>
    </row>
    <row r="20" spans="1:40" ht="42" customHeight="1" x14ac:dyDescent="0.2">
      <c r="A20" s="87">
        <v>11</v>
      </c>
      <c r="B20" s="87" t="s">
        <v>17</v>
      </c>
      <c r="C20" s="87" t="s">
        <v>46</v>
      </c>
      <c r="D20" s="87">
        <v>3</v>
      </c>
      <c r="E20" s="19">
        <v>30809100</v>
      </c>
      <c r="F20" s="30"/>
      <c r="G20" s="43" t="str">
        <f>IF('EVALUACION OFERTA ECONOMICA 1-1'!AH20&gt;$E20,"",'EVALUACION OFERTA ECONOMICA 1-1'!AH20)</f>
        <v/>
      </c>
      <c r="H20" s="43" t="str">
        <f>IF('EVALUACION OFERTA ECONOMICA 1-1'!AI20&gt;$E20,"",'EVALUACION OFERTA ECONOMICA 1-1'!AI20)</f>
        <v/>
      </c>
      <c r="I20" s="43" t="str">
        <f>IF('EVALUACION OFERTA ECONOMICA 1-1'!AJ20&gt;$E20,"",'EVALUACION OFERTA ECONOMICA 1-1'!AJ20)</f>
        <v/>
      </c>
      <c r="J20" s="43" t="str">
        <f>IF('EVALUACION OFERTA ECONOMICA 1-1'!AK20&gt;$E20,"",'EVALUACION OFERTA ECONOMICA 1-1'!AK20)</f>
        <v/>
      </c>
      <c r="K20" s="43" t="str">
        <f>IF('EVALUACION OFERTA ECONOMICA 1-1'!AL20&gt;$E20,"",'EVALUACION OFERTA ECONOMICA 1-1'!AL20)</f>
        <v/>
      </c>
      <c r="L20" s="43" t="str">
        <f>IF('EVALUACION OFERTA ECONOMICA 1-1'!AM20&gt;$E20,"",'EVALUACION OFERTA ECONOMICA 1-1'!AM20)</f>
        <v/>
      </c>
      <c r="M20" s="43" t="str">
        <f>IF('EVALUACION OFERTA ECONOMICA 1-1'!AN20&gt;$E20,"",'EVALUACION OFERTA ECONOMICA 1-1'!AN20)</f>
        <v/>
      </c>
      <c r="N20" s="43" t="str">
        <f>IF('EVALUACION OFERTA ECONOMICA 1-1'!AO20&gt;$E20,"",'EVALUACION OFERTA ECONOMICA 1-1'!AO20)</f>
        <v/>
      </c>
      <c r="O20" s="44"/>
      <c r="P20" s="44"/>
      <c r="Q20" s="44"/>
      <c r="R20" s="45">
        <f t="shared" si="1"/>
        <v>0</v>
      </c>
      <c r="S20" s="46">
        <f t="shared" si="19"/>
        <v>0</v>
      </c>
      <c r="T20" s="47" t="str">
        <f t="shared" si="2"/>
        <v/>
      </c>
      <c r="V20" s="49" t="str">
        <f t="shared" si="3"/>
        <v/>
      </c>
      <c r="W20" s="49" t="str">
        <f t="shared" si="4"/>
        <v/>
      </c>
      <c r="X20" s="49" t="str">
        <f t="shared" si="5"/>
        <v/>
      </c>
      <c r="Y20" s="49" t="str">
        <f t="shared" si="6"/>
        <v/>
      </c>
      <c r="Z20" s="49" t="str">
        <f t="shared" si="7"/>
        <v/>
      </c>
      <c r="AA20" s="49" t="str">
        <f t="shared" si="8"/>
        <v/>
      </c>
      <c r="AB20" s="49" t="str">
        <f t="shared" si="9"/>
        <v/>
      </c>
      <c r="AC20" s="49" t="str">
        <f t="shared" si="10"/>
        <v/>
      </c>
      <c r="AE20" s="50" t="str">
        <f t="shared" si="11"/>
        <v/>
      </c>
      <c r="AF20" s="50" t="str">
        <f t="shared" si="12"/>
        <v/>
      </c>
      <c r="AG20" s="50" t="str">
        <f t="shared" si="13"/>
        <v/>
      </c>
      <c r="AH20" s="50" t="str">
        <f t="shared" si="14"/>
        <v/>
      </c>
      <c r="AI20" s="50" t="str">
        <f t="shared" si="15"/>
        <v/>
      </c>
      <c r="AJ20" s="50" t="str">
        <f t="shared" si="16"/>
        <v/>
      </c>
      <c r="AK20" s="50" t="str">
        <f t="shared" si="17"/>
        <v/>
      </c>
      <c r="AL20" s="50" t="str">
        <f t="shared" si="18"/>
        <v/>
      </c>
      <c r="AM20" s="51" t="str">
        <f t="shared" si="20"/>
        <v/>
      </c>
      <c r="AN20" s="53"/>
    </row>
    <row r="21" spans="1:40" ht="42" customHeight="1" x14ac:dyDescent="0.2">
      <c r="A21" s="87">
        <v>12</v>
      </c>
      <c r="B21" s="87" t="s">
        <v>14</v>
      </c>
      <c r="C21" s="87" t="s">
        <v>47</v>
      </c>
      <c r="D21" s="87">
        <v>1</v>
      </c>
      <c r="E21" s="19">
        <v>8449000</v>
      </c>
      <c r="F21" s="30"/>
      <c r="G21" s="43" t="str">
        <f>IF('EVALUACION OFERTA ECONOMICA 1-1'!AH21&gt;$E21,"",'EVALUACION OFERTA ECONOMICA 1-1'!AH21)</f>
        <v/>
      </c>
      <c r="H21" s="43" t="str">
        <f>IF('EVALUACION OFERTA ECONOMICA 1-1'!AI21&gt;$E21,"",'EVALUACION OFERTA ECONOMICA 1-1'!AI21)</f>
        <v/>
      </c>
      <c r="I21" s="43" t="str">
        <f>IF('EVALUACION OFERTA ECONOMICA 1-1'!AJ21&gt;$E21,"",'EVALUACION OFERTA ECONOMICA 1-1'!AJ21)</f>
        <v/>
      </c>
      <c r="J21" s="43">
        <f>IF('EVALUACION OFERTA ECONOMICA 1-1'!AK21&gt;$E21,"",'EVALUACION OFERTA ECONOMICA 1-1'!AK21)</f>
        <v>8389500</v>
      </c>
      <c r="K21" s="43" t="str">
        <f>IF('EVALUACION OFERTA ECONOMICA 1-1'!AL21&gt;$E21,"",'EVALUACION OFERTA ECONOMICA 1-1'!AL21)</f>
        <v/>
      </c>
      <c r="L21" s="43" t="str">
        <f>IF('EVALUACION OFERTA ECONOMICA 1-1'!AM21&gt;$E21,"",'EVALUACION OFERTA ECONOMICA 1-1'!AM21)</f>
        <v/>
      </c>
      <c r="M21" s="43" t="str">
        <f>IF('EVALUACION OFERTA ECONOMICA 1-1'!AN21&gt;$E21,"",'EVALUACION OFERTA ECONOMICA 1-1'!AN21)</f>
        <v/>
      </c>
      <c r="N21" s="43">
        <f>IF('EVALUACION OFERTA ECONOMICA 1-1'!AO21&gt;$E21,"",'EVALUACION OFERTA ECONOMICA 1-1'!AO21)</f>
        <v>6666642.9900000002</v>
      </c>
      <c r="O21" s="44">
        <f t="shared" si="0"/>
        <v>8449000</v>
      </c>
      <c r="P21" s="44"/>
      <c r="Q21" s="44"/>
      <c r="R21" s="45">
        <f t="shared" si="1"/>
        <v>2</v>
      </c>
      <c r="S21" s="46">
        <f t="shared" si="19"/>
        <v>1</v>
      </c>
      <c r="T21" s="47">
        <f t="shared" si="2"/>
        <v>7835047.663333334</v>
      </c>
      <c r="V21" s="49" t="str">
        <f t="shared" si="3"/>
        <v/>
      </c>
      <c r="W21" s="49" t="str">
        <f t="shared" si="4"/>
        <v/>
      </c>
      <c r="X21" s="49" t="str">
        <f t="shared" si="5"/>
        <v/>
      </c>
      <c r="Y21" s="49">
        <f t="shared" si="6"/>
        <v>107.07656622513487</v>
      </c>
      <c r="Z21" s="49" t="str">
        <f t="shared" si="7"/>
        <v/>
      </c>
      <c r="AA21" s="49" t="str">
        <f t="shared" si="8"/>
        <v/>
      </c>
      <c r="AB21" s="49" t="str">
        <f t="shared" si="9"/>
        <v/>
      </c>
      <c r="AC21" s="49">
        <f t="shared" si="10"/>
        <v>85.087459278629979</v>
      </c>
      <c r="AE21" s="50" t="str">
        <f t="shared" si="11"/>
        <v/>
      </c>
      <c r="AF21" s="50" t="str">
        <f t="shared" si="12"/>
        <v/>
      </c>
      <c r="AG21" s="50" t="str">
        <f t="shared" si="13"/>
        <v/>
      </c>
      <c r="AH21" s="50">
        <f t="shared" si="14"/>
        <v>554452.33666666597</v>
      </c>
      <c r="AI21" s="50" t="str">
        <f t="shared" si="15"/>
        <v/>
      </c>
      <c r="AJ21" s="50" t="str">
        <f t="shared" si="16"/>
        <v/>
      </c>
      <c r="AK21" s="50" t="str">
        <f t="shared" si="17"/>
        <v/>
      </c>
      <c r="AL21" s="50">
        <f t="shared" si="18"/>
        <v>1168404.6733333338</v>
      </c>
      <c r="AM21" s="51">
        <f t="shared" si="20"/>
        <v>26116.825544444444</v>
      </c>
      <c r="AN21" s="53"/>
    </row>
    <row r="22" spans="1:40" ht="42" customHeight="1" x14ac:dyDescent="0.2">
      <c r="A22" s="87">
        <v>13</v>
      </c>
      <c r="B22" s="87" t="s">
        <v>14</v>
      </c>
      <c r="C22" s="87" t="s">
        <v>48</v>
      </c>
      <c r="D22" s="87">
        <v>2</v>
      </c>
      <c r="E22" s="19">
        <v>3060000.0006800001</v>
      </c>
      <c r="F22" s="30"/>
      <c r="G22" s="43" t="str">
        <f>IF('EVALUACION OFERTA ECONOMICA 1-1'!AH22&gt;$E22,"",'EVALUACION OFERTA ECONOMICA 1-1'!AH22)</f>
        <v/>
      </c>
      <c r="H22" s="43" t="str">
        <f>IF('EVALUACION OFERTA ECONOMICA 1-1'!AI22&gt;$E22,"",'EVALUACION OFERTA ECONOMICA 1-1'!AI22)</f>
        <v/>
      </c>
      <c r="I22" s="43" t="str">
        <f>IF('EVALUACION OFERTA ECONOMICA 1-1'!AJ22&gt;$E22,"",'EVALUACION OFERTA ECONOMICA 1-1'!AJ22)</f>
        <v/>
      </c>
      <c r="J22" s="43" t="str">
        <f>IF('EVALUACION OFERTA ECONOMICA 1-1'!AK22&gt;$E22,"",'EVALUACION OFERTA ECONOMICA 1-1'!AK22)</f>
        <v/>
      </c>
      <c r="K22" s="43" t="str">
        <f>IF('EVALUACION OFERTA ECONOMICA 1-1'!AL22&gt;$E22,"",'EVALUACION OFERTA ECONOMICA 1-1'!AL22)</f>
        <v/>
      </c>
      <c r="L22" s="43" t="str">
        <f>IF('EVALUACION OFERTA ECONOMICA 1-1'!AM22&gt;$E22,"",'EVALUACION OFERTA ECONOMICA 1-1'!AM22)</f>
        <v/>
      </c>
      <c r="M22" s="43" t="str">
        <f>IF('EVALUACION OFERTA ECONOMICA 1-1'!AN22&gt;$E22,"",'EVALUACION OFERTA ECONOMICA 1-1'!AN22)</f>
        <v/>
      </c>
      <c r="N22" s="43" t="str">
        <f>IF('EVALUACION OFERTA ECONOMICA 1-1'!AO22&gt;$E22,"",'EVALUACION OFERTA ECONOMICA 1-1'!AO22)</f>
        <v/>
      </c>
      <c r="O22" s="44"/>
      <c r="P22" s="44"/>
      <c r="Q22" s="44"/>
      <c r="R22" s="45">
        <f t="shared" si="1"/>
        <v>0</v>
      </c>
      <c r="S22" s="46">
        <f t="shared" si="19"/>
        <v>0</v>
      </c>
      <c r="T22" s="47" t="str">
        <f t="shared" si="2"/>
        <v/>
      </c>
      <c r="V22" s="49" t="str">
        <f t="shared" si="3"/>
        <v/>
      </c>
      <c r="W22" s="49" t="str">
        <f t="shared" si="4"/>
        <v/>
      </c>
      <c r="X22" s="49" t="str">
        <f t="shared" si="5"/>
        <v/>
      </c>
      <c r="Y22" s="49" t="str">
        <f t="shared" si="6"/>
        <v/>
      </c>
      <c r="Z22" s="49" t="str">
        <f t="shared" si="7"/>
        <v/>
      </c>
      <c r="AA22" s="49" t="str">
        <f t="shared" si="8"/>
        <v/>
      </c>
      <c r="AB22" s="49" t="str">
        <f t="shared" si="9"/>
        <v/>
      </c>
      <c r="AC22" s="49" t="str">
        <f t="shared" si="10"/>
        <v/>
      </c>
      <c r="AE22" s="50" t="str">
        <f t="shared" si="11"/>
        <v/>
      </c>
      <c r="AF22" s="50" t="str">
        <f t="shared" si="12"/>
        <v/>
      </c>
      <c r="AG22" s="50" t="str">
        <f t="shared" si="13"/>
        <v/>
      </c>
      <c r="AH22" s="50" t="str">
        <f t="shared" si="14"/>
        <v/>
      </c>
      <c r="AI22" s="50" t="str">
        <f t="shared" si="15"/>
        <v/>
      </c>
      <c r="AJ22" s="50" t="str">
        <f t="shared" si="16"/>
        <v/>
      </c>
      <c r="AK22" s="50" t="str">
        <f t="shared" si="17"/>
        <v/>
      </c>
      <c r="AL22" s="50" t="str">
        <f t="shared" si="18"/>
        <v/>
      </c>
      <c r="AM22" s="51" t="str">
        <f t="shared" si="20"/>
        <v/>
      </c>
      <c r="AN22" s="4"/>
    </row>
    <row r="23" spans="1:40" ht="42" customHeight="1" x14ac:dyDescent="0.2">
      <c r="A23" s="87">
        <v>14</v>
      </c>
      <c r="B23" s="87" t="s">
        <v>14</v>
      </c>
      <c r="C23" s="87" t="s">
        <v>49</v>
      </c>
      <c r="D23" s="87">
        <v>4</v>
      </c>
      <c r="E23" s="19">
        <v>9996000</v>
      </c>
      <c r="F23" s="30"/>
      <c r="G23" s="43" t="str">
        <f>IF('EVALUACION OFERTA ECONOMICA 1-1'!AH23&gt;$E23,"",'EVALUACION OFERTA ECONOMICA 1-1'!AH23)</f>
        <v/>
      </c>
      <c r="H23" s="43">
        <f>IF('EVALUACION OFERTA ECONOMICA 1-1'!AI23&gt;$E23,"",'EVALUACION OFERTA ECONOMICA 1-1'!AI23)</f>
        <v>8330000</v>
      </c>
      <c r="I23" s="43">
        <f>IF('EVALUACION OFERTA ECONOMICA 1-1'!AJ23&gt;$E23,"",'EVALUACION OFERTA ECONOMICA 1-1'!AJ23)</f>
        <v>9394812</v>
      </c>
      <c r="J23" s="43" t="str">
        <f>IF('EVALUACION OFERTA ECONOMICA 1-1'!AK23&gt;$E23,"",'EVALUACION OFERTA ECONOMICA 1-1'!AK23)</f>
        <v/>
      </c>
      <c r="K23" s="43" t="str">
        <f>IF('EVALUACION OFERTA ECONOMICA 1-1'!AL23&gt;$E23,"",'EVALUACION OFERTA ECONOMICA 1-1'!AL23)</f>
        <v/>
      </c>
      <c r="L23" s="43" t="str">
        <f>IF('EVALUACION OFERTA ECONOMICA 1-1'!AM23&gt;$E23,"",'EVALUACION OFERTA ECONOMICA 1-1'!AM23)</f>
        <v/>
      </c>
      <c r="M23" s="43" t="str">
        <f>IF('EVALUACION OFERTA ECONOMICA 1-1'!AN23&gt;$E23,"",'EVALUACION OFERTA ECONOMICA 1-1'!AN23)</f>
        <v/>
      </c>
      <c r="N23" s="43" t="str">
        <f>IF('EVALUACION OFERTA ECONOMICA 1-1'!AO23&gt;$E23,"",'EVALUACION OFERTA ECONOMICA 1-1'!AO23)</f>
        <v/>
      </c>
      <c r="O23" s="44">
        <f t="shared" si="0"/>
        <v>9996000</v>
      </c>
      <c r="P23" s="44"/>
      <c r="Q23" s="44"/>
      <c r="R23" s="45">
        <f t="shared" si="1"/>
        <v>2</v>
      </c>
      <c r="S23" s="46">
        <f t="shared" si="19"/>
        <v>1</v>
      </c>
      <c r="T23" s="47">
        <f t="shared" si="2"/>
        <v>9240270.666666666</v>
      </c>
      <c r="V23" s="49" t="str">
        <f t="shared" si="3"/>
        <v/>
      </c>
      <c r="W23" s="49">
        <f t="shared" si="4"/>
        <v>90.148874426910737</v>
      </c>
      <c r="X23" s="49">
        <f t="shared" si="5"/>
        <v>101.6724762607964</v>
      </c>
      <c r="Y23" s="49" t="str">
        <f t="shared" si="6"/>
        <v/>
      </c>
      <c r="Z23" s="49" t="str">
        <f t="shared" si="7"/>
        <v/>
      </c>
      <c r="AA23" s="49" t="str">
        <f t="shared" si="8"/>
        <v/>
      </c>
      <c r="AB23" s="49" t="str">
        <f t="shared" si="9"/>
        <v/>
      </c>
      <c r="AC23" s="49" t="str">
        <f t="shared" si="10"/>
        <v/>
      </c>
      <c r="AE23" s="50" t="str">
        <f t="shared" si="11"/>
        <v/>
      </c>
      <c r="AF23" s="50">
        <f t="shared" si="12"/>
        <v>910270.66666666605</v>
      </c>
      <c r="AG23" s="50">
        <f t="shared" si="13"/>
        <v>154541.33333333395</v>
      </c>
      <c r="AH23" s="50" t="str">
        <f t="shared" si="14"/>
        <v/>
      </c>
      <c r="AI23" s="50" t="str">
        <f t="shared" si="15"/>
        <v/>
      </c>
      <c r="AJ23" s="50" t="str">
        <f t="shared" si="16"/>
        <v/>
      </c>
      <c r="AK23" s="50" t="str">
        <f t="shared" si="17"/>
        <v/>
      </c>
      <c r="AL23" s="50" t="str">
        <f t="shared" si="18"/>
        <v/>
      </c>
      <c r="AM23" s="51">
        <f t="shared" si="20"/>
        <v>30800.902222222219</v>
      </c>
      <c r="AN23" s="4"/>
    </row>
    <row r="24" spans="1:40" ht="42" customHeight="1" x14ac:dyDescent="0.2">
      <c r="A24" s="87">
        <v>15</v>
      </c>
      <c r="B24" s="87" t="s">
        <v>14</v>
      </c>
      <c r="C24" s="87" t="s">
        <v>50</v>
      </c>
      <c r="D24" s="87">
        <v>1</v>
      </c>
      <c r="E24" s="19">
        <v>7800000.1799999997</v>
      </c>
      <c r="F24" s="30"/>
      <c r="G24" s="43" t="str">
        <f>IF('EVALUACION OFERTA ECONOMICA 1-1'!AH24&gt;$E24,"",'EVALUACION OFERTA ECONOMICA 1-1'!AH24)</f>
        <v/>
      </c>
      <c r="H24" s="43" t="str">
        <f>IF('EVALUACION OFERTA ECONOMICA 1-1'!AI24&gt;$E24,"",'EVALUACION OFERTA ECONOMICA 1-1'!AI24)</f>
        <v/>
      </c>
      <c r="I24" s="43" t="str">
        <f>IF('EVALUACION OFERTA ECONOMICA 1-1'!AJ24&gt;$E24,"",'EVALUACION OFERTA ECONOMICA 1-1'!AJ24)</f>
        <v/>
      </c>
      <c r="J24" s="43" t="str">
        <f>IF('EVALUACION OFERTA ECONOMICA 1-1'!AK24&gt;$E24,"",'EVALUACION OFERTA ECONOMICA 1-1'!AK24)</f>
        <v/>
      </c>
      <c r="K24" s="43" t="str">
        <f>IF('EVALUACION OFERTA ECONOMICA 1-1'!AL24&gt;$E24,"",'EVALUACION OFERTA ECONOMICA 1-1'!AL24)</f>
        <v/>
      </c>
      <c r="L24" s="43" t="str">
        <f>IF('EVALUACION OFERTA ECONOMICA 1-1'!AM24&gt;$E24,"",'EVALUACION OFERTA ECONOMICA 1-1'!AM24)</f>
        <v/>
      </c>
      <c r="M24" s="43" t="str">
        <f>IF('EVALUACION OFERTA ECONOMICA 1-1'!AN24&gt;$E24,"",'EVALUACION OFERTA ECONOMICA 1-1'!AN24)</f>
        <v/>
      </c>
      <c r="N24" s="43" t="str">
        <f>IF('EVALUACION OFERTA ECONOMICA 1-1'!AO24&gt;$E24,"",'EVALUACION OFERTA ECONOMICA 1-1'!AO24)</f>
        <v/>
      </c>
      <c r="O24" s="44"/>
      <c r="P24" s="44"/>
      <c r="Q24" s="44"/>
      <c r="R24" s="45">
        <f t="shared" si="1"/>
        <v>0</v>
      </c>
      <c r="S24" s="46">
        <f t="shared" si="19"/>
        <v>0</v>
      </c>
      <c r="T24" s="47" t="str">
        <f t="shared" si="2"/>
        <v/>
      </c>
      <c r="V24" s="49" t="str">
        <f t="shared" si="3"/>
        <v/>
      </c>
      <c r="W24" s="49" t="str">
        <f t="shared" si="4"/>
        <v/>
      </c>
      <c r="X24" s="49" t="str">
        <f t="shared" si="5"/>
        <v/>
      </c>
      <c r="Y24" s="49" t="str">
        <f t="shared" si="6"/>
        <v/>
      </c>
      <c r="Z24" s="49" t="str">
        <f t="shared" si="7"/>
        <v/>
      </c>
      <c r="AA24" s="49" t="str">
        <f t="shared" si="8"/>
        <v/>
      </c>
      <c r="AB24" s="49" t="str">
        <f t="shared" si="9"/>
        <v/>
      </c>
      <c r="AC24" s="49" t="str">
        <f t="shared" si="10"/>
        <v/>
      </c>
      <c r="AE24" s="50" t="str">
        <f t="shared" si="11"/>
        <v/>
      </c>
      <c r="AF24" s="50" t="str">
        <f t="shared" si="12"/>
        <v/>
      </c>
      <c r="AG24" s="50" t="str">
        <f t="shared" si="13"/>
        <v/>
      </c>
      <c r="AH24" s="50" t="str">
        <f t="shared" si="14"/>
        <v/>
      </c>
      <c r="AI24" s="50" t="str">
        <f t="shared" si="15"/>
        <v/>
      </c>
      <c r="AJ24" s="50" t="str">
        <f t="shared" si="16"/>
        <v/>
      </c>
      <c r="AK24" s="50" t="str">
        <f t="shared" si="17"/>
        <v/>
      </c>
      <c r="AL24" s="50" t="str">
        <f t="shared" si="18"/>
        <v/>
      </c>
      <c r="AM24" s="51" t="str">
        <f t="shared" si="20"/>
        <v/>
      </c>
      <c r="AN24" s="4"/>
    </row>
    <row r="25" spans="1:40" ht="42" customHeight="1" x14ac:dyDescent="0.2">
      <c r="A25" s="87">
        <v>16</v>
      </c>
      <c r="B25" s="87" t="s">
        <v>15</v>
      </c>
      <c r="C25" s="87" t="s">
        <v>51</v>
      </c>
      <c r="D25" s="87">
        <v>1</v>
      </c>
      <c r="E25" s="19">
        <v>3867500</v>
      </c>
      <c r="F25" s="30"/>
      <c r="G25" s="43">
        <f>IF('EVALUACION OFERTA ECONOMICA 1-1'!AH25&gt;$E25,"",'EVALUACION OFERTA ECONOMICA 1-1'!AH25)</f>
        <v>3855600</v>
      </c>
      <c r="H25" s="43">
        <f>IF('EVALUACION OFERTA ECONOMICA 1-1'!AI25&gt;$E25,"",'EVALUACION OFERTA ECONOMICA 1-1'!AI25)</f>
        <v>3308200</v>
      </c>
      <c r="I25" s="43" t="str">
        <f>IF('EVALUACION OFERTA ECONOMICA 1-1'!AJ25&gt;$E25,"",'EVALUACION OFERTA ECONOMICA 1-1'!AJ25)</f>
        <v/>
      </c>
      <c r="J25" s="43" t="str">
        <f>IF('EVALUACION OFERTA ECONOMICA 1-1'!AK25&gt;$E25,"",'EVALUACION OFERTA ECONOMICA 1-1'!AK25)</f>
        <v/>
      </c>
      <c r="K25" s="43" t="str">
        <f>IF('EVALUACION OFERTA ECONOMICA 1-1'!AL25&gt;$E25,"",'EVALUACION OFERTA ECONOMICA 1-1'!AL25)</f>
        <v/>
      </c>
      <c r="L25" s="43" t="str">
        <f>IF('EVALUACION OFERTA ECONOMICA 1-1'!AM25&gt;$E25,"",'EVALUACION OFERTA ECONOMICA 1-1'!AM25)</f>
        <v/>
      </c>
      <c r="M25" s="43" t="str">
        <f>IF('EVALUACION OFERTA ECONOMICA 1-1'!AN25&gt;$E25,"",'EVALUACION OFERTA ECONOMICA 1-1'!AN25)</f>
        <v/>
      </c>
      <c r="N25" s="43" t="str">
        <f>IF('EVALUACION OFERTA ECONOMICA 1-1'!AO25&gt;$E25,"",'EVALUACION OFERTA ECONOMICA 1-1'!AO25)</f>
        <v/>
      </c>
      <c r="O25" s="44">
        <f t="shared" si="0"/>
        <v>3867500</v>
      </c>
      <c r="P25" s="44"/>
      <c r="Q25" s="44"/>
      <c r="R25" s="45">
        <f t="shared" si="1"/>
        <v>2</v>
      </c>
      <c r="S25" s="46">
        <f t="shared" si="19"/>
        <v>1</v>
      </c>
      <c r="T25" s="47">
        <f t="shared" si="2"/>
        <v>3677100</v>
      </c>
      <c r="V25" s="49">
        <f t="shared" si="3"/>
        <v>104.85436893203884</v>
      </c>
      <c r="W25" s="49">
        <f t="shared" si="4"/>
        <v>89.967637540453069</v>
      </c>
      <c r="X25" s="49" t="str">
        <f t="shared" si="5"/>
        <v/>
      </c>
      <c r="Y25" s="49" t="str">
        <f t="shared" si="6"/>
        <v/>
      </c>
      <c r="Z25" s="49" t="str">
        <f t="shared" si="7"/>
        <v/>
      </c>
      <c r="AA25" s="49" t="str">
        <f t="shared" si="8"/>
        <v/>
      </c>
      <c r="AB25" s="49" t="str">
        <f t="shared" si="9"/>
        <v/>
      </c>
      <c r="AC25" s="49" t="str">
        <f t="shared" si="10"/>
        <v/>
      </c>
      <c r="AE25" s="50">
        <f t="shared" si="11"/>
        <v>178500</v>
      </c>
      <c r="AF25" s="50">
        <f t="shared" si="12"/>
        <v>368900</v>
      </c>
      <c r="AG25" s="50" t="str">
        <f t="shared" si="13"/>
        <v/>
      </c>
      <c r="AH25" s="50" t="str">
        <f t="shared" si="14"/>
        <v/>
      </c>
      <c r="AI25" s="50" t="str">
        <f t="shared" si="15"/>
        <v/>
      </c>
      <c r="AJ25" s="50" t="str">
        <f t="shared" si="16"/>
        <v/>
      </c>
      <c r="AK25" s="50" t="str">
        <f t="shared" si="17"/>
        <v/>
      </c>
      <c r="AL25" s="50" t="str">
        <f t="shared" si="18"/>
        <v/>
      </c>
      <c r="AM25" s="51">
        <f t="shared" si="20"/>
        <v>12257</v>
      </c>
      <c r="AN25" s="4"/>
    </row>
    <row r="26" spans="1:40" ht="42" customHeight="1" x14ac:dyDescent="0.2">
      <c r="A26" s="87">
        <v>17</v>
      </c>
      <c r="B26" s="87" t="s">
        <v>15</v>
      </c>
      <c r="C26" s="87" t="s">
        <v>52</v>
      </c>
      <c r="D26" s="87">
        <v>1</v>
      </c>
      <c r="E26" s="19">
        <v>6426000</v>
      </c>
      <c r="F26" s="30"/>
      <c r="G26" s="43" t="str">
        <f>IF('EVALUACION OFERTA ECONOMICA 1-1'!AH26&gt;$E26,"",'EVALUACION OFERTA ECONOMICA 1-1'!AH26)</f>
        <v/>
      </c>
      <c r="H26" s="43">
        <f>IF('EVALUACION OFERTA ECONOMICA 1-1'!AI26&gt;$E26,"",'EVALUACION OFERTA ECONOMICA 1-1'!AI26)</f>
        <v>5117000</v>
      </c>
      <c r="I26" s="43" t="str">
        <f>IF('EVALUACION OFERTA ECONOMICA 1-1'!AJ26&gt;$E26,"",'EVALUACION OFERTA ECONOMICA 1-1'!AJ26)</f>
        <v/>
      </c>
      <c r="J26" s="43">
        <f>IF('EVALUACION OFERTA ECONOMICA 1-1'!AK26&gt;$E26,"",'EVALUACION OFERTA ECONOMICA 1-1'!AK26)</f>
        <v>5950000</v>
      </c>
      <c r="K26" s="43" t="str">
        <f>IF('EVALUACION OFERTA ECONOMICA 1-1'!AL26&gt;$E26,"",'EVALUACION OFERTA ECONOMICA 1-1'!AL26)</f>
        <v/>
      </c>
      <c r="L26" s="43" t="str">
        <f>IF('EVALUACION OFERTA ECONOMICA 1-1'!AM26&gt;$E26,"",'EVALUACION OFERTA ECONOMICA 1-1'!AM26)</f>
        <v/>
      </c>
      <c r="M26" s="43" t="str">
        <f>IF('EVALUACION OFERTA ECONOMICA 1-1'!AN26&gt;$E26,"",'EVALUACION OFERTA ECONOMICA 1-1'!AN26)</f>
        <v/>
      </c>
      <c r="N26" s="43" t="str">
        <f>IF('EVALUACION OFERTA ECONOMICA 1-1'!AO26&gt;$E26,"",'EVALUACION OFERTA ECONOMICA 1-1'!AO26)</f>
        <v/>
      </c>
      <c r="O26" s="44">
        <f t="shared" si="0"/>
        <v>6426000</v>
      </c>
      <c r="P26" s="44"/>
      <c r="Q26" s="44"/>
      <c r="R26" s="45">
        <f t="shared" si="1"/>
        <v>2</v>
      </c>
      <c r="S26" s="46">
        <f t="shared" si="19"/>
        <v>1</v>
      </c>
      <c r="T26" s="47">
        <f t="shared" si="2"/>
        <v>5831000</v>
      </c>
      <c r="V26" s="49" t="str">
        <f t="shared" si="3"/>
        <v/>
      </c>
      <c r="W26" s="49">
        <f t="shared" si="4"/>
        <v>87.755102040816325</v>
      </c>
      <c r="X26" s="49" t="str">
        <f t="shared" si="5"/>
        <v/>
      </c>
      <c r="Y26" s="49">
        <f t="shared" si="6"/>
        <v>102.04081632653062</v>
      </c>
      <c r="Z26" s="49" t="str">
        <f t="shared" si="7"/>
        <v/>
      </c>
      <c r="AA26" s="49" t="str">
        <f t="shared" si="8"/>
        <v/>
      </c>
      <c r="AB26" s="49" t="str">
        <f t="shared" si="9"/>
        <v/>
      </c>
      <c r="AC26" s="49" t="str">
        <f t="shared" si="10"/>
        <v/>
      </c>
      <c r="AE26" s="50" t="str">
        <f t="shared" si="11"/>
        <v/>
      </c>
      <c r="AF26" s="50">
        <f t="shared" si="12"/>
        <v>714000</v>
      </c>
      <c r="AG26" s="50" t="str">
        <f t="shared" si="13"/>
        <v/>
      </c>
      <c r="AH26" s="50">
        <f t="shared" si="14"/>
        <v>119000</v>
      </c>
      <c r="AI26" s="50" t="str">
        <f t="shared" si="15"/>
        <v/>
      </c>
      <c r="AJ26" s="50" t="str">
        <f t="shared" si="16"/>
        <v/>
      </c>
      <c r="AK26" s="50" t="str">
        <f t="shared" si="17"/>
        <v/>
      </c>
      <c r="AL26" s="50" t="str">
        <f t="shared" si="18"/>
        <v/>
      </c>
      <c r="AM26" s="51">
        <f t="shared" si="20"/>
        <v>19436.666666666668</v>
      </c>
      <c r="AN26" s="4"/>
    </row>
    <row r="27" spans="1:40" ht="42" customHeight="1" x14ac:dyDescent="0.2">
      <c r="A27" s="87">
        <v>18</v>
      </c>
      <c r="B27" s="87" t="s">
        <v>15</v>
      </c>
      <c r="C27" s="87" t="s">
        <v>53</v>
      </c>
      <c r="D27" s="87">
        <v>1</v>
      </c>
      <c r="E27" s="19">
        <v>5355000</v>
      </c>
      <c r="F27" s="30"/>
      <c r="G27" s="43">
        <f>IF('EVALUACION OFERTA ECONOMICA 1-1'!AH27&gt;$E27,"",'EVALUACION OFERTA ECONOMICA 1-1'!AH27)</f>
        <v>5266940</v>
      </c>
      <c r="H27" s="43" t="str">
        <f>IF('EVALUACION OFERTA ECONOMICA 1-1'!AI27&gt;$E27,"",'EVALUACION OFERTA ECONOMICA 1-1'!AI27)</f>
        <v/>
      </c>
      <c r="I27" s="43" t="str">
        <f>IF('EVALUACION OFERTA ECONOMICA 1-1'!AJ27&gt;$E27,"",'EVALUACION OFERTA ECONOMICA 1-1'!AJ27)</f>
        <v/>
      </c>
      <c r="J27" s="43" t="str">
        <f>IF('EVALUACION OFERTA ECONOMICA 1-1'!AK27&gt;$E27,"",'EVALUACION OFERTA ECONOMICA 1-1'!AK27)</f>
        <v/>
      </c>
      <c r="K27" s="43" t="str">
        <f>IF('EVALUACION OFERTA ECONOMICA 1-1'!AL27&gt;$E27,"",'EVALUACION OFERTA ECONOMICA 1-1'!AL27)</f>
        <v/>
      </c>
      <c r="L27" s="43" t="str">
        <f>IF('EVALUACION OFERTA ECONOMICA 1-1'!AM27&gt;$E27,"",'EVALUACION OFERTA ECONOMICA 1-1'!AM27)</f>
        <v/>
      </c>
      <c r="M27" s="43" t="str">
        <f>IF('EVALUACION OFERTA ECONOMICA 1-1'!AN27&gt;$E27,"",'EVALUACION OFERTA ECONOMICA 1-1'!AN27)</f>
        <v/>
      </c>
      <c r="N27" s="43" t="str">
        <f>IF('EVALUACION OFERTA ECONOMICA 1-1'!AO27&gt;$E27,"",'EVALUACION OFERTA ECONOMICA 1-1'!AO27)</f>
        <v/>
      </c>
      <c r="O27" s="44"/>
      <c r="P27" s="44"/>
      <c r="Q27" s="44"/>
      <c r="R27" s="45">
        <f t="shared" si="1"/>
        <v>1</v>
      </c>
      <c r="S27" s="46">
        <f t="shared" si="19"/>
        <v>0</v>
      </c>
      <c r="T27" s="47">
        <f t="shared" si="2"/>
        <v>5266940</v>
      </c>
      <c r="V27" s="49">
        <f t="shared" si="3"/>
        <v>100</v>
      </c>
      <c r="W27" s="49" t="str">
        <f t="shared" si="4"/>
        <v/>
      </c>
      <c r="X27" s="49" t="str">
        <f t="shared" si="5"/>
        <v/>
      </c>
      <c r="Y27" s="49" t="str">
        <f t="shared" si="6"/>
        <v/>
      </c>
      <c r="Z27" s="49" t="str">
        <f t="shared" si="7"/>
        <v/>
      </c>
      <c r="AA27" s="49" t="str">
        <f t="shared" si="8"/>
        <v/>
      </c>
      <c r="AB27" s="49" t="str">
        <f t="shared" si="9"/>
        <v/>
      </c>
      <c r="AC27" s="49" t="str">
        <f t="shared" si="10"/>
        <v/>
      </c>
      <c r="AE27" s="50">
        <f t="shared" si="11"/>
        <v>0</v>
      </c>
      <c r="AF27" s="50" t="str">
        <f t="shared" si="12"/>
        <v/>
      </c>
      <c r="AG27" s="50" t="str">
        <f t="shared" si="13"/>
        <v/>
      </c>
      <c r="AH27" s="50" t="str">
        <f t="shared" si="14"/>
        <v/>
      </c>
      <c r="AI27" s="50" t="str">
        <f t="shared" si="15"/>
        <v/>
      </c>
      <c r="AJ27" s="50" t="str">
        <f t="shared" si="16"/>
        <v/>
      </c>
      <c r="AK27" s="50" t="str">
        <f t="shared" si="17"/>
        <v/>
      </c>
      <c r="AL27" s="50" t="str">
        <f t="shared" si="18"/>
        <v/>
      </c>
      <c r="AM27" s="51">
        <f t="shared" si="20"/>
        <v>17556.466666666667</v>
      </c>
      <c r="AN27" s="4"/>
    </row>
    <row r="28" spans="1:40" ht="42" customHeight="1" x14ac:dyDescent="0.2">
      <c r="A28" s="87">
        <v>19</v>
      </c>
      <c r="B28" s="87" t="s">
        <v>15</v>
      </c>
      <c r="C28" s="87" t="s">
        <v>54</v>
      </c>
      <c r="D28" s="87">
        <v>2</v>
      </c>
      <c r="E28" s="19">
        <v>3836322</v>
      </c>
      <c r="F28" s="30"/>
      <c r="G28" s="43" t="str">
        <f>IF('EVALUACION OFERTA ECONOMICA 1-1'!AH28&gt;$E28,"",'EVALUACION OFERTA ECONOMICA 1-1'!AH28)</f>
        <v/>
      </c>
      <c r="H28" s="43" t="str">
        <f>IF('EVALUACION OFERTA ECONOMICA 1-1'!AI28&gt;$E28,"",'EVALUACION OFERTA ECONOMICA 1-1'!AI28)</f>
        <v/>
      </c>
      <c r="I28" s="43" t="str">
        <f>IF('EVALUACION OFERTA ECONOMICA 1-1'!AJ28&gt;$E28,"",'EVALUACION OFERTA ECONOMICA 1-1'!AJ28)</f>
        <v/>
      </c>
      <c r="J28" s="43" t="str">
        <f>IF('EVALUACION OFERTA ECONOMICA 1-1'!AK28&gt;$E28,"",'EVALUACION OFERTA ECONOMICA 1-1'!AK28)</f>
        <v/>
      </c>
      <c r="K28" s="43" t="str">
        <f>IF('EVALUACION OFERTA ECONOMICA 1-1'!AL28&gt;$E28,"",'EVALUACION OFERTA ECONOMICA 1-1'!AL28)</f>
        <v/>
      </c>
      <c r="L28" s="43" t="str">
        <f>IF('EVALUACION OFERTA ECONOMICA 1-1'!AM28&gt;$E28,"",'EVALUACION OFERTA ECONOMICA 1-1'!AM28)</f>
        <v/>
      </c>
      <c r="M28" s="43" t="str">
        <f>IF('EVALUACION OFERTA ECONOMICA 1-1'!AN28&gt;$E28,"",'EVALUACION OFERTA ECONOMICA 1-1'!AN28)</f>
        <v/>
      </c>
      <c r="N28" s="43" t="str">
        <f>IF('EVALUACION OFERTA ECONOMICA 1-1'!AO28&gt;$E28,"",'EVALUACION OFERTA ECONOMICA 1-1'!AO28)</f>
        <v/>
      </c>
      <c r="O28" s="44"/>
      <c r="P28" s="44"/>
      <c r="Q28" s="44"/>
      <c r="R28" s="45">
        <f t="shared" si="1"/>
        <v>0</v>
      </c>
      <c r="S28" s="46">
        <f t="shared" si="19"/>
        <v>0</v>
      </c>
      <c r="T28" s="47" t="str">
        <f t="shared" si="2"/>
        <v/>
      </c>
      <c r="V28" s="49" t="str">
        <f t="shared" si="3"/>
        <v/>
      </c>
      <c r="W28" s="49" t="str">
        <f t="shared" si="4"/>
        <v/>
      </c>
      <c r="X28" s="49" t="str">
        <f t="shared" si="5"/>
        <v/>
      </c>
      <c r="Y28" s="49" t="str">
        <f t="shared" si="6"/>
        <v/>
      </c>
      <c r="Z28" s="49" t="str">
        <f t="shared" si="7"/>
        <v/>
      </c>
      <c r="AA28" s="49" t="str">
        <f t="shared" si="8"/>
        <v/>
      </c>
      <c r="AB28" s="49" t="str">
        <f t="shared" si="9"/>
        <v/>
      </c>
      <c r="AC28" s="49" t="str">
        <f t="shared" si="10"/>
        <v/>
      </c>
      <c r="AE28" s="50" t="str">
        <f t="shared" si="11"/>
        <v/>
      </c>
      <c r="AF28" s="50" t="str">
        <f t="shared" si="12"/>
        <v/>
      </c>
      <c r="AG28" s="50" t="str">
        <f t="shared" si="13"/>
        <v/>
      </c>
      <c r="AH28" s="50" t="str">
        <f t="shared" si="14"/>
        <v/>
      </c>
      <c r="AI28" s="50" t="str">
        <f t="shared" si="15"/>
        <v/>
      </c>
      <c r="AJ28" s="50" t="str">
        <f t="shared" si="16"/>
        <v/>
      </c>
      <c r="AK28" s="50" t="str">
        <f t="shared" si="17"/>
        <v/>
      </c>
      <c r="AL28" s="50" t="str">
        <f t="shared" si="18"/>
        <v/>
      </c>
      <c r="AM28" s="51" t="str">
        <f t="shared" si="20"/>
        <v/>
      </c>
      <c r="AN28" s="4"/>
    </row>
    <row r="29" spans="1:40" ht="42" customHeight="1" x14ac:dyDescent="0.2">
      <c r="A29" s="87">
        <v>20</v>
      </c>
      <c r="B29" s="87" t="s">
        <v>15</v>
      </c>
      <c r="C29" s="87" t="s">
        <v>51</v>
      </c>
      <c r="D29" s="87">
        <v>1</v>
      </c>
      <c r="E29" s="19">
        <v>3808000</v>
      </c>
      <c r="F29" s="30"/>
      <c r="G29" s="43">
        <f>IF('EVALUACION OFERTA ECONOMICA 1-1'!AH29&gt;$E29,"",'EVALUACION OFERTA ECONOMICA 1-1'!AH29)</f>
        <v>3723510</v>
      </c>
      <c r="H29" s="43">
        <f>IF('EVALUACION OFERTA ECONOMICA 1-1'!AI29&gt;$E29,"",'EVALUACION OFERTA ECONOMICA 1-1'!AI29)</f>
        <v>2439500</v>
      </c>
      <c r="I29" s="43">
        <f>IF('EVALUACION OFERTA ECONOMICA 1-1'!AJ29&gt;$E29,"",'EVALUACION OFERTA ECONOMICA 1-1'!AJ29)</f>
        <v>2139977</v>
      </c>
      <c r="J29" s="43" t="str">
        <f>IF('EVALUACION OFERTA ECONOMICA 1-1'!AK29&gt;$E29,"",'EVALUACION OFERTA ECONOMICA 1-1'!AK29)</f>
        <v/>
      </c>
      <c r="K29" s="43" t="str">
        <f>IF('EVALUACION OFERTA ECONOMICA 1-1'!AL29&gt;$E29,"",'EVALUACION OFERTA ECONOMICA 1-1'!AL29)</f>
        <v/>
      </c>
      <c r="L29" s="43" t="str">
        <f>IF('EVALUACION OFERTA ECONOMICA 1-1'!AM29&gt;$E29,"",'EVALUACION OFERTA ECONOMICA 1-1'!AM29)</f>
        <v/>
      </c>
      <c r="M29" s="43" t="str">
        <f>IF('EVALUACION OFERTA ECONOMICA 1-1'!AN29&gt;$E29,"",'EVALUACION OFERTA ECONOMICA 1-1'!AN29)</f>
        <v/>
      </c>
      <c r="N29" s="43">
        <f>IF('EVALUACION OFERTA ECONOMICA 1-1'!AO29&gt;$E29,"",'EVALUACION OFERTA ECONOMICA 1-1'!AO29)</f>
        <v>2826504.66</v>
      </c>
      <c r="O29" s="44">
        <f t="shared" si="0"/>
        <v>3808000</v>
      </c>
      <c r="P29" s="44">
        <f t="shared" si="0"/>
        <v>3808000</v>
      </c>
      <c r="Q29" s="44"/>
      <c r="R29" s="45">
        <f t="shared" si="1"/>
        <v>4</v>
      </c>
      <c r="S29" s="46">
        <f t="shared" si="19"/>
        <v>2</v>
      </c>
      <c r="T29" s="47">
        <f t="shared" si="2"/>
        <v>3124248.61</v>
      </c>
      <c r="V29" s="49">
        <f t="shared" si="3"/>
        <v>119.18097644604538</v>
      </c>
      <c r="W29" s="49">
        <f t="shared" si="4"/>
        <v>78.082774597121457</v>
      </c>
      <c r="X29" s="49">
        <f t="shared" si="5"/>
        <v>68.49573344292854</v>
      </c>
      <c r="Y29" s="49" t="str">
        <f t="shared" si="6"/>
        <v/>
      </c>
      <c r="Z29" s="49" t="str">
        <f t="shared" si="7"/>
        <v/>
      </c>
      <c r="AA29" s="49" t="str">
        <f t="shared" si="8"/>
        <v/>
      </c>
      <c r="AB29" s="49" t="str">
        <f t="shared" si="9"/>
        <v/>
      </c>
      <c r="AC29" s="49">
        <f t="shared" si="10"/>
        <v>90.46990213752548</v>
      </c>
      <c r="AE29" s="50">
        <f t="shared" si="11"/>
        <v>599261.39000000013</v>
      </c>
      <c r="AF29" s="50">
        <f t="shared" si="12"/>
        <v>684748.60999999987</v>
      </c>
      <c r="AG29" s="50">
        <f t="shared" si="13"/>
        <v>984271.60999999987</v>
      </c>
      <c r="AH29" s="50" t="str">
        <f t="shared" si="14"/>
        <v/>
      </c>
      <c r="AI29" s="50" t="str">
        <f t="shared" si="15"/>
        <v/>
      </c>
      <c r="AJ29" s="50" t="str">
        <f t="shared" si="16"/>
        <v/>
      </c>
      <c r="AK29" s="50" t="str">
        <f t="shared" si="17"/>
        <v/>
      </c>
      <c r="AL29" s="50">
        <f t="shared" si="18"/>
        <v>297743.94999999972</v>
      </c>
      <c r="AM29" s="51">
        <f t="shared" si="20"/>
        <v>10414.162033333334</v>
      </c>
      <c r="AN29" s="53"/>
    </row>
    <row r="30" spans="1:40" ht="54.75" customHeight="1" x14ac:dyDescent="0.2">
      <c r="A30" s="87">
        <v>21</v>
      </c>
      <c r="B30" s="87" t="s">
        <v>15</v>
      </c>
      <c r="C30" s="87" t="s">
        <v>55</v>
      </c>
      <c r="D30" s="87">
        <v>1</v>
      </c>
      <c r="E30" s="19">
        <v>3689000</v>
      </c>
      <c r="F30" s="30"/>
      <c r="G30" s="43" t="str">
        <f>IF('EVALUACION OFERTA ECONOMICA 1-1'!AH30&gt;$E30,"",'EVALUACION OFERTA ECONOMICA 1-1'!AH30)</f>
        <v/>
      </c>
      <c r="H30" s="43" t="str">
        <f>IF('EVALUACION OFERTA ECONOMICA 1-1'!AI30&gt;$E30,"",'EVALUACION OFERTA ECONOMICA 1-1'!AI30)</f>
        <v/>
      </c>
      <c r="I30" s="43" t="str">
        <f>IF('EVALUACION OFERTA ECONOMICA 1-1'!AJ30&gt;$E30,"",'EVALUACION OFERTA ECONOMICA 1-1'!AJ30)</f>
        <v/>
      </c>
      <c r="J30" s="43" t="str">
        <f>IF('EVALUACION OFERTA ECONOMICA 1-1'!AK30&gt;$E30,"",'EVALUACION OFERTA ECONOMICA 1-1'!AK30)</f>
        <v/>
      </c>
      <c r="K30" s="43" t="str">
        <f>IF('EVALUACION OFERTA ECONOMICA 1-1'!AL30&gt;$E30,"",'EVALUACION OFERTA ECONOMICA 1-1'!AL30)</f>
        <v/>
      </c>
      <c r="L30" s="43" t="str">
        <f>IF('EVALUACION OFERTA ECONOMICA 1-1'!AM30&gt;$E30,"",'EVALUACION OFERTA ECONOMICA 1-1'!AM30)</f>
        <v/>
      </c>
      <c r="M30" s="43" t="str">
        <f>IF('EVALUACION OFERTA ECONOMICA 1-1'!AN30&gt;$E30,"",'EVALUACION OFERTA ECONOMICA 1-1'!AN30)</f>
        <v/>
      </c>
      <c r="N30" s="43">
        <f>IF('EVALUACION OFERTA ECONOMICA 1-1'!AO30&gt;$E30,"",'EVALUACION OFERTA ECONOMICA 1-1'!AO30)</f>
        <v>1962708.65</v>
      </c>
      <c r="O30" s="44"/>
      <c r="P30" s="44"/>
      <c r="Q30" s="44"/>
      <c r="R30" s="45">
        <f t="shared" si="1"/>
        <v>1</v>
      </c>
      <c r="S30" s="46">
        <f t="shared" si="19"/>
        <v>0</v>
      </c>
      <c r="T30" s="47">
        <f t="shared" si="2"/>
        <v>1962708.65</v>
      </c>
      <c r="V30" s="49" t="str">
        <f t="shared" si="3"/>
        <v/>
      </c>
      <c r="W30" s="49" t="str">
        <f t="shared" si="4"/>
        <v/>
      </c>
      <c r="X30" s="49" t="str">
        <f t="shared" si="5"/>
        <v/>
      </c>
      <c r="Y30" s="49" t="str">
        <f t="shared" si="6"/>
        <v/>
      </c>
      <c r="Z30" s="49" t="str">
        <f t="shared" si="7"/>
        <v/>
      </c>
      <c r="AA30" s="49" t="str">
        <f t="shared" si="8"/>
        <v/>
      </c>
      <c r="AB30" s="49" t="str">
        <f t="shared" si="9"/>
        <v/>
      </c>
      <c r="AC30" s="49">
        <f t="shared" si="10"/>
        <v>100</v>
      </c>
      <c r="AE30" s="50" t="str">
        <f t="shared" si="11"/>
        <v/>
      </c>
      <c r="AF30" s="50" t="str">
        <f t="shared" si="12"/>
        <v/>
      </c>
      <c r="AG30" s="50" t="str">
        <f t="shared" si="13"/>
        <v/>
      </c>
      <c r="AH30" s="50" t="str">
        <f t="shared" si="14"/>
        <v/>
      </c>
      <c r="AI30" s="50" t="str">
        <f t="shared" si="15"/>
        <v/>
      </c>
      <c r="AJ30" s="50" t="str">
        <f t="shared" si="16"/>
        <v/>
      </c>
      <c r="AK30" s="50" t="str">
        <f t="shared" si="17"/>
        <v/>
      </c>
      <c r="AL30" s="50">
        <f t="shared" si="18"/>
        <v>0</v>
      </c>
      <c r="AM30" s="51">
        <f t="shared" si="20"/>
        <v>6542.3621666666668</v>
      </c>
      <c r="AN30" s="53"/>
    </row>
    <row r="31" spans="1:40" ht="48" customHeight="1" x14ac:dyDescent="0.2">
      <c r="A31" s="87">
        <v>22</v>
      </c>
      <c r="B31" s="87" t="s">
        <v>16</v>
      </c>
      <c r="C31" s="87" t="s">
        <v>56</v>
      </c>
      <c r="D31" s="87">
        <v>6</v>
      </c>
      <c r="E31" s="19">
        <v>23561286</v>
      </c>
      <c r="F31" s="30"/>
      <c r="G31" s="43">
        <f>IF('EVALUACION OFERTA ECONOMICA 1-1'!AH31&gt;$E31,"",'EVALUACION OFERTA ECONOMICA 1-1'!AH31)</f>
        <v>22076880</v>
      </c>
      <c r="H31" s="43">
        <f>IF('EVALUACION OFERTA ECONOMICA 1-1'!AI31&gt;$E31,"",'EVALUACION OFERTA ECONOMICA 1-1'!AI31)</f>
        <v>15708000</v>
      </c>
      <c r="I31" s="43">
        <f>IF('EVALUACION OFERTA ECONOMICA 1-1'!AJ31&gt;$E31,"",'EVALUACION OFERTA ECONOMICA 1-1'!AJ31)</f>
        <v>12839862</v>
      </c>
      <c r="J31" s="43">
        <f>IF('EVALUACION OFERTA ECONOMICA 1-1'!AK31&gt;$E31,"",'EVALUACION OFERTA ECONOMICA 1-1'!AK31)</f>
        <v>17014620</v>
      </c>
      <c r="K31" s="43" t="str">
        <f>IF('EVALUACION OFERTA ECONOMICA 1-1'!AL31&gt;$E31,"",'EVALUACION OFERTA ECONOMICA 1-1'!AL31)</f>
        <v/>
      </c>
      <c r="L31" s="43" t="str">
        <f>IF('EVALUACION OFERTA ECONOMICA 1-1'!AM31&gt;$E31,"",'EVALUACION OFERTA ECONOMICA 1-1'!AM31)</f>
        <v/>
      </c>
      <c r="M31" s="43" t="str">
        <f>IF('EVALUACION OFERTA ECONOMICA 1-1'!AN31&gt;$E31,"",'EVALUACION OFERTA ECONOMICA 1-1'!AN31)</f>
        <v/>
      </c>
      <c r="N31" s="43" t="str">
        <f>IF('EVALUACION OFERTA ECONOMICA 1-1'!AO31&gt;$E31,"",'EVALUACION OFERTA ECONOMICA 1-1'!AO31)</f>
        <v/>
      </c>
      <c r="O31" s="44">
        <f t="shared" si="0"/>
        <v>23561286</v>
      </c>
      <c r="P31" s="44">
        <f t="shared" si="0"/>
        <v>23561286</v>
      </c>
      <c r="Q31" s="44"/>
      <c r="R31" s="45">
        <f t="shared" si="1"/>
        <v>4</v>
      </c>
      <c r="S31" s="46">
        <f t="shared" si="19"/>
        <v>2</v>
      </c>
      <c r="T31" s="47">
        <f t="shared" si="2"/>
        <v>19126989</v>
      </c>
      <c r="V31" s="49">
        <f t="shared" si="3"/>
        <v>115.42266270974486</v>
      </c>
      <c r="W31" s="49">
        <f t="shared" si="4"/>
        <v>82.124792354928417</v>
      </c>
      <c r="X31" s="49">
        <f t="shared" si="5"/>
        <v>67.129551859939895</v>
      </c>
      <c r="Y31" s="49">
        <f t="shared" si="6"/>
        <v>88.956081900815647</v>
      </c>
      <c r="Z31" s="49" t="str">
        <f t="shared" si="7"/>
        <v/>
      </c>
      <c r="AA31" s="49" t="str">
        <f t="shared" si="8"/>
        <v/>
      </c>
      <c r="AB31" s="49" t="str">
        <f t="shared" si="9"/>
        <v/>
      </c>
      <c r="AC31" s="49" t="str">
        <f t="shared" si="10"/>
        <v/>
      </c>
      <c r="AE31" s="50">
        <f t="shared" si="11"/>
        <v>2949891</v>
      </c>
      <c r="AF31" s="50">
        <f t="shared" si="12"/>
        <v>3418989</v>
      </c>
      <c r="AG31" s="50">
        <f t="shared" si="13"/>
        <v>6287127</v>
      </c>
      <c r="AH31" s="50">
        <f t="shared" si="14"/>
        <v>2112369</v>
      </c>
      <c r="AI31" s="50" t="str">
        <f t="shared" si="15"/>
        <v/>
      </c>
      <c r="AJ31" s="50" t="str">
        <f t="shared" si="16"/>
        <v/>
      </c>
      <c r="AK31" s="50" t="str">
        <f t="shared" si="17"/>
        <v/>
      </c>
      <c r="AL31" s="50" t="str">
        <f t="shared" si="18"/>
        <v/>
      </c>
      <c r="AM31" s="51">
        <f t="shared" si="20"/>
        <v>63756.630000000005</v>
      </c>
      <c r="AN31" s="53"/>
    </row>
    <row r="32" spans="1:40" ht="53.25" customHeight="1" x14ac:dyDescent="0.2">
      <c r="A32" s="87">
        <v>23</v>
      </c>
      <c r="B32" s="87" t="s">
        <v>16</v>
      </c>
      <c r="C32" s="87" t="s">
        <v>57</v>
      </c>
      <c r="D32" s="87">
        <v>3</v>
      </c>
      <c r="E32" s="19">
        <v>11424000</v>
      </c>
      <c r="F32" s="30"/>
      <c r="G32" s="43" t="str">
        <f>IF('EVALUACION OFERTA ECONOMICA 1-1'!AH32&gt;$E32,"",'EVALUACION OFERTA ECONOMICA 1-1'!AH32)</f>
        <v/>
      </c>
      <c r="H32" s="43" t="str">
        <f>IF('EVALUACION OFERTA ECONOMICA 1-1'!AI32&gt;$E32,"",'EVALUACION OFERTA ECONOMICA 1-1'!AI32)</f>
        <v/>
      </c>
      <c r="I32" s="43" t="str">
        <f>IF('EVALUACION OFERTA ECONOMICA 1-1'!AJ32&gt;$E32,"",'EVALUACION OFERTA ECONOMICA 1-1'!AJ32)</f>
        <v/>
      </c>
      <c r="J32" s="43" t="str">
        <f>IF('EVALUACION OFERTA ECONOMICA 1-1'!AK32&gt;$E32,"",'EVALUACION OFERTA ECONOMICA 1-1'!AK32)</f>
        <v/>
      </c>
      <c r="K32" s="43" t="str">
        <f>IF('EVALUACION OFERTA ECONOMICA 1-1'!AL32&gt;$E32,"",'EVALUACION OFERTA ECONOMICA 1-1'!AL32)</f>
        <v/>
      </c>
      <c r="L32" s="43" t="str">
        <f>IF('EVALUACION OFERTA ECONOMICA 1-1'!AM32&gt;$E32,"",'EVALUACION OFERTA ECONOMICA 1-1'!AM32)</f>
        <v/>
      </c>
      <c r="M32" s="43" t="str">
        <f>IF('EVALUACION OFERTA ECONOMICA 1-1'!AN32&gt;$E32,"",'EVALUACION OFERTA ECONOMICA 1-1'!AN32)</f>
        <v/>
      </c>
      <c r="N32" s="43">
        <f>IF('EVALUACION OFERTA ECONOMICA 1-1'!AO32&gt;$E32,"",'EVALUACION OFERTA ECONOMICA 1-1'!AO32)</f>
        <v>2670531.36</v>
      </c>
      <c r="O32" s="44"/>
      <c r="P32" s="44"/>
      <c r="Q32" s="44"/>
      <c r="R32" s="45">
        <f t="shared" si="1"/>
        <v>1</v>
      </c>
      <c r="S32" s="46">
        <f t="shared" si="19"/>
        <v>0</v>
      </c>
      <c r="T32" s="47">
        <f t="shared" si="2"/>
        <v>2670531.36</v>
      </c>
      <c r="V32" s="49" t="str">
        <f t="shared" si="3"/>
        <v/>
      </c>
      <c r="W32" s="49" t="str">
        <f t="shared" si="4"/>
        <v/>
      </c>
      <c r="X32" s="49" t="str">
        <f t="shared" si="5"/>
        <v/>
      </c>
      <c r="Y32" s="49" t="str">
        <f t="shared" si="6"/>
        <v/>
      </c>
      <c r="Z32" s="49" t="str">
        <f t="shared" si="7"/>
        <v/>
      </c>
      <c r="AA32" s="49" t="str">
        <f t="shared" si="8"/>
        <v/>
      </c>
      <c r="AB32" s="49" t="str">
        <f t="shared" si="9"/>
        <v/>
      </c>
      <c r="AC32" s="49">
        <f t="shared" si="10"/>
        <v>100</v>
      </c>
      <c r="AE32" s="50" t="str">
        <f t="shared" si="11"/>
        <v/>
      </c>
      <c r="AF32" s="50" t="str">
        <f t="shared" si="12"/>
        <v/>
      </c>
      <c r="AG32" s="50" t="str">
        <f t="shared" si="13"/>
        <v/>
      </c>
      <c r="AH32" s="50" t="str">
        <f t="shared" si="14"/>
        <v/>
      </c>
      <c r="AI32" s="50" t="str">
        <f t="shared" si="15"/>
        <v/>
      </c>
      <c r="AJ32" s="50" t="str">
        <f t="shared" si="16"/>
        <v/>
      </c>
      <c r="AK32" s="50" t="str">
        <f t="shared" si="17"/>
        <v/>
      </c>
      <c r="AL32" s="50">
        <f t="shared" si="18"/>
        <v>0</v>
      </c>
      <c r="AM32" s="51">
        <f t="shared" si="20"/>
        <v>8901.7711999999992</v>
      </c>
      <c r="AN32" s="53"/>
    </row>
    <row r="33" spans="1:40" ht="42" customHeight="1" x14ac:dyDescent="0.2">
      <c r="A33" s="87">
        <v>24</v>
      </c>
      <c r="B33" s="87" t="s">
        <v>16</v>
      </c>
      <c r="C33" s="87" t="s">
        <v>58</v>
      </c>
      <c r="D33" s="87">
        <v>1</v>
      </c>
      <c r="E33" s="19">
        <v>9344577.3399999999</v>
      </c>
      <c r="F33" s="30"/>
      <c r="G33" s="43" t="str">
        <f>IF('EVALUACION OFERTA ECONOMICA 1-1'!AH33&gt;$E33,"",'EVALUACION OFERTA ECONOMICA 1-1'!AH33)</f>
        <v/>
      </c>
      <c r="H33" s="43">
        <f>IF('EVALUACION OFERTA ECONOMICA 1-1'!AI33&gt;$E33,"",'EVALUACION OFERTA ECONOMICA 1-1'!AI33)</f>
        <v>7497000</v>
      </c>
      <c r="I33" s="43">
        <f>IF('EVALUACION OFERTA ECONOMICA 1-1'!AJ33&gt;$E33,"",'EVALUACION OFERTA ECONOMICA 1-1'!AJ33)</f>
        <v>8850625</v>
      </c>
      <c r="J33" s="43" t="str">
        <f>IF('EVALUACION OFERTA ECONOMICA 1-1'!AK33&gt;$E33,"",'EVALUACION OFERTA ECONOMICA 1-1'!AK33)</f>
        <v/>
      </c>
      <c r="K33" s="43" t="str">
        <f>IF('EVALUACION OFERTA ECONOMICA 1-1'!AL33&gt;$E33,"",'EVALUACION OFERTA ECONOMICA 1-1'!AL33)</f>
        <v/>
      </c>
      <c r="L33" s="43" t="str">
        <f>IF('EVALUACION OFERTA ECONOMICA 1-1'!AM33&gt;$E33,"",'EVALUACION OFERTA ECONOMICA 1-1'!AM33)</f>
        <v/>
      </c>
      <c r="M33" s="43" t="str">
        <f>IF('EVALUACION OFERTA ECONOMICA 1-1'!AN33&gt;$E33,"",'EVALUACION OFERTA ECONOMICA 1-1'!AN33)</f>
        <v/>
      </c>
      <c r="N33" s="43" t="str">
        <f>IF('EVALUACION OFERTA ECONOMICA 1-1'!AO33&gt;$E33,"",'EVALUACION OFERTA ECONOMICA 1-1'!AO33)</f>
        <v/>
      </c>
      <c r="O33" s="44">
        <f t="shared" si="0"/>
        <v>9344577.3399999999</v>
      </c>
      <c r="P33" s="44"/>
      <c r="Q33" s="44"/>
      <c r="R33" s="45">
        <f t="shared" si="1"/>
        <v>2</v>
      </c>
      <c r="S33" s="46">
        <f t="shared" si="19"/>
        <v>1</v>
      </c>
      <c r="T33" s="47">
        <f t="shared" si="2"/>
        <v>8564067.4466666672</v>
      </c>
      <c r="V33" s="49" t="str">
        <f t="shared" si="3"/>
        <v/>
      </c>
      <c r="W33" s="49">
        <f t="shared" si="4"/>
        <v>87.540179321193989</v>
      </c>
      <c r="X33" s="49">
        <f t="shared" si="5"/>
        <v>103.34604503196513</v>
      </c>
      <c r="Y33" s="49" t="str">
        <f t="shared" si="6"/>
        <v/>
      </c>
      <c r="Z33" s="49" t="str">
        <f t="shared" si="7"/>
        <v/>
      </c>
      <c r="AA33" s="49" t="str">
        <f t="shared" si="8"/>
        <v/>
      </c>
      <c r="AB33" s="49" t="str">
        <f t="shared" si="9"/>
        <v/>
      </c>
      <c r="AC33" s="49" t="str">
        <f t="shared" si="10"/>
        <v/>
      </c>
      <c r="AE33" s="50" t="str">
        <f t="shared" si="11"/>
        <v/>
      </c>
      <c r="AF33" s="50">
        <f t="shared" si="12"/>
        <v>1067067.4466666672</v>
      </c>
      <c r="AG33" s="50">
        <f t="shared" si="13"/>
        <v>286557.55333333276</v>
      </c>
      <c r="AH33" s="50" t="str">
        <f t="shared" si="14"/>
        <v/>
      </c>
      <c r="AI33" s="50" t="str">
        <f t="shared" si="15"/>
        <v/>
      </c>
      <c r="AJ33" s="50" t="str">
        <f t="shared" si="16"/>
        <v/>
      </c>
      <c r="AK33" s="50" t="str">
        <f t="shared" si="17"/>
        <v/>
      </c>
      <c r="AL33" s="50" t="str">
        <f t="shared" si="18"/>
        <v/>
      </c>
      <c r="AM33" s="51">
        <f t="shared" si="20"/>
        <v>28546.89148888889</v>
      </c>
      <c r="AN33" s="4"/>
    </row>
    <row r="34" spans="1:40" ht="42" customHeight="1" x14ac:dyDescent="0.2">
      <c r="A34" s="87">
        <v>25</v>
      </c>
      <c r="B34" s="87" t="s">
        <v>16</v>
      </c>
      <c r="C34" s="87" t="s">
        <v>59</v>
      </c>
      <c r="D34" s="87">
        <v>3</v>
      </c>
      <c r="E34" s="19">
        <v>70686000</v>
      </c>
      <c r="F34" s="30"/>
      <c r="G34" s="43">
        <f>IF('EVALUACION OFERTA ECONOMICA 1-1'!AH34&gt;$E34,"",'EVALUACION OFERTA ECONOMICA 1-1'!AH34)</f>
        <v>70650300</v>
      </c>
      <c r="H34" s="43" t="str">
        <f>IF('EVALUACION OFERTA ECONOMICA 1-1'!AI34&gt;$E34,"",'EVALUACION OFERTA ECONOMICA 1-1'!AI34)</f>
        <v/>
      </c>
      <c r="I34" s="43" t="str">
        <f>IF('EVALUACION OFERTA ECONOMICA 1-1'!AJ34&gt;$E34,"",'EVALUACION OFERTA ECONOMICA 1-1'!AJ34)</f>
        <v/>
      </c>
      <c r="J34" s="43">
        <f>IF('EVALUACION OFERTA ECONOMICA 1-1'!AK34&gt;$E34,"",'EVALUACION OFERTA ECONOMICA 1-1'!AK34)</f>
        <v>70686000</v>
      </c>
      <c r="K34" s="43" t="str">
        <f>IF('EVALUACION OFERTA ECONOMICA 1-1'!AL34&gt;$E34,"",'EVALUACION OFERTA ECONOMICA 1-1'!AL34)</f>
        <v/>
      </c>
      <c r="L34" s="43" t="str">
        <f>IF('EVALUACION OFERTA ECONOMICA 1-1'!AM34&gt;$E34,"",'EVALUACION OFERTA ECONOMICA 1-1'!AM34)</f>
        <v/>
      </c>
      <c r="M34" s="43" t="str">
        <f>IF('EVALUACION OFERTA ECONOMICA 1-1'!AN34&gt;$E34,"",'EVALUACION OFERTA ECONOMICA 1-1'!AN34)</f>
        <v/>
      </c>
      <c r="N34" s="43">
        <f>IF('EVALUACION OFERTA ECONOMICA 1-1'!AO34&gt;$E34,"",'EVALUACION OFERTA ECONOMICA 1-1'!AO34)</f>
        <v>68230554</v>
      </c>
      <c r="O34" s="44">
        <f t="shared" si="0"/>
        <v>70686000</v>
      </c>
      <c r="P34" s="44">
        <f t="shared" si="0"/>
        <v>70686000</v>
      </c>
      <c r="Q34" s="44"/>
      <c r="R34" s="45">
        <f t="shared" si="1"/>
        <v>3</v>
      </c>
      <c r="S34" s="46">
        <f t="shared" si="19"/>
        <v>2</v>
      </c>
      <c r="T34" s="47">
        <f t="shared" si="2"/>
        <v>70187770.799999997</v>
      </c>
      <c r="V34" s="49">
        <f t="shared" si="3"/>
        <v>100.65898830341538</v>
      </c>
      <c r="W34" s="49" t="str">
        <f t="shared" si="4"/>
        <v/>
      </c>
      <c r="X34" s="49" t="str">
        <f t="shared" si="5"/>
        <v/>
      </c>
      <c r="Y34" s="49">
        <f t="shared" si="6"/>
        <v>100.70985186496335</v>
      </c>
      <c r="Z34" s="49" t="str">
        <f t="shared" si="7"/>
        <v/>
      </c>
      <c r="AA34" s="49" t="str">
        <f t="shared" si="8"/>
        <v/>
      </c>
      <c r="AB34" s="49" t="str">
        <f t="shared" si="9"/>
        <v/>
      </c>
      <c r="AC34" s="49">
        <f t="shared" si="10"/>
        <v>97.21145610169458</v>
      </c>
      <c r="AE34" s="50">
        <f t="shared" si="11"/>
        <v>462529.20000000298</v>
      </c>
      <c r="AF34" s="50" t="str">
        <f t="shared" si="12"/>
        <v/>
      </c>
      <c r="AG34" s="50" t="str">
        <f t="shared" si="13"/>
        <v/>
      </c>
      <c r="AH34" s="50">
        <f t="shared" si="14"/>
        <v>498229.20000000298</v>
      </c>
      <c r="AI34" s="50" t="str">
        <f t="shared" si="15"/>
        <v/>
      </c>
      <c r="AJ34" s="50" t="str">
        <f t="shared" si="16"/>
        <v/>
      </c>
      <c r="AK34" s="50" t="str">
        <f t="shared" si="17"/>
        <v/>
      </c>
      <c r="AL34" s="50">
        <f t="shared" si="18"/>
        <v>1957216.799999997</v>
      </c>
      <c r="AM34" s="51">
        <f t="shared" si="20"/>
        <v>233959.23599999998</v>
      </c>
      <c r="AN34" s="4"/>
    </row>
    <row r="35" spans="1:40" ht="42" customHeight="1" x14ac:dyDescent="0.2">
      <c r="A35" s="87">
        <v>26</v>
      </c>
      <c r="B35" s="87" t="s">
        <v>16</v>
      </c>
      <c r="C35" s="87" t="s">
        <v>60</v>
      </c>
      <c r="D35" s="87">
        <v>2</v>
      </c>
      <c r="E35" s="19">
        <v>16450560</v>
      </c>
      <c r="F35" s="30"/>
      <c r="G35" s="43">
        <f>IF('EVALUACION OFERTA ECONOMICA 1-1'!AH35&gt;$E35,"",'EVALUACION OFERTA ECONOMICA 1-1'!AH35)</f>
        <v>16445800</v>
      </c>
      <c r="H35" s="43" t="str">
        <f>IF('EVALUACION OFERTA ECONOMICA 1-1'!AI35&gt;$E35,"",'EVALUACION OFERTA ECONOMICA 1-1'!AI35)</f>
        <v/>
      </c>
      <c r="I35" s="43" t="str">
        <f>IF('EVALUACION OFERTA ECONOMICA 1-1'!AJ35&gt;$E35,"",'EVALUACION OFERTA ECONOMICA 1-1'!AJ35)</f>
        <v/>
      </c>
      <c r="J35" s="43" t="str">
        <f>IF('EVALUACION OFERTA ECONOMICA 1-1'!AK35&gt;$E35,"",'EVALUACION OFERTA ECONOMICA 1-1'!AK35)</f>
        <v/>
      </c>
      <c r="K35" s="43" t="str">
        <f>IF('EVALUACION OFERTA ECONOMICA 1-1'!AL35&gt;$E35,"",'EVALUACION OFERTA ECONOMICA 1-1'!AL35)</f>
        <v/>
      </c>
      <c r="L35" s="43" t="str">
        <f>IF('EVALUACION OFERTA ECONOMICA 1-1'!AM35&gt;$E35,"",'EVALUACION OFERTA ECONOMICA 1-1'!AM35)</f>
        <v/>
      </c>
      <c r="M35" s="43" t="str">
        <f>IF('EVALUACION OFERTA ECONOMICA 1-1'!AN35&gt;$E35,"",'EVALUACION OFERTA ECONOMICA 1-1'!AN35)</f>
        <v/>
      </c>
      <c r="N35" s="43">
        <f>IF('EVALUACION OFERTA ECONOMICA 1-1'!AO35&gt;$E35,"",'EVALUACION OFERTA ECONOMICA 1-1'!AO35)</f>
        <v>4587219.1399999997</v>
      </c>
      <c r="O35" s="44">
        <f t="shared" si="0"/>
        <v>16450560</v>
      </c>
      <c r="P35" s="44"/>
      <c r="Q35" s="44"/>
      <c r="R35" s="45">
        <f t="shared" si="1"/>
        <v>2</v>
      </c>
      <c r="S35" s="46">
        <f t="shared" si="19"/>
        <v>1</v>
      </c>
      <c r="T35" s="47">
        <f t="shared" si="2"/>
        <v>12494526.380000001</v>
      </c>
      <c r="V35" s="49">
        <f t="shared" si="3"/>
        <v>131.62403679682333</v>
      </c>
      <c r="W35" s="49" t="str">
        <f t="shared" si="4"/>
        <v/>
      </c>
      <c r="X35" s="49" t="str">
        <f t="shared" si="5"/>
        <v/>
      </c>
      <c r="Y35" s="49" t="str">
        <f t="shared" si="6"/>
        <v/>
      </c>
      <c r="Z35" s="49" t="str">
        <f t="shared" si="7"/>
        <v/>
      </c>
      <c r="AA35" s="49" t="str">
        <f t="shared" si="8"/>
        <v/>
      </c>
      <c r="AB35" s="49" t="str">
        <f t="shared" si="9"/>
        <v/>
      </c>
      <c r="AC35" s="49">
        <f t="shared" si="10"/>
        <v>36.713829724212395</v>
      </c>
      <c r="AE35" s="50">
        <f t="shared" si="11"/>
        <v>3951273.6199999992</v>
      </c>
      <c r="AF35" s="50" t="str">
        <f t="shared" si="12"/>
        <v/>
      </c>
      <c r="AG35" s="50" t="str">
        <f t="shared" si="13"/>
        <v/>
      </c>
      <c r="AH35" s="50" t="str">
        <f t="shared" si="14"/>
        <v/>
      </c>
      <c r="AI35" s="50" t="str">
        <f t="shared" si="15"/>
        <v/>
      </c>
      <c r="AJ35" s="50" t="str">
        <f t="shared" si="16"/>
        <v/>
      </c>
      <c r="AK35" s="50" t="str">
        <f t="shared" si="17"/>
        <v/>
      </c>
      <c r="AL35" s="50">
        <f t="shared" si="18"/>
        <v>7907307.2400000012</v>
      </c>
      <c r="AM35" s="51">
        <f t="shared" si="20"/>
        <v>41648.421266666672</v>
      </c>
      <c r="AN35" s="53"/>
    </row>
    <row r="36" spans="1:40" ht="42" customHeight="1" x14ac:dyDescent="0.2">
      <c r="A36" s="87">
        <v>27</v>
      </c>
      <c r="B36" s="87" t="s">
        <v>16</v>
      </c>
      <c r="C36" s="87" t="s">
        <v>61</v>
      </c>
      <c r="D36" s="87">
        <v>1</v>
      </c>
      <c r="E36" s="19">
        <v>2915500</v>
      </c>
      <c r="F36" s="30"/>
      <c r="G36" s="43" t="str">
        <f>IF('EVALUACION OFERTA ECONOMICA 1-1'!AH36&gt;$E36,"",'EVALUACION OFERTA ECONOMICA 1-1'!AH36)</f>
        <v/>
      </c>
      <c r="H36" s="43">
        <f>IF('EVALUACION OFERTA ECONOMICA 1-1'!AI36&gt;$E36,"",'EVALUACION OFERTA ECONOMICA 1-1'!AI36)</f>
        <v>2618000</v>
      </c>
      <c r="I36" s="43" t="str">
        <f>IF('EVALUACION OFERTA ECONOMICA 1-1'!AJ36&gt;$E36,"",'EVALUACION OFERTA ECONOMICA 1-1'!AJ36)</f>
        <v/>
      </c>
      <c r="J36" s="43" t="str">
        <f>IF('EVALUACION OFERTA ECONOMICA 1-1'!AK36&gt;$E36,"",'EVALUACION OFERTA ECONOMICA 1-1'!AK36)</f>
        <v/>
      </c>
      <c r="K36" s="43" t="str">
        <f>IF('EVALUACION OFERTA ECONOMICA 1-1'!AL36&gt;$E36,"",'EVALUACION OFERTA ECONOMICA 1-1'!AL36)</f>
        <v/>
      </c>
      <c r="L36" s="43" t="str">
        <f>IF('EVALUACION OFERTA ECONOMICA 1-1'!AM36&gt;$E36,"",'EVALUACION OFERTA ECONOMICA 1-1'!AM36)</f>
        <v/>
      </c>
      <c r="M36" s="43" t="str">
        <f>IF('EVALUACION OFERTA ECONOMICA 1-1'!AN36&gt;$E36,"",'EVALUACION OFERTA ECONOMICA 1-1'!AN36)</f>
        <v/>
      </c>
      <c r="N36" s="43" t="str">
        <f>IF('EVALUACION OFERTA ECONOMICA 1-1'!AO36&gt;$E36,"",'EVALUACION OFERTA ECONOMICA 1-1'!AO36)</f>
        <v/>
      </c>
      <c r="O36" s="44"/>
      <c r="P36" s="44"/>
      <c r="Q36" s="44"/>
      <c r="R36" s="45">
        <f t="shared" si="1"/>
        <v>1</v>
      </c>
      <c r="S36" s="46">
        <f t="shared" si="19"/>
        <v>0</v>
      </c>
      <c r="T36" s="47">
        <f t="shared" si="2"/>
        <v>2618000</v>
      </c>
      <c r="V36" s="49" t="str">
        <f t="shared" si="3"/>
        <v/>
      </c>
      <c r="W36" s="49">
        <f t="shared" si="4"/>
        <v>100</v>
      </c>
      <c r="X36" s="49" t="str">
        <f t="shared" si="5"/>
        <v/>
      </c>
      <c r="Y36" s="49" t="str">
        <f t="shared" si="6"/>
        <v/>
      </c>
      <c r="Z36" s="49" t="str">
        <f t="shared" si="7"/>
        <v/>
      </c>
      <c r="AA36" s="49" t="str">
        <f t="shared" si="8"/>
        <v/>
      </c>
      <c r="AB36" s="49" t="str">
        <f t="shared" si="9"/>
        <v/>
      </c>
      <c r="AC36" s="49" t="str">
        <f t="shared" si="10"/>
        <v/>
      </c>
      <c r="AE36" s="50" t="str">
        <f t="shared" si="11"/>
        <v/>
      </c>
      <c r="AF36" s="50">
        <f t="shared" si="12"/>
        <v>0</v>
      </c>
      <c r="AG36" s="50" t="str">
        <f t="shared" si="13"/>
        <v/>
      </c>
      <c r="AH36" s="50" t="str">
        <f t="shared" si="14"/>
        <v/>
      </c>
      <c r="AI36" s="50" t="str">
        <f t="shared" si="15"/>
        <v/>
      </c>
      <c r="AJ36" s="50" t="str">
        <f t="shared" si="16"/>
        <v/>
      </c>
      <c r="AK36" s="50" t="str">
        <f t="shared" si="17"/>
        <v/>
      </c>
      <c r="AL36" s="50" t="str">
        <f t="shared" si="18"/>
        <v/>
      </c>
      <c r="AM36" s="51">
        <f t="shared" si="20"/>
        <v>8726.6666666666661</v>
      </c>
      <c r="AN36" s="53"/>
    </row>
    <row r="37" spans="1:40" ht="42" customHeight="1" x14ac:dyDescent="0.2">
      <c r="A37" s="87">
        <v>28</v>
      </c>
      <c r="B37" s="87" t="s">
        <v>16</v>
      </c>
      <c r="C37" s="87" t="s">
        <v>62</v>
      </c>
      <c r="D37" s="87">
        <v>2</v>
      </c>
      <c r="E37" s="19">
        <v>17612000</v>
      </c>
      <c r="F37" s="30"/>
      <c r="G37" s="43">
        <f>IF('EVALUACION OFERTA ECONOMICA 1-1'!AH37&gt;$E37,"",'EVALUACION OFERTA ECONOMICA 1-1'!AH37)</f>
        <v>16445800</v>
      </c>
      <c r="H37" s="43">
        <f>IF('EVALUACION OFERTA ECONOMICA 1-1'!AI37&gt;$E37,"",'EVALUACION OFERTA ECONOMICA 1-1'!AI37)</f>
        <v>17136000</v>
      </c>
      <c r="I37" s="43" t="str">
        <f>IF('EVALUACION OFERTA ECONOMICA 1-1'!AJ37&gt;$E37,"",'EVALUACION OFERTA ECONOMICA 1-1'!AJ37)</f>
        <v/>
      </c>
      <c r="J37" s="43">
        <f>IF('EVALUACION OFERTA ECONOMICA 1-1'!AK37&gt;$E37,"",'EVALUACION OFERTA ECONOMICA 1-1'!AK37)</f>
        <v>16660000</v>
      </c>
      <c r="K37" s="43" t="str">
        <f>IF('EVALUACION OFERTA ECONOMICA 1-1'!AL37&gt;$E37,"",'EVALUACION OFERTA ECONOMICA 1-1'!AL37)</f>
        <v/>
      </c>
      <c r="L37" s="43" t="str">
        <f>IF('EVALUACION OFERTA ECONOMICA 1-1'!AM37&gt;$E37,"",'EVALUACION OFERTA ECONOMICA 1-1'!AM37)</f>
        <v/>
      </c>
      <c r="M37" s="43" t="str">
        <f>IF('EVALUACION OFERTA ECONOMICA 1-1'!AN37&gt;$E37,"",'EVALUACION OFERTA ECONOMICA 1-1'!AN37)</f>
        <v/>
      </c>
      <c r="N37" s="43">
        <f>IF('EVALUACION OFERTA ECONOMICA 1-1'!AO37&gt;$E37,"",'EVALUACION OFERTA ECONOMICA 1-1'!AO37)</f>
        <v>4645995.62</v>
      </c>
      <c r="O37" s="44">
        <f t="shared" si="0"/>
        <v>17612000</v>
      </c>
      <c r="P37" s="44">
        <f t="shared" si="0"/>
        <v>17612000</v>
      </c>
      <c r="Q37" s="44"/>
      <c r="R37" s="45">
        <f t="shared" si="1"/>
        <v>4</v>
      </c>
      <c r="S37" s="46">
        <f t="shared" si="19"/>
        <v>2</v>
      </c>
      <c r="T37" s="47">
        <f t="shared" si="2"/>
        <v>15018632.603333334</v>
      </c>
      <c r="V37" s="49">
        <f t="shared" si="3"/>
        <v>109.50264537631682</v>
      </c>
      <c r="W37" s="49">
        <f t="shared" si="4"/>
        <v>114.09827014608989</v>
      </c>
      <c r="X37" s="49" t="str">
        <f t="shared" si="5"/>
        <v/>
      </c>
      <c r="Y37" s="49">
        <f t="shared" si="6"/>
        <v>110.92887375314295</v>
      </c>
      <c r="Z37" s="49" t="str">
        <f t="shared" si="7"/>
        <v/>
      </c>
      <c r="AA37" s="49" t="str">
        <f t="shared" si="8"/>
        <v/>
      </c>
      <c r="AB37" s="49" t="str">
        <f t="shared" si="9"/>
        <v/>
      </c>
      <c r="AC37" s="49">
        <f t="shared" si="10"/>
        <v>30.934877646376655</v>
      </c>
      <c r="AE37" s="50">
        <f t="shared" si="11"/>
        <v>1427167.3966666665</v>
      </c>
      <c r="AF37" s="50">
        <f t="shared" si="12"/>
        <v>2117367.3966666665</v>
      </c>
      <c r="AG37" s="50" t="str">
        <f t="shared" si="13"/>
        <v/>
      </c>
      <c r="AH37" s="50">
        <f t="shared" si="14"/>
        <v>1641367.3966666665</v>
      </c>
      <c r="AI37" s="50" t="str">
        <f t="shared" si="15"/>
        <v/>
      </c>
      <c r="AJ37" s="50" t="str">
        <f t="shared" si="16"/>
        <v/>
      </c>
      <c r="AK37" s="50" t="str">
        <f t="shared" si="17"/>
        <v/>
      </c>
      <c r="AL37" s="50">
        <f t="shared" si="18"/>
        <v>10372636.983333334</v>
      </c>
      <c r="AM37" s="51">
        <f t="shared" si="20"/>
        <v>50062.108677777775</v>
      </c>
      <c r="AN37" s="53"/>
    </row>
    <row r="38" spans="1:40" ht="42" customHeight="1" x14ac:dyDescent="0.2">
      <c r="A38" s="87">
        <v>29</v>
      </c>
      <c r="B38" s="87" t="s">
        <v>16</v>
      </c>
      <c r="C38" s="87" t="s">
        <v>63</v>
      </c>
      <c r="D38" s="87">
        <v>1</v>
      </c>
      <c r="E38" s="19">
        <v>19040000</v>
      </c>
      <c r="F38" s="30"/>
      <c r="G38" s="43" t="str">
        <f>IF('EVALUACION OFERTA ECONOMICA 1-1'!AH38&gt;$E38,"",'EVALUACION OFERTA ECONOMICA 1-1'!AH38)</f>
        <v/>
      </c>
      <c r="H38" s="43">
        <f>IF('EVALUACION OFERTA ECONOMICA 1-1'!AI38&gt;$E38,"",'EVALUACION OFERTA ECONOMICA 1-1'!AI38)</f>
        <v>18445000</v>
      </c>
      <c r="I38" s="43">
        <f>IF('EVALUACION OFERTA ECONOMICA 1-1'!AJ38&gt;$E38,"",'EVALUACION OFERTA ECONOMICA 1-1'!AJ38)</f>
        <v>14800625</v>
      </c>
      <c r="J38" s="43" t="str">
        <f>IF('EVALUACION OFERTA ECONOMICA 1-1'!AK38&gt;$E38,"",'EVALUACION OFERTA ECONOMICA 1-1'!AK38)</f>
        <v/>
      </c>
      <c r="K38" s="43" t="str">
        <f>IF('EVALUACION OFERTA ECONOMICA 1-1'!AL38&gt;$E38,"",'EVALUACION OFERTA ECONOMICA 1-1'!AL38)</f>
        <v/>
      </c>
      <c r="L38" s="43" t="str">
        <f>IF('EVALUACION OFERTA ECONOMICA 1-1'!AM38&gt;$E38,"",'EVALUACION OFERTA ECONOMICA 1-1'!AM38)</f>
        <v/>
      </c>
      <c r="M38" s="43" t="str">
        <f>IF('EVALUACION OFERTA ECONOMICA 1-1'!AN38&gt;$E38,"",'EVALUACION OFERTA ECONOMICA 1-1'!AN38)</f>
        <v/>
      </c>
      <c r="N38" s="43" t="str">
        <f>IF('EVALUACION OFERTA ECONOMICA 1-1'!AO38&gt;$E38,"",'EVALUACION OFERTA ECONOMICA 1-1'!AO38)</f>
        <v/>
      </c>
      <c r="O38" s="44">
        <f t="shared" si="0"/>
        <v>19040000</v>
      </c>
      <c r="P38" s="44"/>
      <c r="Q38" s="44"/>
      <c r="R38" s="45">
        <f t="shared" si="1"/>
        <v>2</v>
      </c>
      <c r="S38" s="46">
        <f t="shared" si="19"/>
        <v>1</v>
      </c>
      <c r="T38" s="47">
        <f t="shared" si="2"/>
        <v>17428541.666666668</v>
      </c>
      <c r="V38" s="49" t="str">
        <f t="shared" si="3"/>
        <v/>
      </c>
      <c r="W38" s="49">
        <f t="shared" si="4"/>
        <v>105.83214793741109</v>
      </c>
      <c r="X38" s="49">
        <f t="shared" si="5"/>
        <v>84.921763869132278</v>
      </c>
      <c r="Y38" s="49" t="str">
        <f t="shared" si="6"/>
        <v/>
      </c>
      <c r="Z38" s="49" t="str">
        <f t="shared" si="7"/>
        <v/>
      </c>
      <c r="AA38" s="49" t="str">
        <f t="shared" si="8"/>
        <v/>
      </c>
      <c r="AB38" s="49" t="str">
        <f t="shared" si="9"/>
        <v/>
      </c>
      <c r="AC38" s="49" t="str">
        <f t="shared" si="10"/>
        <v/>
      </c>
      <c r="AE38" s="50" t="str">
        <f t="shared" si="11"/>
        <v/>
      </c>
      <c r="AF38" s="50">
        <f t="shared" si="12"/>
        <v>1016458.3333333321</v>
      </c>
      <c r="AG38" s="50">
        <f t="shared" si="13"/>
        <v>2627916.6666666679</v>
      </c>
      <c r="AH38" s="50" t="str">
        <f t="shared" si="14"/>
        <v/>
      </c>
      <c r="AI38" s="50" t="str">
        <f t="shared" si="15"/>
        <v/>
      </c>
      <c r="AJ38" s="50" t="str">
        <f t="shared" si="16"/>
        <v/>
      </c>
      <c r="AK38" s="50" t="str">
        <f t="shared" si="17"/>
        <v/>
      </c>
      <c r="AL38" s="50" t="str">
        <f t="shared" si="18"/>
        <v/>
      </c>
      <c r="AM38" s="51">
        <f t="shared" si="20"/>
        <v>58095.138888888891</v>
      </c>
      <c r="AN38" s="4"/>
    </row>
    <row r="39" spans="1:40" ht="42" customHeight="1" x14ac:dyDescent="0.2">
      <c r="A39" s="87">
        <v>30</v>
      </c>
      <c r="B39" s="87" t="s">
        <v>16</v>
      </c>
      <c r="C39" s="87" t="s">
        <v>64</v>
      </c>
      <c r="D39" s="87">
        <v>15</v>
      </c>
      <c r="E39" s="19">
        <v>107992500</v>
      </c>
      <c r="F39" s="30"/>
      <c r="G39" s="43" t="str">
        <f>IF('EVALUACION OFERTA ECONOMICA 1-1'!AH39&gt;$E39,"",'EVALUACION OFERTA ECONOMICA 1-1'!AH39)</f>
        <v/>
      </c>
      <c r="H39" s="43" t="str">
        <f>IF('EVALUACION OFERTA ECONOMICA 1-1'!AI39&gt;$E39,"",'EVALUACION OFERTA ECONOMICA 1-1'!AI39)</f>
        <v/>
      </c>
      <c r="I39" s="43" t="str">
        <f>IF('EVALUACION OFERTA ECONOMICA 1-1'!AJ39&gt;$E39,"",'EVALUACION OFERTA ECONOMICA 1-1'!AJ39)</f>
        <v/>
      </c>
      <c r="J39" s="43">
        <f>IF('EVALUACION OFERTA ECONOMICA 1-1'!AK39&gt;$E39,"",'EVALUACION OFERTA ECONOMICA 1-1'!AK39)</f>
        <v>104779500</v>
      </c>
      <c r="K39" s="43" t="str">
        <f>IF('EVALUACION OFERTA ECONOMICA 1-1'!AL39&gt;$E39,"",'EVALUACION OFERTA ECONOMICA 1-1'!AL39)</f>
        <v/>
      </c>
      <c r="L39" s="43" t="str">
        <f>IF('EVALUACION OFERTA ECONOMICA 1-1'!AM39&gt;$E39,"",'EVALUACION OFERTA ECONOMICA 1-1'!AM39)</f>
        <v/>
      </c>
      <c r="M39" s="43" t="str">
        <f>IF('EVALUACION OFERTA ECONOMICA 1-1'!AN39&gt;$E39,"",'EVALUACION OFERTA ECONOMICA 1-1'!AN39)</f>
        <v/>
      </c>
      <c r="N39" s="43" t="str">
        <f>IF('EVALUACION OFERTA ECONOMICA 1-1'!AO39&gt;$E39,"",'EVALUACION OFERTA ECONOMICA 1-1'!AO39)</f>
        <v/>
      </c>
      <c r="O39" s="44"/>
      <c r="P39" s="44"/>
      <c r="Q39" s="44"/>
      <c r="R39" s="45">
        <f t="shared" si="1"/>
        <v>1</v>
      </c>
      <c r="S39" s="46">
        <f t="shared" si="19"/>
        <v>0</v>
      </c>
      <c r="T39" s="47">
        <f t="shared" si="2"/>
        <v>104779500</v>
      </c>
      <c r="V39" s="49" t="str">
        <f t="shared" si="3"/>
        <v/>
      </c>
      <c r="W39" s="49" t="str">
        <f t="shared" si="4"/>
        <v/>
      </c>
      <c r="X39" s="49" t="str">
        <f t="shared" si="5"/>
        <v/>
      </c>
      <c r="Y39" s="49">
        <f t="shared" si="6"/>
        <v>100</v>
      </c>
      <c r="Z39" s="49" t="str">
        <f t="shared" si="7"/>
        <v/>
      </c>
      <c r="AA39" s="49" t="str">
        <f t="shared" si="8"/>
        <v/>
      </c>
      <c r="AB39" s="49" t="str">
        <f t="shared" si="9"/>
        <v/>
      </c>
      <c r="AC39" s="49" t="str">
        <f t="shared" si="10"/>
        <v/>
      </c>
      <c r="AE39" s="50" t="str">
        <f t="shared" si="11"/>
        <v/>
      </c>
      <c r="AF39" s="50" t="str">
        <f t="shared" si="12"/>
        <v/>
      </c>
      <c r="AG39" s="50" t="str">
        <f t="shared" si="13"/>
        <v/>
      </c>
      <c r="AH39" s="50">
        <f t="shared" si="14"/>
        <v>0</v>
      </c>
      <c r="AI39" s="50" t="str">
        <f t="shared" si="15"/>
        <v/>
      </c>
      <c r="AJ39" s="50" t="str">
        <f t="shared" si="16"/>
        <v/>
      </c>
      <c r="AK39" s="50" t="str">
        <f t="shared" si="17"/>
        <v/>
      </c>
      <c r="AL39" s="50" t="str">
        <f t="shared" si="18"/>
        <v/>
      </c>
      <c r="AM39" s="51">
        <f t="shared" si="20"/>
        <v>349265</v>
      </c>
      <c r="AN39" s="53"/>
    </row>
    <row r="40" spans="1:40" ht="42" customHeight="1" x14ac:dyDescent="0.2">
      <c r="A40" s="88">
        <v>31</v>
      </c>
      <c r="B40" s="87" t="s">
        <v>16</v>
      </c>
      <c r="C40" s="88" t="s">
        <v>65</v>
      </c>
      <c r="D40" s="87">
        <v>14</v>
      </c>
      <c r="E40" s="19">
        <v>30728437.039999999</v>
      </c>
      <c r="F40" s="30"/>
      <c r="G40" s="43" t="str">
        <f>IF('EVALUACION OFERTA ECONOMICA 1-1'!AH40&gt;$E40,"",'EVALUACION OFERTA ECONOMICA 1-1'!AH40)</f>
        <v/>
      </c>
      <c r="H40" s="43" t="str">
        <f>IF('EVALUACION OFERTA ECONOMICA 1-1'!AI40&gt;$E40,"",'EVALUACION OFERTA ECONOMICA 1-1'!AI40)</f>
        <v/>
      </c>
      <c r="I40" s="43" t="str">
        <f>IF('EVALUACION OFERTA ECONOMICA 1-1'!AJ40&gt;$E40,"",'EVALUACION OFERTA ECONOMICA 1-1'!AJ40)</f>
        <v/>
      </c>
      <c r="J40" s="43" t="str">
        <f>IF('EVALUACION OFERTA ECONOMICA 1-1'!AK40&gt;$E40,"",'EVALUACION OFERTA ECONOMICA 1-1'!AK40)</f>
        <v/>
      </c>
      <c r="K40" s="43" t="str">
        <f>IF('EVALUACION OFERTA ECONOMICA 1-1'!AL40&gt;$E40,"",'EVALUACION OFERTA ECONOMICA 1-1'!AL40)</f>
        <v/>
      </c>
      <c r="L40" s="43" t="str">
        <f>IF('EVALUACION OFERTA ECONOMICA 1-1'!AM40&gt;$E40,"",'EVALUACION OFERTA ECONOMICA 1-1'!AM40)</f>
        <v/>
      </c>
      <c r="M40" s="43" t="str">
        <f>IF('EVALUACION OFERTA ECONOMICA 1-1'!AN40&gt;$E40,"",'EVALUACION OFERTA ECONOMICA 1-1'!AN40)</f>
        <v/>
      </c>
      <c r="N40" s="43" t="str">
        <f>IF('EVALUACION OFERTA ECONOMICA 1-1'!AO40&gt;$E40,"",'EVALUACION OFERTA ECONOMICA 1-1'!AO40)</f>
        <v/>
      </c>
      <c r="O40" s="44"/>
      <c r="P40" s="44"/>
      <c r="Q40" s="44"/>
      <c r="R40" s="45">
        <f t="shared" si="1"/>
        <v>0</v>
      </c>
      <c r="S40" s="46">
        <f t="shared" si="19"/>
        <v>0</v>
      </c>
      <c r="T40" s="47" t="str">
        <f t="shared" si="2"/>
        <v/>
      </c>
      <c r="V40" s="49" t="str">
        <f t="shared" si="3"/>
        <v/>
      </c>
      <c r="W40" s="49" t="str">
        <f t="shared" si="4"/>
        <v/>
      </c>
      <c r="X40" s="49" t="str">
        <f t="shared" si="5"/>
        <v/>
      </c>
      <c r="Y40" s="49" t="str">
        <f t="shared" si="6"/>
        <v/>
      </c>
      <c r="Z40" s="49" t="str">
        <f t="shared" si="7"/>
        <v/>
      </c>
      <c r="AA40" s="49" t="str">
        <f t="shared" si="8"/>
        <v/>
      </c>
      <c r="AB40" s="49" t="str">
        <f t="shared" si="9"/>
        <v/>
      </c>
      <c r="AC40" s="49" t="str">
        <f t="shared" si="10"/>
        <v/>
      </c>
      <c r="AE40" s="50" t="str">
        <f t="shared" si="11"/>
        <v/>
      </c>
      <c r="AF40" s="50" t="str">
        <f t="shared" si="12"/>
        <v/>
      </c>
      <c r="AG40" s="50" t="str">
        <f t="shared" si="13"/>
        <v/>
      </c>
      <c r="AH40" s="50" t="str">
        <f t="shared" si="14"/>
        <v/>
      </c>
      <c r="AI40" s="50" t="str">
        <f t="shared" si="15"/>
        <v/>
      </c>
      <c r="AJ40" s="50" t="str">
        <f t="shared" si="16"/>
        <v/>
      </c>
      <c r="AK40" s="50" t="str">
        <f t="shared" si="17"/>
        <v/>
      </c>
      <c r="AL40" s="50" t="str">
        <f t="shared" si="18"/>
        <v/>
      </c>
      <c r="AM40" s="51" t="str">
        <f t="shared" si="20"/>
        <v/>
      </c>
      <c r="AN40" s="53"/>
    </row>
  </sheetData>
  <protectedRanges>
    <protectedRange password="F16F" sqref="A41:C65344 A4:C9" name="Rango1"/>
    <protectedRange password="F16F" sqref="B39:B40" name="Rango1_3"/>
    <protectedRange password="F16F" sqref="B13:B38 A10 A13:A40 A11:B12" name="Rango1_2_3"/>
    <protectedRange password="F16F" sqref="A1:C3" name="Rango1_1"/>
  </protectedRanges>
  <autoFilter ref="A9:DT40"/>
  <mergeCells count="7">
    <mergeCell ref="G8:N8"/>
    <mergeCell ref="V8:AC8"/>
    <mergeCell ref="AE8:AL8"/>
    <mergeCell ref="AM8:AM9"/>
    <mergeCell ref="A1:M1"/>
    <mergeCell ref="A2:M2"/>
    <mergeCell ref="A3:M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0"/>
  <sheetViews>
    <sheetView zoomScale="115" zoomScaleNormal="115" workbookViewId="0">
      <pane xSplit="5" ySplit="8" topLeftCell="H9" activePane="bottomRight" state="frozen"/>
      <selection activeCell="A7" sqref="A7"/>
      <selection pane="topRight" activeCell="F7" sqref="F7"/>
      <selection pane="bottomLeft" activeCell="A9" sqref="A9"/>
      <selection pane="bottomRight" sqref="A1:M3"/>
    </sheetView>
  </sheetViews>
  <sheetFormatPr baseColWidth="10" defaultRowHeight="12.75" x14ac:dyDescent="0.2"/>
  <cols>
    <col min="1" max="1" width="5.85546875" style="1" customWidth="1"/>
    <col min="2" max="2" width="12.140625" style="2" customWidth="1"/>
    <col min="3" max="3" width="27" style="1" customWidth="1"/>
    <col min="4" max="5" width="12.28515625" style="1" customWidth="1"/>
    <col min="6" max="6" width="9" style="3" customWidth="1"/>
    <col min="7" max="7" width="14" style="3" customWidth="1"/>
    <col min="8" max="8" width="17" style="3" customWidth="1"/>
    <col min="9" max="9" width="14" style="3" customWidth="1"/>
    <col min="10" max="10" width="15.28515625" style="4" customWidth="1"/>
    <col min="11" max="12" width="12.7109375" style="4" customWidth="1"/>
    <col min="13" max="14" width="14" style="3" customWidth="1"/>
    <col min="15" max="15" width="8.7109375" style="4" customWidth="1"/>
    <col min="16" max="16" width="11.28515625" style="2" customWidth="1"/>
    <col min="17" max="18" width="11.42578125" style="4" customWidth="1"/>
    <col min="19" max="19" width="11.7109375" style="4" customWidth="1"/>
    <col min="20" max="21" width="11.42578125" style="4" customWidth="1"/>
    <col min="22" max="22" width="11.7109375" style="4" customWidth="1"/>
    <col min="23" max="24" width="11.42578125" style="4" customWidth="1"/>
    <col min="25" max="25" width="8.140625" style="4" customWidth="1"/>
    <col min="26" max="37" width="11.42578125" style="4" customWidth="1"/>
    <col min="38" max="38" width="12.85546875" style="4" customWidth="1"/>
    <col min="39" max="42" width="11.42578125" style="4" customWidth="1"/>
    <col min="43" max="43" width="9" style="4" customWidth="1"/>
    <col min="45" max="16384" width="11.42578125" style="4"/>
  </cols>
  <sheetData>
    <row r="1" spans="1:42" ht="21" customHeight="1" x14ac:dyDescent="0.2">
      <c r="A1" s="147" t="s">
        <v>85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42" ht="18" customHeight="1" x14ac:dyDescent="0.2">
      <c r="A2" s="147" t="s">
        <v>86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42" ht="55.5" customHeight="1" x14ac:dyDescent="0.2">
      <c r="A3" s="147" t="s">
        <v>87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42" ht="18" customHeight="1" x14ac:dyDescent="0.2"/>
    <row r="5" spans="1:42" ht="17.25" customHeight="1" x14ac:dyDescent="0.2"/>
    <row r="6" spans="1:42" ht="24.75" customHeight="1" x14ac:dyDescent="0.2"/>
    <row r="7" spans="1:42" ht="15.75" customHeight="1" thickBot="1" x14ac:dyDescent="0.25">
      <c r="A7" s="8"/>
      <c r="B7" s="8"/>
      <c r="C7" s="8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Y7" s="9"/>
    </row>
    <row r="8" spans="1:42" ht="17.25" customHeight="1" thickBot="1" x14ac:dyDescent="0.25">
      <c r="G8" s="113" t="s">
        <v>0</v>
      </c>
      <c r="H8" s="128"/>
      <c r="I8" s="128"/>
      <c r="J8" s="128"/>
      <c r="K8" s="128"/>
      <c r="L8" s="128"/>
      <c r="M8" s="128"/>
      <c r="N8" s="128"/>
      <c r="O8" s="54"/>
      <c r="P8" s="4"/>
      <c r="Y8" s="12"/>
      <c r="Z8" s="129" t="s">
        <v>27</v>
      </c>
      <c r="AA8" s="130"/>
      <c r="AB8" s="130"/>
      <c r="AC8" s="130"/>
      <c r="AD8" s="130"/>
      <c r="AE8" s="130"/>
      <c r="AF8" s="130"/>
      <c r="AG8" s="130"/>
      <c r="AI8" s="129" t="s">
        <v>28</v>
      </c>
      <c r="AJ8" s="130"/>
      <c r="AK8" s="130"/>
      <c r="AL8" s="130"/>
      <c r="AM8" s="130"/>
      <c r="AN8" s="130"/>
      <c r="AO8" s="130"/>
      <c r="AP8" s="130"/>
    </row>
    <row r="9" spans="1:42" s="8" customFormat="1" ht="51.75" customHeight="1" x14ac:dyDescent="0.2">
      <c r="A9" s="14" t="s">
        <v>4</v>
      </c>
      <c r="B9" s="15" t="s">
        <v>5</v>
      </c>
      <c r="C9" s="15" t="s">
        <v>7</v>
      </c>
      <c r="D9" s="15" t="s">
        <v>8</v>
      </c>
      <c r="E9" s="15" t="s">
        <v>9</v>
      </c>
      <c r="F9" s="16"/>
      <c r="G9" s="92" t="s">
        <v>10</v>
      </c>
      <c r="H9" s="92" t="s">
        <v>66</v>
      </c>
      <c r="I9" s="17" t="s">
        <v>67</v>
      </c>
      <c r="J9" s="17" t="s">
        <v>68</v>
      </c>
      <c r="K9" s="17" t="s">
        <v>69</v>
      </c>
      <c r="L9" s="17" t="s">
        <v>70</v>
      </c>
      <c r="M9" s="17" t="s">
        <v>71</v>
      </c>
      <c r="N9" s="17" t="s">
        <v>72</v>
      </c>
      <c r="O9" s="42"/>
      <c r="P9" s="92" t="s">
        <v>10</v>
      </c>
      <c r="Q9" s="92" t="s">
        <v>66</v>
      </c>
      <c r="R9" s="17" t="s">
        <v>67</v>
      </c>
      <c r="S9" s="17" t="s">
        <v>68</v>
      </c>
      <c r="T9" s="17" t="s">
        <v>69</v>
      </c>
      <c r="U9" s="17" t="s">
        <v>70</v>
      </c>
      <c r="V9" s="17" t="s">
        <v>71</v>
      </c>
      <c r="W9" s="17" t="s">
        <v>72</v>
      </c>
      <c r="Y9" s="18"/>
      <c r="Z9" s="92" t="s">
        <v>10</v>
      </c>
      <c r="AA9" s="92" t="s">
        <v>66</v>
      </c>
      <c r="AB9" s="17" t="s">
        <v>67</v>
      </c>
      <c r="AC9" s="17" t="s">
        <v>68</v>
      </c>
      <c r="AD9" s="17" t="s">
        <v>69</v>
      </c>
      <c r="AE9" s="17" t="s">
        <v>70</v>
      </c>
      <c r="AF9" s="17" t="s">
        <v>71</v>
      </c>
      <c r="AG9" s="17" t="s">
        <v>72</v>
      </c>
      <c r="AI9" s="92" t="s">
        <v>10</v>
      </c>
      <c r="AJ9" s="92" t="s">
        <v>66</v>
      </c>
      <c r="AK9" s="17" t="s">
        <v>67</v>
      </c>
      <c r="AL9" s="17" t="s">
        <v>68</v>
      </c>
      <c r="AM9" s="17" t="s">
        <v>69</v>
      </c>
      <c r="AN9" s="17" t="s">
        <v>70</v>
      </c>
      <c r="AO9" s="17" t="s">
        <v>71</v>
      </c>
      <c r="AP9" s="17" t="s">
        <v>72</v>
      </c>
    </row>
    <row r="10" spans="1:42" ht="51.75" customHeight="1" x14ac:dyDescent="0.2">
      <c r="A10" s="86">
        <v>1</v>
      </c>
      <c r="B10" s="87" t="s">
        <v>11</v>
      </c>
      <c r="C10" s="86" t="s">
        <v>36</v>
      </c>
      <c r="D10" s="87">
        <v>1</v>
      </c>
      <c r="E10" s="19">
        <v>75390784</v>
      </c>
      <c r="F10" s="20"/>
      <c r="G10" s="55">
        <v>75267500</v>
      </c>
      <c r="H10" s="93">
        <v>0</v>
      </c>
      <c r="I10" s="55">
        <v>42281890</v>
      </c>
      <c r="J10" s="55">
        <v>0</v>
      </c>
      <c r="K10" s="55">
        <v>0</v>
      </c>
      <c r="L10" s="55">
        <v>60690000</v>
      </c>
      <c r="M10" s="55">
        <v>75337710</v>
      </c>
      <c r="N10" s="55">
        <v>54304213.670000002</v>
      </c>
      <c r="O10" s="21">
        <v>0</v>
      </c>
      <c r="P10" s="56">
        <f>IF('EVALUACION OFERTA ECONOMICA 1-2'!AE10="","",IF('EVALUACION OFERTA ECONOMICA 1-2'!AE10='EVALUACION OFERTA ECONOMICA 1-2'!$AM10,100,(('EVALUACION OFERTA ECONOMICA 1-2'!AE10*100)/'EVALUACION OFERTA ECONOMICA 1-2'!$AM10)))</f>
        <v>2851.7728011213435</v>
      </c>
      <c r="Q10" s="56" t="str">
        <f>IF('EVALUACION OFERTA ECONOMICA 1-2'!AF10="","",IF('EVALUACION OFERTA ECONOMICA 1-2'!AF10='EVALUACION OFERTA ECONOMICA 1-2'!$AM10,100,(('EVALUACION OFERTA ECONOMICA 1-2'!AF10*100)/'EVALUACION OFERTA ECONOMICA 1-2'!$AM10)))</f>
        <v/>
      </c>
      <c r="R10" s="56">
        <f>IF('EVALUACION OFERTA ECONOMICA 1-2'!AG10="","",IF('EVALUACION OFERTA ECONOMICA 1-2'!AG10='EVALUACION OFERTA ECONOMICA 1-2'!$AM10,100,(('EVALUACION OFERTA ECONOMICA 1-2'!AG10*100)/'EVALUACION OFERTA ECONOMICA 1-2'!$AM10)))</f>
        <v>11545.354317839647</v>
      </c>
      <c r="S10" s="56" t="str">
        <f>IF('EVALUACION OFERTA ECONOMICA 1-2'!AH10="","",IF('EVALUACION OFERTA ECONOMICA 1-2'!AH10='EVALUACION OFERTA ECONOMICA 1-2'!$AM10,100,(('EVALUACION OFERTA ECONOMICA 1-2'!AH10*100)/'EVALUACION OFERTA ECONOMICA 1-2'!$AM10)))</f>
        <v/>
      </c>
      <c r="T10" s="56" t="str">
        <f>IF('EVALUACION OFERTA ECONOMICA 1-2'!AI10="","",IF('EVALUACION OFERTA ECONOMICA 1-2'!AI10='EVALUACION OFERTA ECONOMICA 1-2'!$AM10,100,(('EVALUACION OFERTA ECONOMICA 1-2'!AI10*100)/'EVALUACION OFERTA ECONOMICA 1-2'!$AM10)))</f>
        <v/>
      </c>
      <c r="U10" s="56" t="str">
        <f>IF('EVALUACION OFERTA ECONOMICA 1-2'!AJ10="","",IF('EVALUACION OFERTA ECONOMICA 1-2'!AJ10='EVALUACION OFERTA ECONOMICA 1-2'!$AM10,100,(('EVALUACION OFERTA ECONOMICA 1-2'!AJ10*100)/'EVALUACION OFERTA ECONOMICA 1-2'!$AM10)))</f>
        <v/>
      </c>
      <c r="V10" s="56">
        <f>IF('EVALUACION OFERTA ECONOMICA 1-2'!AK10="","",IF('EVALUACION OFERTA ECONOMICA 1-2'!AK10='EVALUACION OFERTA ECONOMICA 1-2'!$AM10,100,(('EVALUACION OFERTA ECONOMICA 1-2'!AK10*100)/'EVALUACION OFERTA ECONOMICA 1-2'!$AM10)))</f>
        <v>2882.4171425484765</v>
      </c>
      <c r="W10" s="56" t="str">
        <f>IF('EVALUACION OFERTA ECONOMICA 1-2'!AL10="","",IF('EVALUACION OFERTA ECONOMICA 1-2'!AL10='EVALUACION OFERTA ECONOMICA 1-2'!$AM10,100,(('EVALUACION OFERTA ECONOMICA 1-2'!AL10*100)/'EVALUACION OFERTA ECONOMICA 1-2'!$AM10)))</f>
        <v/>
      </c>
      <c r="X10" s="57">
        <f t="shared" ref="X10:X40" si="0">MIN(P10:W10)</f>
        <v>2851.7728011213435</v>
      </c>
      <c r="Y10" s="58"/>
      <c r="Z10" s="59">
        <f>IF(P10="","",IF(P10=$X10,40,(($X10/P10)*45)))</f>
        <v>40</v>
      </c>
      <c r="AA10" s="59" t="str">
        <f t="shared" ref="AA10:AG10" si="1">IF(Q10="","",IF(Q10=$X10,40,(($X10/Q10)*45)))</f>
        <v/>
      </c>
      <c r="AB10" s="59">
        <f t="shared" si="1"/>
        <v>11.115273946349824</v>
      </c>
      <c r="AC10" s="59" t="str">
        <f t="shared" si="1"/>
        <v/>
      </c>
      <c r="AD10" s="59" t="str">
        <f t="shared" si="1"/>
        <v/>
      </c>
      <c r="AE10" s="59" t="str">
        <f t="shared" si="1"/>
        <v/>
      </c>
      <c r="AF10" s="59">
        <f t="shared" si="1"/>
        <v>44.521583693121613</v>
      </c>
      <c r="AG10" s="59" t="str">
        <f t="shared" si="1"/>
        <v/>
      </c>
      <c r="AI10" s="60">
        <v>0</v>
      </c>
      <c r="AJ10" s="60">
        <v>0</v>
      </c>
      <c r="AK10" s="60">
        <v>0</v>
      </c>
      <c r="AL10" s="60">
        <v>0</v>
      </c>
      <c r="AM10" s="60">
        <v>0</v>
      </c>
      <c r="AN10" s="60">
        <v>0</v>
      </c>
      <c r="AO10" s="60">
        <v>0</v>
      </c>
      <c r="AP10" s="60">
        <v>0</v>
      </c>
    </row>
    <row r="11" spans="1:42" ht="36" customHeight="1" x14ac:dyDescent="0.2">
      <c r="A11" s="87">
        <v>2</v>
      </c>
      <c r="B11" s="87" t="s">
        <v>11</v>
      </c>
      <c r="C11" s="87" t="s">
        <v>37</v>
      </c>
      <c r="D11" s="87">
        <v>1</v>
      </c>
      <c r="E11" s="19">
        <v>94713528</v>
      </c>
      <c r="F11" s="26"/>
      <c r="G11" s="55">
        <v>94605000</v>
      </c>
      <c r="H11" s="93">
        <v>0</v>
      </c>
      <c r="I11" s="55">
        <v>70627095</v>
      </c>
      <c r="J11" s="55">
        <v>102935000</v>
      </c>
      <c r="K11" s="55">
        <v>0</v>
      </c>
      <c r="L11" s="55">
        <v>72590000</v>
      </c>
      <c r="M11" s="55">
        <v>94156251</v>
      </c>
      <c r="N11" s="55">
        <v>89946065.510000005</v>
      </c>
      <c r="O11" s="21">
        <v>0</v>
      </c>
      <c r="P11" s="56">
        <f>IF('EVALUACION OFERTA ECONOMICA 1-2'!AE11="","",IF('EVALUACION OFERTA ECONOMICA 1-2'!AE11='EVALUACION OFERTA ECONOMICA 1-2'!$AM11,100,(('EVALUACION OFERTA ECONOMICA 1-2'!AE11*100)/'EVALUACION OFERTA ECONOMICA 1-2'!$AM11)))</f>
        <v>1618.233101545831</v>
      </c>
      <c r="Q11" s="56" t="str">
        <f>IF('EVALUACION OFERTA ECONOMICA 1-2'!AF11="","",IF('EVALUACION OFERTA ECONOMICA 1-2'!AF11='EVALUACION OFERTA ECONOMICA 1-2'!$AM11,100,(('EVALUACION OFERTA ECONOMICA 1-2'!AF11*100)/'EVALUACION OFERTA ECONOMICA 1-2'!$AM11)))</f>
        <v/>
      </c>
      <c r="R11" s="56">
        <f>IF('EVALUACION OFERTA ECONOMICA 1-2'!AG11="","",IF('EVALUACION OFERTA ECONOMICA 1-2'!AG11='EVALUACION OFERTA ECONOMICA 1-2'!$AM11,100,(('EVALUACION OFERTA ECONOMICA 1-2'!AG11*100)/'EVALUACION OFERTA ECONOMICA 1-2'!$AM11)))</f>
        <v>6395.4975636063409</v>
      </c>
      <c r="S11" s="56" t="str">
        <f>IF('EVALUACION OFERTA ECONOMICA 1-2'!AH11="","",IF('EVALUACION OFERTA ECONOMICA 1-2'!AH11='EVALUACION OFERTA ECONOMICA 1-2'!$AM11,100,(('EVALUACION OFERTA ECONOMICA 1-2'!AH11*100)/'EVALUACION OFERTA ECONOMICA 1-2'!$AM11)))</f>
        <v/>
      </c>
      <c r="T11" s="56" t="str">
        <f>IF('EVALUACION OFERTA ECONOMICA 1-2'!AI11="","",IF('EVALUACION OFERTA ECONOMICA 1-2'!AI11='EVALUACION OFERTA ECONOMICA 1-2'!$AM11,100,(('EVALUACION OFERTA ECONOMICA 1-2'!AI11*100)/'EVALUACION OFERTA ECONOMICA 1-2'!$AM11)))</f>
        <v/>
      </c>
      <c r="U11" s="56" t="str">
        <f>IF('EVALUACION OFERTA ECONOMICA 1-2'!AJ11="","",IF('EVALUACION OFERTA ECONOMICA 1-2'!AJ11='EVALUACION OFERTA ECONOMICA 1-2'!$AM11,100,(('EVALUACION OFERTA ECONOMICA 1-2'!AJ11*100)/'EVALUACION OFERTA ECONOMICA 1-2'!$AM11)))</f>
        <v/>
      </c>
      <c r="V11" s="56">
        <f>IF('EVALUACION OFERTA ECONOMICA 1-2'!AK11="","",IF('EVALUACION OFERTA ECONOMICA 1-2'!AK11='EVALUACION OFERTA ECONOMICA 1-2'!$AM11,100,(('EVALUACION OFERTA ECONOMICA 1-2'!AK11*100)/'EVALUACION OFERTA ECONOMICA 1-2'!$AM11)))</f>
        <v>1468.2552939660459</v>
      </c>
      <c r="W11" s="56" t="str">
        <f>IF('EVALUACION OFERTA ECONOMICA 1-2'!AL11="","",IF('EVALUACION OFERTA ECONOMICA 1-2'!AL11='EVALUACION OFERTA ECONOMICA 1-2'!$AM11,100,(('EVALUACION OFERTA ECONOMICA 1-2'!AL11*100)/'EVALUACION OFERTA ECONOMICA 1-2'!$AM11)))</f>
        <v/>
      </c>
      <c r="X11" s="57">
        <f t="shared" si="0"/>
        <v>1468.2552939660459</v>
      </c>
      <c r="Y11" s="58"/>
      <c r="Z11" s="59">
        <f t="shared" ref="Z11:Z40" si="2">IF(P11="","",IF(P11=$X11,40,(($X11/P11)*45)))</f>
        <v>40.829401008641284</v>
      </c>
      <c r="AA11" s="59" t="str">
        <f t="shared" ref="AA11:AA40" si="3">IF(Q11="","",IF(Q11=$X11,40,(($X11/Q11)*45)))</f>
        <v/>
      </c>
      <c r="AB11" s="59">
        <f t="shared" ref="AB11:AB40" si="4">IF(R11="","",IF(R11=$X11,40,(($X11/R11)*45)))</f>
        <v>10.3309379092649</v>
      </c>
      <c r="AC11" s="59" t="str">
        <f t="shared" ref="AC11:AC40" si="5">IF(S11="","",IF(S11=$X11,40,(($X11/S11)*45)))</f>
        <v/>
      </c>
      <c r="AD11" s="59" t="str">
        <f t="shared" ref="AD11:AD40" si="6">IF(T11="","",IF(T11=$X11,40,(($X11/T11)*45)))</f>
        <v/>
      </c>
      <c r="AE11" s="59" t="str">
        <f t="shared" ref="AE11:AE40" si="7">IF(U11="","",IF(U11=$X11,40,(($X11/U11)*45)))</f>
        <v/>
      </c>
      <c r="AF11" s="59">
        <f t="shared" ref="AF11:AF40" si="8">IF(V11="","",IF(V11=$X11,40,(($X11/V11)*45)))</f>
        <v>40</v>
      </c>
      <c r="AG11" s="59" t="str">
        <f t="shared" ref="AG11:AG40" si="9">IF(W11="","",IF(W11=$X11,40,(($X11/W11)*45)))</f>
        <v/>
      </c>
      <c r="AI11" s="60">
        <v>0</v>
      </c>
      <c r="AJ11" s="60">
        <v>0</v>
      </c>
      <c r="AK11" s="60">
        <v>0</v>
      </c>
      <c r="AL11" s="60">
        <v>0</v>
      </c>
      <c r="AM11" s="60">
        <v>0</v>
      </c>
      <c r="AN11" s="60">
        <v>0</v>
      </c>
      <c r="AO11" s="60">
        <v>0</v>
      </c>
      <c r="AP11" s="60">
        <v>0</v>
      </c>
    </row>
    <row r="12" spans="1:42" ht="36" customHeight="1" x14ac:dyDescent="0.2">
      <c r="A12" s="87">
        <v>3</v>
      </c>
      <c r="B12" s="87" t="s">
        <v>11</v>
      </c>
      <c r="C12" s="87" t="s">
        <v>38</v>
      </c>
      <c r="D12" s="87">
        <v>1</v>
      </c>
      <c r="E12" s="19">
        <v>82042884</v>
      </c>
      <c r="F12" s="61"/>
      <c r="G12" s="55">
        <v>81979100</v>
      </c>
      <c r="H12" s="93">
        <v>0</v>
      </c>
      <c r="I12" s="55">
        <v>56454790</v>
      </c>
      <c r="J12" s="55">
        <v>88952500</v>
      </c>
      <c r="K12" s="55">
        <v>0</v>
      </c>
      <c r="L12" s="55">
        <v>60690000</v>
      </c>
      <c r="M12" s="55">
        <v>81560101</v>
      </c>
      <c r="N12" s="55">
        <v>61550227.200000003</v>
      </c>
      <c r="O12" s="21">
        <v>0</v>
      </c>
      <c r="P12" s="56">
        <f>IF('EVALUACION OFERTA ECONOMICA 1-2'!AE12="","",IF('EVALUACION OFERTA ECONOMICA 1-2'!AE12='EVALUACION OFERTA ECONOMICA 1-2'!$AM12,100,(('EVALUACION OFERTA ECONOMICA 1-2'!AE12*100)/'EVALUACION OFERTA ECONOMICA 1-2'!$AM12)))</f>
        <v>2016.4359403276976</v>
      </c>
      <c r="Q12" s="56" t="str">
        <f>IF('EVALUACION OFERTA ECONOMICA 1-2'!AF12="","",IF('EVALUACION OFERTA ECONOMICA 1-2'!AF12='EVALUACION OFERTA ECONOMICA 1-2'!$AM12,100,(('EVALUACION OFERTA ECONOMICA 1-2'!AF12*100)/'EVALUACION OFERTA ECONOMICA 1-2'!$AM12)))</f>
        <v/>
      </c>
      <c r="R12" s="56">
        <f>IF('EVALUACION OFERTA ECONOMICA 1-2'!AG12="","",IF('EVALUACION OFERTA ECONOMICA 1-2'!AG12='EVALUACION OFERTA ECONOMICA 1-2'!$AM12,100,(('EVALUACION OFERTA ECONOMICA 1-2'!AG12*100)/'EVALUACION OFERTA ECONOMICA 1-2'!$AM12)))</f>
        <v>7951.927167294436</v>
      </c>
      <c r="S12" s="56" t="str">
        <f>IF('EVALUACION OFERTA ECONOMICA 1-2'!AH12="","",IF('EVALUACION OFERTA ECONOMICA 1-2'!AH12='EVALUACION OFERTA ECONOMICA 1-2'!$AM12,100,(('EVALUACION OFERTA ECONOMICA 1-2'!AH12*100)/'EVALUACION OFERTA ECONOMICA 1-2'!$AM12)))</f>
        <v/>
      </c>
      <c r="T12" s="56" t="str">
        <f>IF('EVALUACION OFERTA ECONOMICA 1-2'!AI12="","",IF('EVALUACION OFERTA ECONOMICA 1-2'!AI12='EVALUACION OFERTA ECONOMICA 1-2'!$AM12,100,(('EVALUACION OFERTA ECONOMICA 1-2'!AI12*100)/'EVALUACION OFERTA ECONOMICA 1-2'!$AM12)))</f>
        <v/>
      </c>
      <c r="U12" s="56" t="str">
        <f>IF('EVALUACION OFERTA ECONOMICA 1-2'!AJ12="","",IF('EVALUACION OFERTA ECONOMICA 1-2'!AJ12='EVALUACION OFERTA ECONOMICA 1-2'!$AM12,100,(('EVALUACION OFERTA ECONOMICA 1-2'!AJ12*100)/'EVALUACION OFERTA ECONOMICA 1-2'!$AM12)))</f>
        <v/>
      </c>
      <c r="V12" s="56">
        <f>IF('EVALUACION OFERTA ECONOMICA 1-2'!AK12="","",IF('EVALUACION OFERTA ECONOMICA 1-2'!AK12='EVALUACION OFERTA ECONOMICA 1-2'!$AM12,100,(('EVALUACION OFERTA ECONOMICA 1-2'!AK12*100)/'EVALUACION OFERTA ECONOMICA 1-2'!$AM12)))</f>
        <v>1852.7984443981088</v>
      </c>
      <c r="W12" s="56" t="str">
        <f>IF('EVALUACION OFERTA ECONOMICA 1-2'!AL12="","",IF('EVALUACION OFERTA ECONOMICA 1-2'!AL12='EVALUACION OFERTA ECONOMICA 1-2'!$AM12,100,(('EVALUACION OFERTA ECONOMICA 1-2'!AL12*100)/'EVALUACION OFERTA ECONOMICA 1-2'!$AM12)))</f>
        <v/>
      </c>
      <c r="X12" s="57">
        <f t="shared" si="0"/>
        <v>1852.7984443981088</v>
      </c>
      <c r="Y12" s="58"/>
      <c r="Z12" s="59">
        <f t="shared" si="2"/>
        <v>41.348166996252409</v>
      </c>
      <c r="AA12" s="59" t="str">
        <f t="shared" si="3"/>
        <v/>
      </c>
      <c r="AB12" s="59">
        <f t="shared" si="4"/>
        <v>10.484996686191069</v>
      </c>
      <c r="AC12" s="59" t="str">
        <f t="shared" si="5"/>
        <v/>
      </c>
      <c r="AD12" s="59" t="str">
        <f t="shared" si="6"/>
        <v/>
      </c>
      <c r="AE12" s="59" t="str">
        <f t="shared" si="7"/>
        <v/>
      </c>
      <c r="AF12" s="59">
        <f t="shared" si="8"/>
        <v>40</v>
      </c>
      <c r="AG12" s="59" t="str">
        <f t="shared" si="9"/>
        <v/>
      </c>
      <c r="AI12" s="60">
        <v>0</v>
      </c>
      <c r="AJ12" s="60">
        <v>0</v>
      </c>
      <c r="AK12" s="60">
        <v>0</v>
      </c>
      <c r="AL12" s="60">
        <v>0</v>
      </c>
      <c r="AM12" s="60">
        <v>0</v>
      </c>
      <c r="AN12" s="60">
        <v>0</v>
      </c>
      <c r="AO12" s="60">
        <v>0</v>
      </c>
      <c r="AP12" s="60">
        <v>0</v>
      </c>
    </row>
    <row r="13" spans="1:42" ht="36" customHeight="1" x14ac:dyDescent="0.2">
      <c r="A13" s="87">
        <v>4</v>
      </c>
      <c r="B13" s="87" t="s">
        <v>17</v>
      </c>
      <c r="C13" s="87" t="s">
        <v>39</v>
      </c>
      <c r="D13" s="87">
        <v>1</v>
      </c>
      <c r="E13" s="19">
        <v>42685300</v>
      </c>
      <c r="F13" s="28"/>
      <c r="G13" s="55">
        <v>42679350</v>
      </c>
      <c r="H13" s="93">
        <v>28203000</v>
      </c>
      <c r="I13" s="55">
        <v>35700000</v>
      </c>
      <c r="J13" s="55">
        <v>26180000</v>
      </c>
      <c r="K13" s="55">
        <v>50185870</v>
      </c>
      <c r="L13" s="55">
        <v>0</v>
      </c>
      <c r="M13" s="55">
        <v>0</v>
      </c>
      <c r="N13" s="55">
        <v>22290914.59</v>
      </c>
      <c r="O13" s="21">
        <v>0</v>
      </c>
      <c r="P13" s="56" t="str">
        <f>IF('EVALUACION OFERTA ECONOMICA 1-2'!AE13="","",IF('EVALUACION OFERTA ECONOMICA 1-2'!AE13='EVALUACION OFERTA ECONOMICA 1-2'!$AM13,100,(('EVALUACION OFERTA ECONOMICA 1-2'!AE13*100)/'EVALUACION OFERTA ECONOMICA 1-2'!$AM13)))</f>
        <v/>
      </c>
      <c r="Q13" s="56" t="str">
        <f>IF('EVALUACION OFERTA ECONOMICA 1-2'!AF13="","",IF('EVALUACION OFERTA ECONOMICA 1-2'!AF13='EVALUACION OFERTA ECONOMICA 1-2'!$AM13,100,(('EVALUACION OFERTA ECONOMICA 1-2'!AF13*100)/'EVALUACION OFERTA ECONOMICA 1-2'!$AM13)))</f>
        <v/>
      </c>
      <c r="R13" s="56" t="str">
        <f>IF('EVALUACION OFERTA ECONOMICA 1-2'!AG13="","",IF('EVALUACION OFERTA ECONOMICA 1-2'!AG13='EVALUACION OFERTA ECONOMICA 1-2'!$AM13,100,(('EVALUACION OFERTA ECONOMICA 1-2'!AG13*100)/'EVALUACION OFERTA ECONOMICA 1-2'!$AM13)))</f>
        <v/>
      </c>
      <c r="S13" s="56" t="str">
        <f>IF('EVALUACION OFERTA ECONOMICA 1-2'!AH13="","",IF('EVALUACION OFERTA ECONOMICA 1-2'!AH13='EVALUACION OFERTA ECONOMICA 1-2'!$AM13,100,(('EVALUACION OFERTA ECONOMICA 1-2'!AH13*100)/'EVALUACION OFERTA ECONOMICA 1-2'!$AM13)))</f>
        <v/>
      </c>
      <c r="T13" s="56" t="str">
        <f>IF('EVALUACION OFERTA ECONOMICA 1-2'!AI13="","",IF('EVALUACION OFERTA ECONOMICA 1-2'!AI13='EVALUACION OFERTA ECONOMICA 1-2'!$AM13,100,(('EVALUACION OFERTA ECONOMICA 1-2'!AI13*100)/'EVALUACION OFERTA ECONOMICA 1-2'!$AM13)))</f>
        <v/>
      </c>
      <c r="U13" s="56" t="str">
        <f>IF('EVALUACION OFERTA ECONOMICA 1-2'!AJ13="","",IF('EVALUACION OFERTA ECONOMICA 1-2'!AJ13='EVALUACION OFERTA ECONOMICA 1-2'!$AM13,100,(('EVALUACION OFERTA ECONOMICA 1-2'!AJ13*100)/'EVALUACION OFERTA ECONOMICA 1-2'!$AM13)))</f>
        <v/>
      </c>
      <c r="V13" s="56" t="str">
        <f>IF('EVALUACION OFERTA ECONOMICA 1-2'!AK13="","",IF('EVALUACION OFERTA ECONOMICA 1-2'!AK13='EVALUACION OFERTA ECONOMICA 1-2'!$AM13,100,(('EVALUACION OFERTA ECONOMICA 1-2'!AK13*100)/'EVALUACION OFERTA ECONOMICA 1-2'!$AM13)))</f>
        <v/>
      </c>
      <c r="W13" s="56">
        <f>IF('EVALUACION OFERTA ECONOMICA 1-2'!AL13="","",IF('EVALUACION OFERTA ECONOMICA 1-2'!AL13='EVALUACION OFERTA ECONOMICA 1-2'!$AM13,100,(('EVALUACION OFERTA ECONOMICA 1-2'!AL13*100)/'EVALUACION OFERTA ECONOMICA 1-2'!$AM13)))</f>
        <v>0</v>
      </c>
      <c r="X13" s="57">
        <f t="shared" si="0"/>
        <v>0</v>
      </c>
      <c r="Y13" s="58"/>
      <c r="Z13" s="59" t="str">
        <f t="shared" si="2"/>
        <v/>
      </c>
      <c r="AA13" s="59" t="str">
        <f t="shared" si="3"/>
        <v/>
      </c>
      <c r="AB13" s="59" t="str">
        <f t="shared" si="4"/>
        <v/>
      </c>
      <c r="AC13" s="59" t="str">
        <f t="shared" si="5"/>
        <v/>
      </c>
      <c r="AD13" s="59" t="str">
        <f t="shared" si="6"/>
        <v/>
      </c>
      <c r="AE13" s="59" t="str">
        <f t="shared" si="7"/>
        <v/>
      </c>
      <c r="AF13" s="59" t="str">
        <f t="shared" si="8"/>
        <v/>
      </c>
      <c r="AG13" s="59">
        <f t="shared" si="9"/>
        <v>40</v>
      </c>
      <c r="AI13" s="60">
        <v>0</v>
      </c>
      <c r="AJ13" s="60">
        <v>0</v>
      </c>
      <c r="AK13" s="60">
        <v>0</v>
      </c>
      <c r="AL13" s="60">
        <v>0</v>
      </c>
      <c r="AM13" s="60">
        <v>0</v>
      </c>
      <c r="AN13" s="60">
        <v>0</v>
      </c>
      <c r="AO13" s="60">
        <v>0</v>
      </c>
      <c r="AP13" s="60">
        <v>0</v>
      </c>
    </row>
    <row r="14" spans="1:42" x14ac:dyDescent="0.2">
      <c r="A14" s="87">
        <v>5</v>
      </c>
      <c r="B14" s="87" t="s">
        <v>17</v>
      </c>
      <c r="C14" s="87" t="s">
        <v>40</v>
      </c>
      <c r="D14" s="87">
        <v>1</v>
      </c>
      <c r="E14" s="19">
        <v>1666000</v>
      </c>
      <c r="F14" s="28"/>
      <c r="G14" s="55">
        <v>1625540</v>
      </c>
      <c r="H14" s="93">
        <v>0</v>
      </c>
      <c r="I14" s="55">
        <v>386750</v>
      </c>
      <c r="J14" s="55">
        <v>2677500</v>
      </c>
      <c r="K14" s="55">
        <v>939981</v>
      </c>
      <c r="L14" s="55">
        <v>0</v>
      </c>
      <c r="M14" s="55">
        <v>0</v>
      </c>
      <c r="N14" s="55">
        <v>1045029.44</v>
      </c>
      <c r="O14" s="21">
        <v>0</v>
      </c>
      <c r="P14" s="56" t="str">
        <f>IF('EVALUACION OFERTA ECONOMICA 1-2'!AE14="","",IF('EVALUACION OFERTA ECONOMICA 1-2'!AE14='EVALUACION OFERTA ECONOMICA 1-2'!$AM14,100,(('EVALUACION OFERTA ECONOMICA 1-2'!AE14*100)/'EVALUACION OFERTA ECONOMICA 1-2'!$AM14)))</f>
        <v/>
      </c>
      <c r="Q14" s="56" t="str">
        <f>IF('EVALUACION OFERTA ECONOMICA 1-2'!AF14="","",IF('EVALUACION OFERTA ECONOMICA 1-2'!AF14='EVALUACION OFERTA ECONOMICA 1-2'!$AM14,100,(('EVALUACION OFERTA ECONOMICA 1-2'!AF14*100)/'EVALUACION OFERTA ECONOMICA 1-2'!$AM14)))</f>
        <v/>
      </c>
      <c r="R14" s="56" t="str">
        <f>IF('EVALUACION OFERTA ECONOMICA 1-2'!AG14="","",IF('EVALUACION OFERTA ECONOMICA 1-2'!AG14='EVALUACION OFERTA ECONOMICA 1-2'!$AM14,100,(('EVALUACION OFERTA ECONOMICA 1-2'!AG14*100)/'EVALUACION OFERTA ECONOMICA 1-2'!$AM14)))</f>
        <v/>
      </c>
      <c r="S14" s="56" t="str">
        <f>IF('EVALUACION OFERTA ECONOMICA 1-2'!AH14="","",IF('EVALUACION OFERTA ECONOMICA 1-2'!AH14='EVALUACION OFERTA ECONOMICA 1-2'!$AM14,100,(('EVALUACION OFERTA ECONOMICA 1-2'!AH14*100)/'EVALUACION OFERTA ECONOMICA 1-2'!$AM14)))</f>
        <v/>
      </c>
      <c r="T14" s="56" t="str">
        <f>IF('EVALUACION OFERTA ECONOMICA 1-2'!AI14="","",IF('EVALUACION OFERTA ECONOMICA 1-2'!AI14='EVALUACION OFERTA ECONOMICA 1-2'!$AM14,100,(('EVALUACION OFERTA ECONOMICA 1-2'!AI14*100)/'EVALUACION OFERTA ECONOMICA 1-2'!$AM14)))</f>
        <v/>
      </c>
      <c r="U14" s="56" t="str">
        <f>IF('EVALUACION OFERTA ECONOMICA 1-2'!AJ14="","",IF('EVALUACION OFERTA ECONOMICA 1-2'!AJ14='EVALUACION OFERTA ECONOMICA 1-2'!$AM14,100,(('EVALUACION OFERTA ECONOMICA 1-2'!AJ14*100)/'EVALUACION OFERTA ECONOMICA 1-2'!$AM14)))</f>
        <v/>
      </c>
      <c r="V14" s="56" t="str">
        <f>IF('EVALUACION OFERTA ECONOMICA 1-2'!AK14="","",IF('EVALUACION OFERTA ECONOMICA 1-2'!AK14='EVALUACION OFERTA ECONOMICA 1-2'!$AM14,100,(('EVALUACION OFERTA ECONOMICA 1-2'!AK14*100)/'EVALUACION OFERTA ECONOMICA 1-2'!$AM14)))</f>
        <v/>
      </c>
      <c r="W14" s="56">
        <f>IF('EVALUACION OFERTA ECONOMICA 1-2'!AL14="","",IF('EVALUACION OFERTA ECONOMICA 1-2'!AL14='EVALUACION OFERTA ECONOMICA 1-2'!$AM14,100,(('EVALUACION OFERTA ECONOMICA 1-2'!AL14*100)/'EVALUACION OFERTA ECONOMICA 1-2'!$AM14)))</f>
        <v>0</v>
      </c>
      <c r="X14" s="57">
        <f t="shared" si="0"/>
        <v>0</v>
      </c>
      <c r="Y14" s="58"/>
      <c r="Z14" s="59" t="str">
        <f t="shared" si="2"/>
        <v/>
      </c>
      <c r="AA14" s="59" t="str">
        <f t="shared" si="3"/>
        <v/>
      </c>
      <c r="AB14" s="59" t="str">
        <f t="shared" si="4"/>
        <v/>
      </c>
      <c r="AC14" s="59" t="str">
        <f t="shared" si="5"/>
        <v/>
      </c>
      <c r="AD14" s="59" t="str">
        <f t="shared" si="6"/>
        <v/>
      </c>
      <c r="AE14" s="59" t="str">
        <f t="shared" si="7"/>
        <v/>
      </c>
      <c r="AF14" s="59" t="str">
        <f t="shared" si="8"/>
        <v/>
      </c>
      <c r="AG14" s="59">
        <f t="shared" si="9"/>
        <v>40</v>
      </c>
      <c r="AI14" s="60">
        <v>0</v>
      </c>
      <c r="AJ14" s="60">
        <v>0</v>
      </c>
      <c r="AK14" s="60">
        <v>0</v>
      </c>
      <c r="AL14" s="60">
        <v>0</v>
      </c>
      <c r="AM14" s="60">
        <v>0</v>
      </c>
      <c r="AN14" s="60">
        <v>0</v>
      </c>
      <c r="AO14" s="60">
        <v>0</v>
      </c>
      <c r="AP14" s="60">
        <v>0</v>
      </c>
    </row>
    <row r="15" spans="1:42" ht="57.75" customHeight="1" x14ac:dyDescent="0.2">
      <c r="A15" s="87">
        <v>6</v>
      </c>
      <c r="B15" s="87" t="s">
        <v>17</v>
      </c>
      <c r="C15" s="87" t="s">
        <v>41</v>
      </c>
      <c r="D15" s="87">
        <v>1</v>
      </c>
      <c r="E15" s="19">
        <v>2796500</v>
      </c>
      <c r="F15" s="28"/>
      <c r="G15" s="55">
        <v>2715580</v>
      </c>
      <c r="H15" s="93">
        <v>1291150</v>
      </c>
      <c r="I15" s="55">
        <v>2006578</v>
      </c>
      <c r="J15" s="55">
        <v>1368500</v>
      </c>
      <c r="K15" s="55">
        <v>2697968</v>
      </c>
      <c r="L15" s="55">
        <v>0</v>
      </c>
      <c r="M15" s="55">
        <v>0</v>
      </c>
      <c r="N15" s="55">
        <v>748612.34</v>
      </c>
      <c r="O15" s="21">
        <v>0</v>
      </c>
      <c r="P15" s="56">
        <f>IF('EVALUACION OFERTA ECONOMICA 1-2'!AE15="","",IF('EVALUACION OFERTA ECONOMICA 1-2'!AE15='EVALUACION OFERTA ECONOMICA 1-2'!$AM15,100,(('EVALUACION OFERTA ECONOMICA 1-2'!AE15*100)/'EVALUACION OFERTA ECONOMICA 1-2'!$AM15)))</f>
        <v>9070.4987943275537</v>
      </c>
      <c r="Q15" s="56" t="str">
        <f>IF('EVALUACION OFERTA ECONOMICA 1-2'!AF15="","",IF('EVALUACION OFERTA ECONOMICA 1-2'!AF15='EVALUACION OFERTA ECONOMICA 1-2'!$AM15,100,(('EVALUACION OFERTA ECONOMICA 1-2'!AF15*100)/'EVALUACION OFERTA ECONOMICA 1-2'!$AM15)))</f>
        <v/>
      </c>
      <c r="R15" s="56" t="str">
        <f>IF('EVALUACION OFERTA ECONOMICA 1-2'!AG15="","",IF('EVALUACION OFERTA ECONOMICA 1-2'!AG15='EVALUACION OFERTA ECONOMICA 1-2'!$AM15,100,(('EVALUACION OFERTA ECONOMICA 1-2'!AG15*100)/'EVALUACION OFERTA ECONOMICA 1-2'!$AM15)))</f>
        <v/>
      </c>
      <c r="S15" s="56">
        <f>IF('EVALUACION OFERTA ECONOMICA 1-2'!AH15="","",IF('EVALUACION OFERTA ECONOMICA 1-2'!AH15='EVALUACION OFERTA ECONOMICA 1-2'!$AM15,100,(('EVALUACION OFERTA ECONOMICA 1-2'!AH15*100)/'EVALUACION OFERTA ECONOMICA 1-2'!$AM15)))</f>
        <v>10310.660116793737</v>
      </c>
      <c r="T15" s="56" t="str">
        <f>IF('EVALUACION OFERTA ECONOMICA 1-2'!AI15="","",IF('EVALUACION OFERTA ECONOMICA 1-2'!AI15='EVALUACION OFERTA ECONOMICA 1-2'!$AM15,100,(('EVALUACION OFERTA ECONOMICA 1-2'!AI15*100)/'EVALUACION OFERTA ECONOMICA 1-2'!$AM15)))</f>
        <v/>
      </c>
      <c r="U15" s="56" t="str">
        <f>IF('EVALUACION OFERTA ECONOMICA 1-2'!AJ15="","",IF('EVALUACION OFERTA ECONOMICA 1-2'!AJ15='EVALUACION OFERTA ECONOMICA 1-2'!$AM15,100,(('EVALUACION OFERTA ECONOMICA 1-2'!AJ15*100)/'EVALUACION OFERTA ECONOMICA 1-2'!$AM15)))</f>
        <v/>
      </c>
      <c r="V15" s="56" t="str">
        <f>IF('EVALUACION OFERTA ECONOMICA 1-2'!AK15="","",IF('EVALUACION OFERTA ECONOMICA 1-2'!AK15='EVALUACION OFERTA ECONOMICA 1-2'!$AM15,100,(('EVALUACION OFERTA ECONOMICA 1-2'!AK15*100)/'EVALUACION OFERTA ECONOMICA 1-2'!$AM15)))</f>
        <v/>
      </c>
      <c r="W15" s="56">
        <f>IF('EVALUACION OFERTA ECONOMICA 1-2'!AL15="","",IF('EVALUACION OFERTA ECONOMICA 1-2'!AL15='EVALUACION OFERTA ECONOMICA 1-2'!$AM15,100,(('EVALUACION OFERTA ECONOMICA 1-2'!AL15*100)/'EVALUACION OFERTA ECONOMICA 1-2'!$AM15)))</f>
        <v>19229.314721942006</v>
      </c>
      <c r="X15" s="57">
        <f t="shared" si="0"/>
        <v>9070.4987943275537</v>
      </c>
      <c r="Y15" s="58"/>
      <c r="Z15" s="59">
        <f t="shared" si="2"/>
        <v>40</v>
      </c>
      <c r="AA15" s="59" t="str">
        <f t="shared" si="3"/>
        <v/>
      </c>
      <c r="AB15" s="59" t="str">
        <f t="shared" si="4"/>
        <v/>
      </c>
      <c r="AC15" s="59">
        <f t="shared" si="5"/>
        <v>39.587421282553883</v>
      </c>
      <c r="AD15" s="59" t="str">
        <f t="shared" si="6"/>
        <v/>
      </c>
      <c r="AE15" s="59" t="str">
        <f t="shared" si="7"/>
        <v/>
      </c>
      <c r="AF15" s="59" t="str">
        <f t="shared" si="8"/>
        <v/>
      </c>
      <c r="AG15" s="59">
        <f t="shared" si="9"/>
        <v>21.226572639064788</v>
      </c>
      <c r="AI15" s="60">
        <v>0</v>
      </c>
      <c r="AJ15" s="60">
        <v>0</v>
      </c>
      <c r="AK15" s="60">
        <v>0</v>
      </c>
      <c r="AL15" s="60">
        <v>0</v>
      </c>
      <c r="AM15" s="60">
        <v>0</v>
      </c>
      <c r="AN15" s="60">
        <v>0</v>
      </c>
      <c r="AO15" s="60">
        <v>0</v>
      </c>
      <c r="AP15" s="60">
        <v>0</v>
      </c>
    </row>
    <row r="16" spans="1:42" ht="36" customHeight="1" x14ac:dyDescent="0.2">
      <c r="A16" s="87">
        <v>7</v>
      </c>
      <c r="B16" s="87" t="s">
        <v>17</v>
      </c>
      <c r="C16" s="87" t="s">
        <v>42</v>
      </c>
      <c r="D16" s="87">
        <v>1</v>
      </c>
      <c r="E16" s="19">
        <v>7973000</v>
      </c>
      <c r="F16" s="28"/>
      <c r="G16" s="55">
        <v>7833770</v>
      </c>
      <c r="H16" s="93">
        <v>0</v>
      </c>
      <c r="I16" s="55">
        <v>4676700</v>
      </c>
      <c r="J16" s="55">
        <v>0</v>
      </c>
      <c r="K16" s="55">
        <v>1699915</v>
      </c>
      <c r="L16" s="55">
        <v>0</v>
      </c>
      <c r="M16" s="55">
        <v>0</v>
      </c>
      <c r="N16" s="55">
        <v>1240296.54</v>
      </c>
      <c r="O16" s="21">
        <v>0</v>
      </c>
      <c r="P16" s="56" t="str">
        <f>IF('EVALUACION OFERTA ECONOMICA 1-2'!AE16="","",IF('EVALUACION OFERTA ECONOMICA 1-2'!AE16='EVALUACION OFERTA ECONOMICA 1-2'!$AM16,100,(('EVALUACION OFERTA ECONOMICA 1-2'!AE16*100)/'EVALUACION OFERTA ECONOMICA 1-2'!$AM16)))</f>
        <v/>
      </c>
      <c r="Q16" s="56" t="str">
        <f>IF('EVALUACION OFERTA ECONOMICA 1-2'!AF16="","",IF('EVALUACION OFERTA ECONOMICA 1-2'!AF16='EVALUACION OFERTA ECONOMICA 1-2'!$AM16,100,(('EVALUACION OFERTA ECONOMICA 1-2'!AF16*100)/'EVALUACION OFERTA ECONOMICA 1-2'!$AM16)))</f>
        <v/>
      </c>
      <c r="R16" s="56">
        <f>IF('EVALUACION OFERTA ECONOMICA 1-2'!AG16="","",IF('EVALUACION OFERTA ECONOMICA 1-2'!AG16='EVALUACION OFERTA ECONOMICA 1-2'!$AM16,100,(('EVALUACION OFERTA ECONOMICA 1-2'!AG16*100)/'EVALUACION OFERTA ECONOMICA 1-2'!$AM16)))</f>
        <v>302.59934103626489</v>
      </c>
      <c r="S16" s="56" t="str">
        <f>IF('EVALUACION OFERTA ECONOMICA 1-2'!AH16="","",IF('EVALUACION OFERTA ECONOMICA 1-2'!AH16='EVALUACION OFERTA ECONOMICA 1-2'!$AM16,100,(('EVALUACION OFERTA ECONOMICA 1-2'!AH16*100)/'EVALUACION OFERTA ECONOMICA 1-2'!$AM16)))</f>
        <v/>
      </c>
      <c r="T16" s="56" t="str">
        <f>IF('EVALUACION OFERTA ECONOMICA 1-2'!AI16="","",IF('EVALUACION OFERTA ECONOMICA 1-2'!AI16='EVALUACION OFERTA ECONOMICA 1-2'!$AM16,100,(('EVALUACION OFERTA ECONOMICA 1-2'!AI16*100)/'EVALUACION OFERTA ECONOMICA 1-2'!$AM16)))</f>
        <v/>
      </c>
      <c r="U16" s="56" t="str">
        <f>IF('EVALUACION OFERTA ECONOMICA 1-2'!AJ16="","",IF('EVALUACION OFERTA ECONOMICA 1-2'!AJ16='EVALUACION OFERTA ECONOMICA 1-2'!$AM16,100,(('EVALUACION OFERTA ECONOMICA 1-2'!AJ16*100)/'EVALUACION OFERTA ECONOMICA 1-2'!$AM16)))</f>
        <v/>
      </c>
      <c r="V16" s="56" t="str">
        <f>IF('EVALUACION OFERTA ECONOMICA 1-2'!AK16="","",IF('EVALUACION OFERTA ECONOMICA 1-2'!AK16='EVALUACION OFERTA ECONOMICA 1-2'!$AM16,100,(('EVALUACION OFERTA ECONOMICA 1-2'!AK16*100)/'EVALUACION OFERTA ECONOMICA 1-2'!$AM16)))</f>
        <v/>
      </c>
      <c r="W16" s="56">
        <f>IF('EVALUACION OFERTA ECONOMICA 1-2'!AL16="","",IF('EVALUACION OFERTA ECONOMICA 1-2'!AL16='EVALUACION OFERTA ECONOMICA 1-2'!$AM16,100,(('EVALUACION OFERTA ECONOMICA 1-2'!AL16*100)/'EVALUACION OFERTA ECONOMICA 1-2'!$AM16)))</f>
        <v>21963.519337204965</v>
      </c>
      <c r="X16" s="57">
        <f t="shared" si="0"/>
        <v>302.59934103626489</v>
      </c>
      <c r="Y16" s="58"/>
      <c r="Z16" s="59" t="str">
        <f t="shared" si="2"/>
        <v/>
      </c>
      <c r="AA16" s="59" t="str">
        <f t="shared" si="3"/>
        <v/>
      </c>
      <c r="AB16" s="59">
        <f t="shared" si="4"/>
        <v>40</v>
      </c>
      <c r="AC16" s="59" t="str">
        <f t="shared" si="5"/>
        <v/>
      </c>
      <c r="AD16" s="59" t="str">
        <f t="shared" si="6"/>
        <v/>
      </c>
      <c r="AE16" s="59" t="str">
        <f t="shared" si="7"/>
        <v/>
      </c>
      <c r="AF16" s="59" t="str">
        <f t="shared" si="8"/>
        <v/>
      </c>
      <c r="AG16" s="59">
        <f t="shared" si="9"/>
        <v>0.6199812579018491</v>
      </c>
      <c r="AI16" s="60">
        <v>0</v>
      </c>
      <c r="AJ16" s="60">
        <v>0</v>
      </c>
      <c r="AK16" s="60">
        <v>0</v>
      </c>
      <c r="AL16" s="60">
        <v>0</v>
      </c>
      <c r="AM16" s="60">
        <v>0</v>
      </c>
      <c r="AN16" s="60">
        <v>0</v>
      </c>
      <c r="AO16" s="60">
        <v>0</v>
      </c>
      <c r="AP16" s="60">
        <v>0</v>
      </c>
    </row>
    <row r="17" spans="1:42" ht="36" customHeight="1" x14ac:dyDescent="0.2">
      <c r="A17" s="87">
        <v>8</v>
      </c>
      <c r="B17" s="87" t="s">
        <v>17</v>
      </c>
      <c r="C17" s="87" t="s">
        <v>43</v>
      </c>
      <c r="D17" s="87">
        <v>1</v>
      </c>
      <c r="E17" s="19">
        <v>21092750</v>
      </c>
      <c r="F17" s="30"/>
      <c r="G17" s="55">
        <v>21063000</v>
      </c>
      <c r="H17" s="93">
        <v>20111000</v>
      </c>
      <c r="I17" s="55">
        <v>4251275</v>
      </c>
      <c r="J17" s="55">
        <v>20765500</v>
      </c>
      <c r="K17" s="55">
        <v>0</v>
      </c>
      <c r="L17" s="55">
        <v>17850000</v>
      </c>
      <c r="M17" s="55">
        <v>0</v>
      </c>
      <c r="N17" s="55">
        <v>23237723.809999999</v>
      </c>
      <c r="O17" s="21">
        <v>0</v>
      </c>
      <c r="P17" s="56">
        <f>IF('EVALUACION OFERTA ECONOMICA 1-2'!AE17="","",IF('EVALUACION OFERTA ECONOMICA 1-2'!AE17='EVALUACION OFERTA ECONOMICA 1-2'!$AM17,100,(('EVALUACION OFERTA ECONOMICA 1-2'!AE17*100)/'EVALUACION OFERTA ECONOMICA 1-2'!$AM17)))</f>
        <v>342.85714285714283</v>
      </c>
      <c r="Q17" s="56">
        <f>IF('EVALUACION OFERTA ECONOMICA 1-2'!AF17="","",IF('EVALUACION OFERTA ECONOMICA 1-2'!AF17='EVALUACION OFERTA ECONOMICA 1-2'!$AM17,100,(('EVALUACION OFERTA ECONOMICA 1-2'!AF17*100)/'EVALUACION OFERTA ECONOMICA 1-2'!$AM17)))</f>
        <v>1028.5714285714284</v>
      </c>
      <c r="R17" s="56" t="str">
        <f>IF('EVALUACION OFERTA ECONOMICA 1-2'!AG17="","",IF('EVALUACION OFERTA ECONOMICA 1-2'!AG17='EVALUACION OFERTA ECONOMICA 1-2'!$AM17,100,(('EVALUACION OFERTA ECONOMICA 1-2'!AG17*100)/'EVALUACION OFERTA ECONOMICA 1-2'!$AM17)))</f>
        <v/>
      </c>
      <c r="S17" s="56">
        <f>IF('EVALUACION OFERTA ECONOMICA 1-2'!AH17="","",IF('EVALUACION OFERTA ECONOMICA 1-2'!AH17='EVALUACION OFERTA ECONOMICA 1-2'!$AM17,100,(('EVALUACION OFERTA ECONOMICA 1-2'!AH17*100)/'EVALUACION OFERTA ECONOMICA 1-2'!$AM17)))</f>
        <v>85.714285714285708</v>
      </c>
      <c r="T17" s="56" t="str">
        <f>IF('EVALUACION OFERTA ECONOMICA 1-2'!AI17="","",IF('EVALUACION OFERTA ECONOMICA 1-2'!AI17='EVALUACION OFERTA ECONOMICA 1-2'!$AM17,100,(('EVALUACION OFERTA ECONOMICA 1-2'!AI17*100)/'EVALUACION OFERTA ECONOMICA 1-2'!$AM17)))</f>
        <v/>
      </c>
      <c r="U17" s="56" t="str">
        <f>IF('EVALUACION OFERTA ECONOMICA 1-2'!AJ17="","",IF('EVALUACION OFERTA ECONOMICA 1-2'!AJ17='EVALUACION OFERTA ECONOMICA 1-2'!$AM17,100,(('EVALUACION OFERTA ECONOMICA 1-2'!AJ17*100)/'EVALUACION OFERTA ECONOMICA 1-2'!$AM17)))</f>
        <v/>
      </c>
      <c r="V17" s="56" t="str">
        <f>IF('EVALUACION OFERTA ECONOMICA 1-2'!AK17="","",IF('EVALUACION OFERTA ECONOMICA 1-2'!AK17='EVALUACION OFERTA ECONOMICA 1-2'!$AM17,100,(('EVALUACION OFERTA ECONOMICA 1-2'!AK17*100)/'EVALUACION OFERTA ECONOMICA 1-2'!$AM17)))</f>
        <v/>
      </c>
      <c r="W17" s="56" t="str">
        <f>IF('EVALUACION OFERTA ECONOMICA 1-2'!AL17="","",IF('EVALUACION OFERTA ECONOMICA 1-2'!AL17='EVALUACION OFERTA ECONOMICA 1-2'!$AM17,100,(('EVALUACION OFERTA ECONOMICA 1-2'!AL17*100)/'EVALUACION OFERTA ECONOMICA 1-2'!$AM17)))</f>
        <v/>
      </c>
      <c r="X17" s="57">
        <f t="shared" si="0"/>
        <v>85.714285714285708</v>
      </c>
      <c r="Y17" s="58"/>
      <c r="Z17" s="59">
        <f t="shared" si="2"/>
        <v>11.25</v>
      </c>
      <c r="AA17" s="59">
        <f t="shared" si="3"/>
        <v>3.7500000000000004</v>
      </c>
      <c r="AB17" s="59" t="str">
        <f t="shared" si="4"/>
        <v/>
      </c>
      <c r="AC17" s="59">
        <f t="shared" si="5"/>
        <v>40</v>
      </c>
      <c r="AD17" s="59" t="str">
        <f t="shared" si="6"/>
        <v/>
      </c>
      <c r="AE17" s="59" t="str">
        <f t="shared" si="7"/>
        <v/>
      </c>
      <c r="AF17" s="59" t="str">
        <f t="shared" si="8"/>
        <v/>
      </c>
      <c r="AG17" s="59" t="str">
        <f t="shared" si="9"/>
        <v/>
      </c>
      <c r="AI17" s="60">
        <v>0</v>
      </c>
      <c r="AJ17" s="60">
        <v>0</v>
      </c>
      <c r="AK17" s="60">
        <v>0</v>
      </c>
      <c r="AL17" s="60">
        <v>0</v>
      </c>
      <c r="AM17" s="60">
        <v>0</v>
      </c>
      <c r="AN17" s="60">
        <v>0</v>
      </c>
      <c r="AO17" s="60">
        <v>0</v>
      </c>
      <c r="AP17" s="60">
        <v>0</v>
      </c>
    </row>
    <row r="18" spans="1:42" ht="36" customHeight="1" x14ac:dyDescent="0.2">
      <c r="A18" s="87">
        <v>9</v>
      </c>
      <c r="B18" s="87" t="s">
        <v>17</v>
      </c>
      <c r="C18" s="87" t="s">
        <v>44</v>
      </c>
      <c r="D18" s="87">
        <v>1</v>
      </c>
      <c r="E18" s="19">
        <v>285600</v>
      </c>
      <c r="F18" s="30"/>
      <c r="G18" s="55">
        <v>279650</v>
      </c>
      <c r="H18" s="93">
        <v>233240</v>
      </c>
      <c r="I18" s="55">
        <v>179690</v>
      </c>
      <c r="J18" s="55">
        <v>0</v>
      </c>
      <c r="K18" s="55">
        <v>0</v>
      </c>
      <c r="L18" s="55">
        <v>333200</v>
      </c>
      <c r="M18" s="55">
        <v>0</v>
      </c>
      <c r="N18" s="55">
        <v>267709.53999999998</v>
      </c>
      <c r="O18" s="21">
        <v>0</v>
      </c>
      <c r="P18" s="56">
        <f>IF('EVALUACION OFERTA ECONOMICA 1-2'!AE18="","",IF('EVALUACION OFERTA ECONOMICA 1-2'!AE18='EVALUACION OFERTA ECONOMICA 1-2'!$AM18,100,(('EVALUACION OFERTA ECONOMICA 1-2'!AE18*100)/'EVALUACION OFERTA ECONOMICA 1-2'!$AM18)))</f>
        <v>2310.8144525127277</v>
      </c>
      <c r="Q18" s="56" t="str">
        <f>IF('EVALUACION OFERTA ECONOMICA 1-2'!AF18="","",IF('EVALUACION OFERTA ECONOMICA 1-2'!AF18='EVALUACION OFERTA ECONOMICA 1-2'!$AM18,100,(('EVALUACION OFERTA ECONOMICA 1-2'!AF18*100)/'EVALUACION OFERTA ECONOMICA 1-2'!$AM18)))</f>
        <v/>
      </c>
      <c r="R18" s="56">
        <f>IF('EVALUACION OFERTA ECONOMICA 1-2'!AG18="","",IF('EVALUACION OFERTA ECONOMICA 1-2'!AG18='EVALUACION OFERTA ECONOMICA 1-2'!$AM18,100,(('EVALUACION OFERTA ECONOMICA 1-2'!AG18*100)/'EVALUACION OFERTA ECONOMICA 1-2'!$AM18)))</f>
        <v>9238.5830539173548</v>
      </c>
      <c r="S18" s="56" t="str">
        <f>IF('EVALUACION OFERTA ECONOMICA 1-2'!AH18="","",IF('EVALUACION OFERTA ECONOMICA 1-2'!AH18='EVALUACION OFERTA ECONOMICA 1-2'!$AM18,100,(('EVALUACION OFERTA ECONOMICA 1-2'!AH18*100)/'EVALUACION OFERTA ECONOMICA 1-2'!$AM18)))</f>
        <v/>
      </c>
      <c r="T18" s="56" t="str">
        <f>IF('EVALUACION OFERTA ECONOMICA 1-2'!AI18="","",IF('EVALUACION OFERTA ECONOMICA 1-2'!AI18='EVALUACION OFERTA ECONOMICA 1-2'!$AM18,100,(('EVALUACION OFERTA ECONOMICA 1-2'!AI18*100)/'EVALUACION OFERTA ECONOMICA 1-2'!$AM18)))</f>
        <v/>
      </c>
      <c r="U18" s="56" t="str">
        <f>IF('EVALUACION OFERTA ECONOMICA 1-2'!AJ18="","",IF('EVALUACION OFERTA ECONOMICA 1-2'!AJ18='EVALUACION OFERTA ECONOMICA 1-2'!$AM18,100,(('EVALUACION OFERTA ECONOMICA 1-2'!AJ18*100)/'EVALUACION OFERTA ECONOMICA 1-2'!$AM18)))</f>
        <v/>
      </c>
      <c r="V18" s="56" t="str">
        <f>IF('EVALUACION OFERTA ECONOMICA 1-2'!AK18="","",IF('EVALUACION OFERTA ECONOMICA 1-2'!AK18='EVALUACION OFERTA ECONOMICA 1-2'!$AM18,100,(('EVALUACION OFERTA ECONOMICA 1-2'!AK18*100)/'EVALUACION OFERTA ECONOMICA 1-2'!$AM18)))</f>
        <v/>
      </c>
      <c r="W18" s="56">
        <f>IF('EVALUACION OFERTA ECONOMICA 1-2'!AL18="","",IF('EVALUACION OFERTA ECONOMICA 1-2'!AL18='EVALUACION OFERTA ECONOMICA 1-2'!$AM18,100,(('EVALUACION OFERTA ECONOMICA 1-2'!AL18*100)/'EVALUACION OFERTA ECONOMICA 1-2'!$AM18)))</f>
        <v>931.21142180416064</v>
      </c>
      <c r="X18" s="57">
        <f t="shared" si="0"/>
        <v>931.21142180416064</v>
      </c>
      <c r="Y18" s="58"/>
      <c r="Z18" s="59">
        <f t="shared" si="2"/>
        <v>18.134088583192476</v>
      </c>
      <c r="AA18" s="59" t="str">
        <f t="shared" si="3"/>
        <v/>
      </c>
      <c r="AB18" s="59">
        <f t="shared" si="4"/>
        <v>4.5358161242506583</v>
      </c>
      <c r="AC18" s="59" t="str">
        <f t="shared" si="5"/>
        <v/>
      </c>
      <c r="AD18" s="59" t="str">
        <f t="shared" si="6"/>
        <v/>
      </c>
      <c r="AE18" s="59" t="str">
        <f t="shared" si="7"/>
        <v/>
      </c>
      <c r="AF18" s="59" t="str">
        <f t="shared" si="8"/>
        <v/>
      </c>
      <c r="AG18" s="59">
        <f t="shared" si="9"/>
        <v>40</v>
      </c>
      <c r="AI18" s="60">
        <v>0</v>
      </c>
      <c r="AJ18" s="60">
        <v>0</v>
      </c>
      <c r="AK18" s="60">
        <v>0</v>
      </c>
      <c r="AL18" s="60">
        <v>0</v>
      </c>
      <c r="AM18" s="60">
        <v>0</v>
      </c>
      <c r="AN18" s="60">
        <v>0</v>
      </c>
      <c r="AO18" s="60">
        <v>0</v>
      </c>
      <c r="AP18" s="60">
        <v>0</v>
      </c>
    </row>
    <row r="19" spans="1:42" ht="36" customHeight="1" x14ac:dyDescent="0.2">
      <c r="A19" s="87">
        <v>10</v>
      </c>
      <c r="B19" s="87" t="s">
        <v>17</v>
      </c>
      <c r="C19" s="87" t="s">
        <v>45</v>
      </c>
      <c r="D19" s="87">
        <v>1</v>
      </c>
      <c r="E19" s="19">
        <v>333200</v>
      </c>
      <c r="F19" s="31"/>
      <c r="G19" s="55">
        <v>328440</v>
      </c>
      <c r="H19" s="93">
        <v>249900</v>
      </c>
      <c r="I19" s="55">
        <v>245735</v>
      </c>
      <c r="J19" s="55">
        <v>0</v>
      </c>
      <c r="K19" s="55">
        <v>0</v>
      </c>
      <c r="L19" s="55">
        <v>297500</v>
      </c>
      <c r="M19" s="55">
        <v>0</v>
      </c>
      <c r="N19" s="55">
        <v>262166.52</v>
      </c>
      <c r="O19" s="21">
        <v>0</v>
      </c>
      <c r="P19" s="56">
        <f>IF('EVALUACION OFERTA ECONOMICA 1-2'!AE19="","",IF('EVALUACION OFERTA ECONOMICA 1-2'!AE19='EVALUACION OFERTA ECONOMICA 1-2'!$AM19,100,(('EVALUACION OFERTA ECONOMICA 1-2'!AE19*100)/'EVALUACION OFERTA ECONOMICA 1-2'!$AM19)))</f>
        <v>3731.4843482653569</v>
      </c>
      <c r="Q19" s="56">
        <f>IF('EVALUACION OFERTA ECONOMICA 1-2'!AF19="","",IF('EVALUACION OFERTA ECONOMICA 1-2'!AF19='EVALUACION OFERTA ECONOMICA 1-2'!$AM19,100,(('EVALUACION OFERTA ECONOMICA 1-2'!AF19*100)/'EVALUACION OFERTA ECONOMICA 1-2'!$AM19)))</f>
        <v>4334.7401697980986</v>
      </c>
      <c r="R19" s="56">
        <f>IF('EVALUACION OFERTA ECONOMICA 1-2'!AG19="","",IF('EVALUACION OFERTA ECONOMICA 1-2'!AG19='EVALUACION OFERTA ECONOMICA 1-2'!$AM19,100,(('EVALUACION OFERTA ECONOMICA 1-2'!AG19*100)/'EVALUACION OFERTA ECONOMICA 1-2'!$AM19)))</f>
        <v>4762.4945003014636</v>
      </c>
      <c r="S19" s="56" t="str">
        <f>IF('EVALUACION OFERTA ECONOMICA 1-2'!AH19="","",IF('EVALUACION OFERTA ECONOMICA 1-2'!AH19='EVALUACION OFERTA ECONOMICA 1-2'!$AM19,100,(('EVALUACION OFERTA ECONOMICA 1-2'!AH19*100)/'EVALUACION OFERTA ECONOMICA 1-2'!$AM19)))</f>
        <v/>
      </c>
      <c r="T19" s="56" t="str">
        <f>IF('EVALUACION OFERTA ECONOMICA 1-2'!AI19="","",IF('EVALUACION OFERTA ECONOMICA 1-2'!AI19='EVALUACION OFERTA ECONOMICA 1-2'!$AM19,100,(('EVALUACION OFERTA ECONOMICA 1-2'!AI19*100)/'EVALUACION OFERTA ECONOMICA 1-2'!$AM19)))</f>
        <v/>
      </c>
      <c r="U19" s="56" t="str">
        <f>IF('EVALUACION OFERTA ECONOMICA 1-2'!AJ19="","",IF('EVALUACION OFERTA ECONOMICA 1-2'!AJ19='EVALUACION OFERTA ECONOMICA 1-2'!$AM19,100,(('EVALUACION OFERTA ECONOMICA 1-2'!AJ19*100)/'EVALUACION OFERTA ECONOMICA 1-2'!$AM19)))</f>
        <v/>
      </c>
      <c r="V19" s="56" t="str">
        <f>IF('EVALUACION OFERTA ECONOMICA 1-2'!AK19="","",IF('EVALUACION OFERTA ECONOMICA 1-2'!AK19='EVALUACION OFERTA ECONOMICA 1-2'!$AM19,100,(('EVALUACION OFERTA ECONOMICA 1-2'!AK19*100)/'EVALUACION OFERTA ECONOMICA 1-2'!$AM19)))</f>
        <v/>
      </c>
      <c r="W19" s="56">
        <f>IF('EVALUACION OFERTA ECONOMICA 1-2'!AL19="","",IF('EVALUACION OFERTA ECONOMICA 1-2'!AL19='EVALUACION OFERTA ECONOMICA 1-2'!$AM19,100,(('EVALUACION OFERTA ECONOMICA 1-2'!AL19*100)/'EVALUACION OFERTA ECONOMICA 1-2'!$AM19)))</f>
        <v>3074.9425587041865</v>
      </c>
      <c r="X19" s="57">
        <f t="shared" si="0"/>
        <v>3074.9425587041865</v>
      </c>
      <c r="Y19" s="58"/>
      <c r="Z19" s="59">
        <f t="shared" si="2"/>
        <v>37.082405345211519</v>
      </c>
      <c r="AA19" s="59">
        <f t="shared" si="3"/>
        <v>31.921732265704275</v>
      </c>
      <c r="AB19" s="59">
        <f t="shared" si="4"/>
        <v>29.054608909874748</v>
      </c>
      <c r="AC19" s="59" t="str">
        <f t="shared" si="5"/>
        <v/>
      </c>
      <c r="AD19" s="59" t="str">
        <f t="shared" si="6"/>
        <v/>
      </c>
      <c r="AE19" s="59" t="str">
        <f t="shared" si="7"/>
        <v/>
      </c>
      <c r="AF19" s="59" t="str">
        <f t="shared" si="8"/>
        <v/>
      </c>
      <c r="AG19" s="59">
        <f t="shared" si="9"/>
        <v>40</v>
      </c>
      <c r="AI19" s="60">
        <v>0</v>
      </c>
      <c r="AJ19" s="60">
        <v>0</v>
      </c>
      <c r="AK19" s="60">
        <v>0</v>
      </c>
      <c r="AL19" s="60">
        <v>0</v>
      </c>
      <c r="AM19" s="60">
        <v>0</v>
      </c>
      <c r="AN19" s="60">
        <v>0</v>
      </c>
      <c r="AO19" s="60">
        <v>0</v>
      </c>
      <c r="AP19" s="60">
        <v>0</v>
      </c>
    </row>
    <row r="20" spans="1:42" ht="36" customHeight="1" x14ac:dyDescent="0.2">
      <c r="A20" s="87">
        <v>11</v>
      </c>
      <c r="B20" s="87" t="s">
        <v>17</v>
      </c>
      <c r="C20" s="87" t="s">
        <v>46</v>
      </c>
      <c r="D20" s="87">
        <v>3</v>
      </c>
      <c r="E20" s="19">
        <v>30809100</v>
      </c>
      <c r="F20" s="30"/>
      <c r="G20" s="55">
        <v>0</v>
      </c>
      <c r="H20" s="93">
        <v>32058600</v>
      </c>
      <c r="I20" s="55">
        <v>36012375</v>
      </c>
      <c r="J20" s="55">
        <v>33201000</v>
      </c>
      <c r="K20" s="55">
        <v>0</v>
      </c>
      <c r="L20" s="55">
        <v>36199800</v>
      </c>
      <c r="M20" s="55">
        <v>0</v>
      </c>
      <c r="N20" s="55">
        <v>33509448</v>
      </c>
      <c r="O20" s="21">
        <v>0</v>
      </c>
      <c r="P20" s="56" t="str">
        <f>IF('EVALUACION OFERTA ECONOMICA 1-2'!AE20="","",IF('EVALUACION OFERTA ECONOMICA 1-2'!AE20='EVALUACION OFERTA ECONOMICA 1-2'!$AM20,100,(('EVALUACION OFERTA ECONOMICA 1-2'!AE20*100)/'EVALUACION OFERTA ECONOMICA 1-2'!$AM20)))</f>
        <v/>
      </c>
      <c r="Q20" s="56" t="str">
        <f>IF('EVALUACION OFERTA ECONOMICA 1-2'!AF20="","",IF('EVALUACION OFERTA ECONOMICA 1-2'!AF20='EVALUACION OFERTA ECONOMICA 1-2'!$AM20,100,(('EVALUACION OFERTA ECONOMICA 1-2'!AF20*100)/'EVALUACION OFERTA ECONOMICA 1-2'!$AM20)))</f>
        <v/>
      </c>
      <c r="R20" s="56" t="str">
        <f>IF('EVALUACION OFERTA ECONOMICA 1-2'!AG20="","",IF('EVALUACION OFERTA ECONOMICA 1-2'!AG20='EVALUACION OFERTA ECONOMICA 1-2'!$AM20,100,(('EVALUACION OFERTA ECONOMICA 1-2'!AG20*100)/'EVALUACION OFERTA ECONOMICA 1-2'!$AM20)))</f>
        <v/>
      </c>
      <c r="S20" s="56" t="str">
        <f>IF('EVALUACION OFERTA ECONOMICA 1-2'!AH20="","",IF('EVALUACION OFERTA ECONOMICA 1-2'!AH20='EVALUACION OFERTA ECONOMICA 1-2'!$AM20,100,(('EVALUACION OFERTA ECONOMICA 1-2'!AH20*100)/'EVALUACION OFERTA ECONOMICA 1-2'!$AM20)))</f>
        <v/>
      </c>
      <c r="T20" s="56" t="str">
        <f>IF('EVALUACION OFERTA ECONOMICA 1-2'!AI20="","",IF('EVALUACION OFERTA ECONOMICA 1-2'!AI20='EVALUACION OFERTA ECONOMICA 1-2'!$AM20,100,(('EVALUACION OFERTA ECONOMICA 1-2'!AI20*100)/'EVALUACION OFERTA ECONOMICA 1-2'!$AM20)))</f>
        <v/>
      </c>
      <c r="U20" s="56" t="str">
        <f>IF('EVALUACION OFERTA ECONOMICA 1-2'!AJ20="","",IF('EVALUACION OFERTA ECONOMICA 1-2'!AJ20='EVALUACION OFERTA ECONOMICA 1-2'!$AM20,100,(('EVALUACION OFERTA ECONOMICA 1-2'!AJ20*100)/'EVALUACION OFERTA ECONOMICA 1-2'!$AM20)))</f>
        <v/>
      </c>
      <c r="V20" s="56" t="str">
        <f>IF('EVALUACION OFERTA ECONOMICA 1-2'!AK20="","",IF('EVALUACION OFERTA ECONOMICA 1-2'!AK20='EVALUACION OFERTA ECONOMICA 1-2'!$AM20,100,(('EVALUACION OFERTA ECONOMICA 1-2'!AK20*100)/'EVALUACION OFERTA ECONOMICA 1-2'!$AM20)))</f>
        <v/>
      </c>
      <c r="W20" s="56" t="str">
        <f>IF('EVALUACION OFERTA ECONOMICA 1-2'!AL20="","",IF('EVALUACION OFERTA ECONOMICA 1-2'!AL20='EVALUACION OFERTA ECONOMICA 1-2'!$AM20,100,(('EVALUACION OFERTA ECONOMICA 1-2'!AL20*100)/'EVALUACION OFERTA ECONOMICA 1-2'!$AM20)))</f>
        <v/>
      </c>
      <c r="X20" s="57">
        <f t="shared" si="0"/>
        <v>0</v>
      </c>
      <c r="Y20" s="58"/>
      <c r="Z20" s="59" t="str">
        <f t="shared" si="2"/>
        <v/>
      </c>
      <c r="AA20" s="59" t="str">
        <f t="shared" si="3"/>
        <v/>
      </c>
      <c r="AB20" s="59" t="str">
        <f t="shared" si="4"/>
        <v/>
      </c>
      <c r="AC20" s="59" t="str">
        <f t="shared" si="5"/>
        <v/>
      </c>
      <c r="AD20" s="59" t="str">
        <f t="shared" si="6"/>
        <v/>
      </c>
      <c r="AE20" s="59" t="str">
        <f t="shared" si="7"/>
        <v/>
      </c>
      <c r="AF20" s="59" t="str">
        <f t="shared" si="8"/>
        <v/>
      </c>
      <c r="AG20" s="59" t="str">
        <f t="shared" si="9"/>
        <v/>
      </c>
      <c r="AI20" s="60">
        <v>0</v>
      </c>
      <c r="AJ20" s="60">
        <v>0</v>
      </c>
      <c r="AK20" s="60">
        <v>0</v>
      </c>
      <c r="AL20" s="60">
        <v>0</v>
      </c>
      <c r="AM20" s="60">
        <v>0</v>
      </c>
      <c r="AN20" s="60">
        <v>0</v>
      </c>
      <c r="AO20" s="60">
        <v>0</v>
      </c>
      <c r="AP20" s="60">
        <v>0</v>
      </c>
    </row>
    <row r="21" spans="1:42" ht="36" customHeight="1" x14ac:dyDescent="0.2">
      <c r="A21" s="87">
        <v>12</v>
      </c>
      <c r="B21" s="87" t="s">
        <v>14</v>
      </c>
      <c r="C21" s="87" t="s">
        <v>47</v>
      </c>
      <c r="D21" s="87">
        <v>1</v>
      </c>
      <c r="E21" s="19">
        <v>8449000</v>
      </c>
      <c r="F21" s="30"/>
      <c r="G21" s="55">
        <v>8437100</v>
      </c>
      <c r="H21" s="93">
        <v>4998000</v>
      </c>
      <c r="I21" s="55">
        <v>5756625</v>
      </c>
      <c r="J21" s="55">
        <v>8389500</v>
      </c>
      <c r="K21" s="55">
        <v>9024960</v>
      </c>
      <c r="L21" s="55">
        <v>6664000</v>
      </c>
      <c r="M21" s="55">
        <v>0</v>
      </c>
      <c r="N21" s="55">
        <v>6666642.9900000002</v>
      </c>
      <c r="O21" s="21">
        <v>0</v>
      </c>
      <c r="P21" s="56" t="str">
        <f>IF('EVALUACION OFERTA ECONOMICA 1-2'!AE21="","",IF('EVALUACION OFERTA ECONOMICA 1-2'!AE21='EVALUACION OFERTA ECONOMICA 1-2'!$AM21,100,(('EVALUACION OFERTA ECONOMICA 1-2'!AE21*100)/'EVALUACION OFERTA ECONOMICA 1-2'!$AM21)))</f>
        <v/>
      </c>
      <c r="Q21" s="56" t="str">
        <f>IF('EVALUACION OFERTA ECONOMICA 1-2'!AF21="","",IF('EVALUACION OFERTA ECONOMICA 1-2'!AF21='EVALUACION OFERTA ECONOMICA 1-2'!$AM21,100,(('EVALUACION OFERTA ECONOMICA 1-2'!AF21*100)/'EVALUACION OFERTA ECONOMICA 1-2'!$AM21)))</f>
        <v/>
      </c>
      <c r="R21" s="56" t="str">
        <f>IF('EVALUACION OFERTA ECONOMICA 1-2'!AG21="","",IF('EVALUACION OFERTA ECONOMICA 1-2'!AG21='EVALUACION OFERTA ECONOMICA 1-2'!$AM21,100,(('EVALUACION OFERTA ECONOMICA 1-2'!AG21*100)/'EVALUACION OFERTA ECONOMICA 1-2'!$AM21)))</f>
        <v/>
      </c>
      <c r="S21" s="56">
        <f>IF('EVALUACION OFERTA ECONOMICA 1-2'!AH21="","",IF('EVALUACION OFERTA ECONOMICA 1-2'!AH21='EVALUACION OFERTA ECONOMICA 1-2'!$AM21,100,(('EVALUACION OFERTA ECONOMICA 1-2'!AH21*100)/'EVALUACION OFERTA ECONOMICA 1-2'!$AM21)))</f>
        <v>2122.9698675404629</v>
      </c>
      <c r="T21" s="56" t="str">
        <f>IF('EVALUACION OFERTA ECONOMICA 1-2'!AI21="","",IF('EVALUACION OFERTA ECONOMICA 1-2'!AI21='EVALUACION OFERTA ECONOMICA 1-2'!$AM21,100,(('EVALUACION OFERTA ECONOMICA 1-2'!AI21*100)/'EVALUACION OFERTA ECONOMICA 1-2'!$AM21)))</f>
        <v/>
      </c>
      <c r="U21" s="56" t="str">
        <f>IF('EVALUACION OFERTA ECONOMICA 1-2'!AJ21="","",IF('EVALUACION OFERTA ECONOMICA 1-2'!AJ21='EVALUACION OFERTA ECONOMICA 1-2'!$AM21,100,(('EVALUACION OFERTA ECONOMICA 1-2'!AJ21*100)/'EVALUACION OFERTA ECONOMICA 1-2'!$AM21)))</f>
        <v/>
      </c>
      <c r="V21" s="56" t="str">
        <f>IF('EVALUACION OFERTA ECONOMICA 1-2'!AK21="","",IF('EVALUACION OFERTA ECONOMICA 1-2'!AK21='EVALUACION OFERTA ECONOMICA 1-2'!$AM21,100,(('EVALUACION OFERTA ECONOMICA 1-2'!AK21*100)/'EVALUACION OFERTA ECONOMICA 1-2'!$AM21)))</f>
        <v/>
      </c>
      <c r="W21" s="56">
        <f>IF('EVALUACION OFERTA ECONOMICA 1-2'!AL21="","",IF('EVALUACION OFERTA ECONOMICA 1-2'!AL21='EVALUACION OFERTA ECONOMICA 1-2'!$AM21,100,(('EVALUACION OFERTA ECONOMICA 1-2'!AL21*100)/'EVALUACION OFERTA ECONOMICA 1-2'!$AM21)))</f>
        <v>4473.7622164110071</v>
      </c>
      <c r="X21" s="57">
        <f t="shared" si="0"/>
        <v>2122.9698675404629</v>
      </c>
      <c r="Y21" s="58"/>
      <c r="Z21" s="59" t="str">
        <f t="shared" si="2"/>
        <v/>
      </c>
      <c r="AA21" s="59" t="str">
        <f t="shared" si="3"/>
        <v/>
      </c>
      <c r="AB21" s="59" t="str">
        <f t="shared" si="4"/>
        <v/>
      </c>
      <c r="AC21" s="59">
        <f t="shared" si="5"/>
        <v>40</v>
      </c>
      <c r="AD21" s="59" t="str">
        <f t="shared" si="6"/>
        <v/>
      </c>
      <c r="AE21" s="59" t="str">
        <f t="shared" si="7"/>
        <v/>
      </c>
      <c r="AF21" s="59" t="str">
        <f t="shared" si="8"/>
        <v/>
      </c>
      <c r="AG21" s="59">
        <f t="shared" si="9"/>
        <v>21.354206910880688</v>
      </c>
      <c r="AI21" s="60">
        <v>0</v>
      </c>
      <c r="AJ21" s="60">
        <v>0</v>
      </c>
      <c r="AK21" s="60">
        <v>0</v>
      </c>
      <c r="AL21" s="60">
        <v>0</v>
      </c>
      <c r="AM21" s="60">
        <v>0</v>
      </c>
      <c r="AN21" s="60">
        <v>0</v>
      </c>
      <c r="AO21" s="60">
        <v>0</v>
      </c>
      <c r="AP21" s="60">
        <v>0</v>
      </c>
    </row>
    <row r="22" spans="1:42" ht="36" customHeight="1" x14ac:dyDescent="0.2">
      <c r="A22" s="87">
        <v>13</v>
      </c>
      <c r="B22" s="87" t="s">
        <v>14</v>
      </c>
      <c r="C22" s="87" t="s">
        <v>48</v>
      </c>
      <c r="D22" s="87">
        <v>2</v>
      </c>
      <c r="E22" s="19">
        <v>3060000.0006800001</v>
      </c>
      <c r="F22" s="30"/>
      <c r="G22" s="55">
        <v>4636240</v>
      </c>
      <c r="H22" s="93">
        <v>4046000</v>
      </c>
      <c r="I22" s="55">
        <v>3248700</v>
      </c>
      <c r="J22" s="55">
        <v>3808000</v>
      </c>
      <c r="K22" s="55">
        <v>5199824</v>
      </c>
      <c r="L22" s="55">
        <v>3332000</v>
      </c>
      <c r="M22" s="55">
        <v>0</v>
      </c>
      <c r="N22" s="55">
        <v>4805486.5600000005</v>
      </c>
      <c r="O22" s="21">
        <v>0</v>
      </c>
      <c r="P22" s="56" t="str">
        <f>IF('EVALUACION OFERTA ECONOMICA 1-2'!AE22="","",IF('EVALUACION OFERTA ECONOMICA 1-2'!AE22='EVALUACION OFERTA ECONOMICA 1-2'!$AM22,100,(('EVALUACION OFERTA ECONOMICA 1-2'!AE22*100)/'EVALUACION OFERTA ECONOMICA 1-2'!$AM22)))</f>
        <v/>
      </c>
      <c r="Q22" s="56" t="str">
        <f>IF('EVALUACION OFERTA ECONOMICA 1-2'!AF22="","",IF('EVALUACION OFERTA ECONOMICA 1-2'!AF22='EVALUACION OFERTA ECONOMICA 1-2'!$AM22,100,(('EVALUACION OFERTA ECONOMICA 1-2'!AF22*100)/'EVALUACION OFERTA ECONOMICA 1-2'!$AM22)))</f>
        <v/>
      </c>
      <c r="R22" s="56" t="str">
        <f>IF('EVALUACION OFERTA ECONOMICA 1-2'!AG22="","",IF('EVALUACION OFERTA ECONOMICA 1-2'!AG22='EVALUACION OFERTA ECONOMICA 1-2'!$AM22,100,(('EVALUACION OFERTA ECONOMICA 1-2'!AG22*100)/'EVALUACION OFERTA ECONOMICA 1-2'!$AM22)))</f>
        <v/>
      </c>
      <c r="S22" s="56" t="str">
        <f>IF('EVALUACION OFERTA ECONOMICA 1-2'!AH22="","",IF('EVALUACION OFERTA ECONOMICA 1-2'!AH22='EVALUACION OFERTA ECONOMICA 1-2'!$AM22,100,(('EVALUACION OFERTA ECONOMICA 1-2'!AH22*100)/'EVALUACION OFERTA ECONOMICA 1-2'!$AM22)))</f>
        <v/>
      </c>
      <c r="T22" s="56" t="str">
        <f>IF('EVALUACION OFERTA ECONOMICA 1-2'!AI22="","",IF('EVALUACION OFERTA ECONOMICA 1-2'!AI22='EVALUACION OFERTA ECONOMICA 1-2'!$AM22,100,(('EVALUACION OFERTA ECONOMICA 1-2'!AI22*100)/'EVALUACION OFERTA ECONOMICA 1-2'!$AM22)))</f>
        <v/>
      </c>
      <c r="U22" s="56" t="str">
        <f>IF('EVALUACION OFERTA ECONOMICA 1-2'!AJ22="","",IF('EVALUACION OFERTA ECONOMICA 1-2'!AJ22='EVALUACION OFERTA ECONOMICA 1-2'!$AM22,100,(('EVALUACION OFERTA ECONOMICA 1-2'!AJ22*100)/'EVALUACION OFERTA ECONOMICA 1-2'!$AM22)))</f>
        <v/>
      </c>
      <c r="V22" s="56" t="str">
        <f>IF('EVALUACION OFERTA ECONOMICA 1-2'!AK22="","",IF('EVALUACION OFERTA ECONOMICA 1-2'!AK22='EVALUACION OFERTA ECONOMICA 1-2'!$AM22,100,(('EVALUACION OFERTA ECONOMICA 1-2'!AK22*100)/'EVALUACION OFERTA ECONOMICA 1-2'!$AM22)))</f>
        <v/>
      </c>
      <c r="W22" s="56" t="str">
        <f>IF('EVALUACION OFERTA ECONOMICA 1-2'!AL22="","",IF('EVALUACION OFERTA ECONOMICA 1-2'!AL22='EVALUACION OFERTA ECONOMICA 1-2'!$AM22,100,(('EVALUACION OFERTA ECONOMICA 1-2'!AL22*100)/'EVALUACION OFERTA ECONOMICA 1-2'!$AM22)))</f>
        <v/>
      </c>
      <c r="X22" s="57">
        <f t="shared" si="0"/>
        <v>0</v>
      </c>
      <c r="Y22" s="58"/>
      <c r="Z22" s="59" t="str">
        <f t="shared" si="2"/>
        <v/>
      </c>
      <c r="AA22" s="59" t="str">
        <f t="shared" si="3"/>
        <v/>
      </c>
      <c r="AB22" s="59" t="str">
        <f t="shared" si="4"/>
        <v/>
      </c>
      <c r="AC22" s="59" t="str">
        <f t="shared" si="5"/>
        <v/>
      </c>
      <c r="AD22" s="59" t="str">
        <f t="shared" si="6"/>
        <v/>
      </c>
      <c r="AE22" s="59" t="str">
        <f t="shared" si="7"/>
        <v/>
      </c>
      <c r="AF22" s="59" t="str">
        <f t="shared" si="8"/>
        <v/>
      </c>
      <c r="AG22" s="59" t="str">
        <f t="shared" si="9"/>
        <v/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</row>
    <row r="23" spans="1:42" ht="36" customHeight="1" x14ac:dyDescent="0.2">
      <c r="A23" s="87">
        <v>14</v>
      </c>
      <c r="B23" s="87" t="s">
        <v>14</v>
      </c>
      <c r="C23" s="87" t="s">
        <v>49</v>
      </c>
      <c r="D23" s="87">
        <v>4</v>
      </c>
      <c r="E23" s="19">
        <v>9996000</v>
      </c>
      <c r="F23" s="30"/>
      <c r="G23" s="55">
        <v>12880560</v>
      </c>
      <c r="H23" s="93">
        <v>8330000</v>
      </c>
      <c r="I23" s="55">
        <v>9394812</v>
      </c>
      <c r="J23" s="55">
        <v>11424000</v>
      </c>
      <c r="K23" s="55">
        <v>15199632</v>
      </c>
      <c r="L23" s="55">
        <v>9520000</v>
      </c>
      <c r="M23" s="55">
        <v>0</v>
      </c>
      <c r="N23" s="55">
        <v>12720338.4</v>
      </c>
      <c r="O23" s="21">
        <v>0</v>
      </c>
      <c r="P23" s="56" t="str">
        <f>IF('EVALUACION OFERTA ECONOMICA 1-2'!AE23="","",IF('EVALUACION OFERTA ECONOMICA 1-2'!AE23='EVALUACION OFERTA ECONOMICA 1-2'!$AM23,100,(('EVALUACION OFERTA ECONOMICA 1-2'!AE23*100)/'EVALUACION OFERTA ECONOMICA 1-2'!$AM23)))</f>
        <v/>
      </c>
      <c r="Q23" s="56">
        <f>IF('EVALUACION OFERTA ECONOMICA 1-2'!AF23="","",IF('EVALUACION OFERTA ECONOMICA 1-2'!AF23='EVALUACION OFERTA ECONOMICA 1-2'!$AM23,100,(('EVALUACION OFERTA ECONOMICA 1-2'!AF23*100)/'EVALUACION OFERTA ECONOMICA 1-2'!$AM23)))</f>
        <v>2955.3376719267799</v>
      </c>
      <c r="R23" s="56">
        <f>IF('EVALUACION OFERTA ECONOMICA 1-2'!AG23="","",IF('EVALUACION OFERTA ECONOMICA 1-2'!AG23='EVALUACION OFERTA ECONOMICA 1-2'!$AM23,100,(('EVALUACION OFERTA ECONOMICA 1-2'!AG23*100)/'EVALUACION OFERTA ECONOMICA 1-2'!$AM23)))</f>
        <v>501.74287823892234</v>
      </c>
      <c r="S23" s="56" t="str">
        <f>IF('EVALUACION OFERTA ECONOMICA 1-2'!AH23="","",IF('EVALUACION OFERTA ECONOMICA 1-2'!AH23='EVALUACION OFERTA ECONOMICA 1-2'!$AM23,100,(('EVALUACION OFERTA ECONOMICA 1-2'!AH23*100)/'EVALUACION OFERTA ECONOMICA 1-2'!$AM23)))</f>
        <v/>
      </c>
      <c r="T23" s="56" t="str">
        <f>IF('EVALUACION OFERTA ECONOMICA 1-2'!AI23="","",IF('EVALUACION OFERTA ECONOMICA 1-2'!AI23='EVALUACION OFERTA ECONOMICA 1-2'!$AM23,100,(('EVALUACION OFERTA ECONOMICA 1-2'!AI23*100)/'EVALUACION OFERTA ECONOMICA 1-2'!$AM23)))</f>
        <v/>
      </c>
      <c r="U23" s="56" t="str">
        <f>IF('EVALUACION OFERTA ECONOMICA 1-2'!AJ23="","",IF('EVALUACION OFERTA ECONOMICA 1-2'!AJ23='EVALUACION OFERTA ECONOMICA 1-2'!$AM23,100,(('EVALUACION OFERTA ECONOMICA 1-2'!AJ23*100)/'EVALUACION OFERTA ECONOMICA 1-2'!$AM23)))</f>
        <v/>
      </c>
      <c r="V23" s="56" t="str">
        <f>IF('EVALUACION OFERTA ECONOMICA 1-2'!AK23="","",IF('EVALUACION OFERTA ECONOMICA 1-2'!AK23='EVALUACION OFERTA ECONOMICA 1-2'!$AM23,100,(('EVALUACION OFERTA ECONOMICA 1-2'!AK23*100)/'EVALUACION OFERTA ECONOMICA 1-2'!$AM23)))</f>
        <v/>
      </c>
      <c r="W23" s="56" t="str">
        <f>IF('EVALUACION OFERTA ECONOMICA 1-2'!AL23="","",IF('EVALUACION OFERTA ECONOMICA 1-2'!AL23='EVALUACION OFERTA ECONOMICA 1-2'!$AM23,100,(('EVALUACION OFERTA ECONOMICA 1-2'!AL23*100)/'EVALUACION OFERTA ECONOMICA 1-2'!$AM23)))</f>
        <v/>
      </c>
      <c r="X23" s="57">
        <f t="shared" si="0"/>
        <v>501.74287823892234</v>
      </c>
      <c r="Y23" s="58"/>
      <c r="Z23" s="59" t="str">
        <f t="shared" si="2"/>
        <v/>
      </c>
      <c r="AA23" s="59">
        <f t="shared" si="3"/>
        <v>7.6398814711522069</v>
      </c>
      <c r="AB23" s="59">
        <f t="shared" si="4"/>
        <v>40</v>
      </c>
      <c r="AC23" s="59" t="str">
        <f t="shared" si="5"/>
        <v/>
      </c>
      <c r="AD23" s="59" t="str">
        <f t="shared" si="6"/>
        <v/>
      </c>
      <c r="AE23" s="59" t="str">
        <f t="shared" si="7"/>
        <v/>
      </c>
      <c r="AF23" s="59" t="str">
        <f t="shared" si="8"/>
        <v/>
      </c>
      <c r="AG23" s="59" t="str">
        <f t="shared" si="9"/>
        <v/>
      </c>
      <c r="AI23" s="60">
        <v>0</v>
      </c>
      <c r="AJ23" s="60">
        <v>0</v>
      </c>
      <c r="AK23" s="60">
        <v>0</v>
      </c>
      <c r="AL23" s="60">
        <v>0</v>
      </c>
      <c r="AM23" s="60">
        <v>0</v>
      </c>
      <c r="AN23" s="60">
        <v>0</v>
      </c>
      <c r="AO23" s="60">
        <v>0</v>
      </c>
      <c r="AP23" s="60">
        <v>0</v>
      </c>
    </row>
    <row r="24" spans="1:42" ht="36" customHeight="1" x14ac:dyDescent="0.2">
      <c r="A24" s="87">
        <v>15</v>
      </c>
      <c r="B24" s="87" t="s">
        <v>14</v>
      </c>
      <c r="C24" s="87" t="s">
        <v>50</v>
      </c>
      <c r="D24" s="87">
        <v>1</v>
      </c>
      <c r="E24" s="19">
        <v>7800000.1799999997</v>
      </c>
      <c r="F24" s="30"/>
      <c r="G24" s="55">
        <v>0</v>
      </c>
      <c r="H24" s="93">
        <v>9008300</v>
      </c>
      <c r="I24" s="55">
        <v>11557875</v>
      </c>
      <c r="J24" s="55">
        <v>0</v>
      </c>
      <c r="K24" s="55">
        <v>0</v>
      </c>
      <c r="L24" s="55">
        <v>13447000</v>
      </c>
      <c r="M24" s="55">
        <v>0</v>
      </c>
      <c r="N24" s="55">
        <v>11816832.09</v>
      </c>
      <c r="O24" s="21">
        <v>0</v>
      </c>
      <c r="P24" s="56" t="str">
        <f>IF('EVALUACION OFERTA ECONOMICA 1-2'!AE24="","",IF('EVALUACION OFERTA ECONOMICA 1-2'!AE24='EVALUACION OFERTA ECONOMICA 1-2'!$AM24,100,(('EVALUACION OFERTA ECONOMICA 1-2'!AE24*100)/'EVALUACION OFERTA ECONOMICA 1-2'!$AM24)))</f>
        <v/>
      </c>
      <c r="Q24" s="56" t="str">
        <f>IF('EVALUACION OFERTA ECONOMICA 1-2'!AF24="","",IF('EVALUACION OFERTA ECONOMICA 1-2'!AF24='EVALUACION OFERTA ECONOMICA 1-2'!$AM24,100,(('EVALUACION OFERTA ECONOMICA 1-2'!AF24*100)/'EVALUACION OFERTA ECONOMICA 1-2'!$AM24)))</f>
        <v/>
      </c>
      <c r="R24" s="56" t="str">
        <f>IF('EVALUACION OFERTA ECONOMICA 1-2'!AG24="","",IF('EVALUACION OFERTA ECONOMICA 1-2'!AG24='EVALUACION OFERTA ECONOMICA 1-2'!$AM24,100,(('EVALUACION OFERTA ECONOMICA 1-2'!AG24*100)/'EVALUACION OFERTA ECONOMICA 1-2'!$AM24)))</f>
        <v/>
      </c>
      <c r="S24" s="56" t="str">
        <f>IF('EVALUACION OFERTA ECONOMICA 1-2'!AH24="","",IF('EVALUACION OFERTA ECONOMICA 1-2'!AH24='EVALUACION OFERTA ECONOMICA 1-2'!$AM24,100,(('EVALUACION OFERTA ECONOMICA 1-2'!AH24*100)/'EVALUACION OFERTA ECONOMICA 1-2'!$AM24)))</f>
        <v/>
      </c>
      <c r="T24" s="56" t="str">
        <f>IF('EVALUACION OFERTA ECONOMICA 1-2'!AI24="","",IF('EVALUACION OFERTA ECONOMICA 1-2'!AI24='EVALUACION OFERTA ECONOMICA 1-2'!$AM24,100,(('EVALUACION OFERTA ECONOMICA 1-2'!AI24*100)/'EVALUACION OFERTA ECONOMICA 1-2'!$AM24)))</f>
        <v/>
      </c>
      <c r="U24" s="56" t="str">
        <f>IF('EVALUACION OFERTA ECONOMICA 1-2'!AJ24="","",IF('EVALUACION OFERTA ECONOMICA 1-2'!AJ24='EVALUACION OFERTA ECONOMICA 1-2'!$AM24,100,(('EVALUACION OFERTA ECONOMICA 1-2'!AJ24*100)/'EVALUACION OFERTA ECONOMICA 1-2'!$AM24)))</f>
        <v/>
      </c>
      <c r="V24" s="56" t="str">
        <f>IF('EVALUACION OFERTA ECONOMICA 1-2'!AK24="","",IF('EVALUACION OFERTA ECONOMICA 1-2'!AK24='EVALUACION OFERTA ECONOMICA 1-2'!$AM24,100,(('EVALUACION OFERTA ECONOMICA 1-2'!AK24*100)/'EVALUACION OFERTA ECONOMICA 1-2'!$AM24)))</f>
        <v/>
      </c>
      <c r="W24" s="56" t="str">
        <f>IF('EVALUACION OFERTA ECONOMICA 1-2'!AL24="","",IF('EVALUACION OFERTA ECONOMICA 1-2'!AL24='EVALUACION OFERTA ECONOMICA 1-2'!$AM24,100,(('EVALUACION OFERTA ECONOMICA 1-2'!AL24*100)/'EVALUACION OFERTA ECONOMICA 1-2'!$AM24)))</f>
        <v/>
      </c>
      <c r="X24" s="57">
        <f t="shared" si="0"/>
        <v>0</v>
      </c>
      <c r="Y24" s="58"/>
      <c r="Z24" s="59" t="str">
        <f t="shared" si="2"/>
        <v/>
      </c>
      <c r="AA24" s="59" t="str">
        <f t="shared" si="3"/>
        <v/>
      </c>
      <c r="AB24" s="59" t="str">
        <f t="shared" si="4"/>
        <v/>
      </c>
      <c r="AC24" s="59" t="str">
        <f t="shared" si="5"/>
        <v/>
      </c>
      <c r="AD24" s="59" t="str">
        <f t="shared" si="6"/>
        <v/>
      </c>
      <c r="AE24" s="59" t="str">
        <f t="shared" si="7"/>
        <v/>
      </c>
      <c r="AF24" s="59" t="str">
        <f t="shared" si="8"/>
        <v/>
      </c>
      <c r="AG24" s="59" t="str">
        <f t="shared" si="9"/>
        <v/>
      </c>
      <c r="AI24" s="60">
        <v>0</v>
      </c>
      <c r="AJ24" s="60">
        <v>0</v>
      </c>
      <c r="AK24" s="60">
        <v>0</v>
      </c>
      <c r="AL24" s="60">
        <v>0</v>
      </c>
      <c r="AM24" s="60">
        <v>0</v>
      </c>
      <c r="AN24" s="60">
        <v>0</v>
      </c>
      <c r="AO24" s="60">
        <v>0</v>
      </c>
      <c r="AP24" s="60">
        <v>0</v>
      </c>
    </row>
    <row r="25" spans="1:42" ht="36" customHeight="1" x14ac:dyDescent="0.2">
      <c r="A25" s="87">
        <v>16</v>
      </c>
      <c r="B25" s="87" t="s">
        <v>15</v>
      </c>
      <c r="C25" s="87" t="s">
        <v>51</v>
      </c>
      <c r="D25" s="87">
        <v>1</v>
      </c>
      <c r="E25" s="19">
        <v>3867500</v>
      </c>
      <c r="F25" s="30"/>
      <c r="G25" s="55">
        <v>3855600</v>
      </c>
      <c r="H25" s="93">
        <v>3308200</v>
      </c>
      <c r="I25" s="55">
        <v>6003081.1399999997</v>
      </c>
      <c r="J25" s="55">
        <v>0</v>
      </c>
      <c r="K25" s="55">
        <v>0</v>
      </c>
      <c r="L25" s="55">
        <v>0</v>
      </c>
      <c r="M25" s="55">
        <v>0</v>
      </c>
      <c r="N25" s="55">
        <v>4868041.29</v>
      </c>
      <c r="O25" s="21">
        <v>0</v>
      </c>
      <c r="P25" s="56">
        <f>IF('EVALUACION OFERTA ECONOMICA 1-2'!AE25="","",IF('EVALUACION OFERTA ECONOMICA 1-2'!AE25='EVALUACION OFERTA ECONOMICA 1-2'!$AM25,100,(('EVALUACION OFERTA ECONOMICA 1-2'!AE25*100)/'EVALUACION OFERTA ECONOMICA 1-2'!$AM25)))</f>
        <v>1456.3106796116506</v>
      </c>
      <c r="Q25" s="56">
        <f>IF('EVALUACION OFERTA ECONOMICA 1-2'!AF25="","",IF('EVALUACION OFERTA ECONOMICA 1-2'!AF25='EVALUACION OFERTA ECONOMICA 1-2'!$AM25,100,(('EVALUACION OFERTA ECONOMICA 1-2'!AF25*100)/'EVALUACION OFERTA ECONOMICA 1-2'!$AM25)))</f>
        <v>3009.7087378640776</v>
      </c>
      <c r="R25" s="56" t="str">
        <f>IF('EVALUACION OFERTA ECONOMICA 1-2'!AG25="","",IF('EVALUACION OFERTA ECONOMICA 1-2'!AG25='EVALUACION OFERTA ECONOMICA 1-2'!$AM25,100,(('EVALUACION OFERTA ECONOMICA 1-2'!AG25*100)/'EVALUACION OFERTA ECONOMICA 1-2'!$AM25)))</f>
        <v/>
      </c>
      <c r="S25" s="56" t="str">
        <f>IF('EVALUACION OFERTA ECONOMICA 1-2'!AH25="","",IF('EVALUACION OFERTA ECONOMICA 1-2'!AH25='EVALUACION OFERTA ECONOMICA 1-2'!$AM25,100,(('EVALUACION OFERTA ECONOMICA 1-2'!AH25*100)/'EVALUACION OFERTA ECONOMICA 1-2'!$AM25)))</f>
        <v/>
      </c>
      <c r="T25" s="56" t="str">
        <f>IF('EVALUACION OFERTA ECONOMICA 1-2'!AI25="","",IF('EVALUACION OFERTA ECONOMICA 1-2'!AI25='EVALUACION OFERTA ECONOMICA 1-2'!$AM25,100,(('EVALUACION OFERTA ECONOMICA 1-2'!AI25*100)/'EVALUACION OFERTA ECONOMICA 1-2'!$AM25)))</f>
        <v/>
      </c>
      <c r="U25" s="56" t="str">
        <f>IF('EVALUACION OFERTA ECONOMICA 1-2'!AJ25="","",IF('EVALUACION OFERTA ECONOMICA 1-2'!AJ25='EVALUACION OFERTA ECONOMICA 1-2'!$AM25,100,(('EVALUACION OFERTA ECONOMICA 1-2'!AJ25*100)/'EVALUACION OFERTA ECONOMICA 1-2'!$AM25)))</f>
        <v/>
      </c>
      <c r="V25" s="56" t="str">
        <f>IF('EVALUACION OFERTA ECONOMICA 1-2'!AK25="","",IF('EVALUACION OFERTA ECONOMICA 1-2'!AK25='EVALUACION OFERTA ECONOMICA 1-2'!$AM25,100,(('EVALUACION OFERTA ECONOMICA 1-2'!AK25*100)/'EVALUACION OFERTA ECONOMICA 1-2'!$AM25)))</f>
        <v/>
      </c>
      <c r="W25" s="56" t="str">
        <f>IF('EVALUACION OFERTA ECONOMICA 1-2'!AL25="","",IF('EVALUACION OFERTA ECONOMICA 1-2'!AL25='EVALUACION OFERTA ECONOMICA 1-2'!$AM25,100,(('EVALUACION OFERTA ECONOMICA 1-2'!AL25*100)/'EVALUACION OFERTA ECONOMICA 1-2'!$AM25)))</f>
        <v/>
      </c>
      <c r="X25" s="57">
        <f t="shared" si="0"/>
        <v>1456.3106796116506</v>
      </c>
      <c r="Y25" s="58"/>
      <c r="Z25" s="59">
        <f t="shared" si="2"/>
        <v>40</v>
      </c>
      <c r="AA25" s="59">
        <f t="shared" si="3"/>
        <v>21.774193548387096</v>
      </c>
      <c r="AB25" s="59" t="str">
        <f t="shared" si="4"/>
        <v/>
      </c>
      <c r="AC25" s="59" t="str">
        <f t="shared" si="5"/>
        <v/>
      </c>
      <c r="AD25" s="59" t="str">
        <f t="shared" si="6"/>
        <v/>
      </c>
      <c r="AE25" s="59" t="str">
        <f t="shared" si="7"/>
        <v/>
      </c>
      <c r="AF25" s="59" t="str">
        <f t="shared" si="8"/>
        <v/>
      </c>
      <c r="AG25" s="59" t="str">
        <f t="shared" si="9"/>
        <v/>
      </c>
      <c r="AI25" s="60">
        <v>0</v>
      </c>
      <c r="AJ25" s="60">
        <v>0</v>
      </c>
      <c r="AK25" s="60">
        <v>0</v>
      </c>
      <c r="AL25" s="60">
        <v>0</v>
      </c>
      <c r="AM25" s="60">
        <v>0</v>
      </c>
      <c r="AN25" s="60">
        <v>0</v>
      </c>
      <c r="AO25" s="60">
        <v>0</v>
      </c>
      <c r="AP25" s="60">
        <v>0</v>
      </c>
    </row>
    <row r="26" spans="1:42" ht="36" customHeight="1" x14ac:dyDescent="0.2">
      <c r="A26" s="87">
        <v>17</v>
      </c>
      <c r="B26" s="87" t="s">
        <v>15</v>
      </c>
      <c r="C26" s="87" t="s">
        <v>52</v>
      </c>
      <c r="D26" s="87">
        <v>1</v>
      </c>
      <c r="E26" s="19">
        <v>6426000</v>
      </c>
      <c r="F26" s="30"/>
      <c r="G26" s="55">
        <v>8639400</v>
      </c>
      <c r="H26" s="93">
        <v>5117000</v>
      </c>
      <c r="I26" s="55">
        <v>7437500</v>
      </c>
      <c r="J26" s="55">
        <v>5950000</v>
      </c>
      <c r="K26" s="55">
        <v>9674700</v>
      </c>
      <c r="L26" s="55">
        <v>6426000</v>
      </c>
      <c r="M26" s="55">
        <v>0</v>
      </c>
      <c r="N26" s="55">
        <v>8673085.3300000001</v>
      </c>
      <c r="O26" s="21">
        <v>0</v>
      </c>
      <c r="P26" s="56" t="str">
        <f>IF('EVALUACION OFERTA ECONOMICA 1-2'!AE26="","",IF('EVALUACION OFERTA ECONOMICA 1-2'!AE26='EVALUACION OFERTA ECONOMICA 1-2'!$AM26,100,(('EVALUACION OFERTA ECONOMICA 1-2'!AE26*100)/'EVALUACION OFERTA ECONOMICA 1-2'!$AM26)))</f>
        <v/>
      </c>
      <c r="Q26" s="56">
        <f>IF('EVALUACION OFERTA ECONOMICA 1-2'!AF26="","",IF('EVALUACION OFERTA ECONOMICA 1-2'!AF26='EVALUACION OFERTA ECONOMICA 1-2'!$AM26,100,(('EVALUACION OFERTA ECONOMICA 1-2'!AF26*100)/'EVALUACION OFERTA ECONOMICA 1-2'!$AM26)))</f>
        <v>3673.4693877551017</v>
      </c>
      <c r="R26" s="56" t="str">
        <f>IF('EVALUACION OFERTA ECONOMICA 1-2'!AG26="","",IF('EVALUACION OFERTA ECONOMICA 1-2'!AG26='EVALUACION OFERTA ECONOMICA 1-2'!$AM26,100,(('EVALUACION OFERTA ECONOMICA 1-2'!AG26*100)/'EVALUACION OFERTA ECONOMICA 1-2'!$AM26)))</f>
        <v/>
      </c>
      <c r="S26" s="56">
        <f>IF('EVALUACION OFERTA ECONOMICA 1-2'!AH26="","",IF('EVALUACION OFERTA ECONOMICA 1-2'!AH26='EVALUACION OFERTA ECONOMICA 1-2'!$AM26,100,(('EVALUACION OFERTA ECONOMICA 1-2'!AH26*100)/'EVALUACION OFERTA ECONOMICA 1-2'!$AM26)))</f>
        <v>612.24489795918362</v>
      </c>
      <c r="T26" s="56" t="str">
        <f>IF('EVALUACION OFERTA ECONOMICA 1-2'!AI26="","",IF('EVALUACION OFERTA ECONOMICA 1-2'!AI26='EVALUACION OFERTA ECONOMICA 1-2'!$AM26,100,(('EVALUACION OFERTA ECONOMICA 1-2'!AI26*100)/'EVALUACION OFERTA ECONOMICA 1-2'!$AM26)))</f>
        <v/>
      </c>
      <c r="U26" s="56" t="str">
        <f>IF('EVALUACION OFERTA ECONOMICA 1-2'!AJ26="","",IF('EVALUACION OFERTA ECONOMICA 1-2'!AJ26='EVALUACION OFERTA ECONOMICA 1-2'!$AM26,100,(('EVALUACION OFERTA ECONOMICA 1-2'!AJ26*100)/'EVALUACION OFERTA ECONOMICA 1-2'!$AM26)))</f>
        <v/>
      </c>
      <c r="V26" s="56" t="str">
        <f>IF('EVALUACION OFERTA ECONOMICA 1-2'!AK26="","",IF('EVALUACION OFERTA ECONOMICA 1-2'!AK26='EVALUACION OFERTA ECONOMICA 1-2'!$AM26,100,(('EVALUACION OFERTA ECONOMICA 1-2'!AK26*100)/'EVALUACION OFERTA ECONOMICA 1-2'!$AM26)))</f>
        <v/>
      </c>
      <c r="W26" s="56" t="str">
        <f>IF('EVALUACION OFERTA ECONOMICA 1-2'!AL26="","",IF('EVALUACION OFERTA ECONOMICA 1-2'!AL26='EVALUACION OFERTA ECONOMICA 1-2'!$AM26,100,(('EVALUACION OFERTA ECONOMICA 1-2'!AL26*100)/'EVALUACION OFERTA ECONOMICA 1-2'!$AM26)))</f>
        <v/>
      </c>
      <c r="X26" s="57">
        <f t="shared" si="0"/>
        <v>612.24489795918362</v>
      </c>
      <c r="Y26" s="58"/>
      <c r="Z26" s="59" t="str">
        <f t="shared" si="2"/>
        <v/>
      </c>
      <c r="AA26" s="59">
        <f t="shared" si="3"/>
        <v>7.5</v>
      </c>
      <c r="AB26" s="59" t="str">
        <f t="shared" si="4"/>
        <v/>
      </c>
      <c r="AC26" s="59">
        <f t="shared" si="5"/>
        <v>40</v>
      </c>
      <c r="AD26" s="59" t="str">
        <f t="shared" si="6"/>
        <v/>
      </c>
      <c r="AE26" s="59" t="str">
        <f t="shared" si="7"/>
        <v/>
      </c>
      <c r="AF26" s="59" t="str">
        <f t="shared" si="8"/>
        <v/>
      </c>
      <c r="AG26" s="59" t="str">
        <f t="shared" si="9"/>
        <v/>
      </c>
      <c r="AI26" s="60">
        <v>0</v>
      </c>
      <c r="AJ26" s="60">
        <v>0</v>
      </c>
      <c r="AK26" s="60">
        <v>0</v>
      </c>
      <c r="AL26" s="60">
        <v>0</v>
      </c>
      <c r="AM26" s="60">
        <v>0</v>
      </c>
      <c r="AN26" s="60">
        <v>0</v>
      </c>
      <c r="AO26" s="60">
        <v>0</v>
      </c>
      <c r="AP26" s="60">
        <v>0</v>
      </c>
    </row>
    <row r="27" spans="1:42" ht="36" customHeight="1" x14ac:dyDescent="0.2">
      <c r="A27" s="87">
        <v>18</v>
      </c>
      <c r="B27" s="87" t="s">
        <v>15</v>
      </c>
      <c r="C27" s="87" t="s">
        <v>53</v>
      </c>
      <c r="D27" s="87">
        <v>1</v>
      </c>
      <c r="E27" s="19">
        <v>5355000</v>
      </c>
      <c r="F27" s="30"/>
      <c r="G27" s="55">
        <v>5266940</v>
      </c>
      <c r="H27" s="93">
        <v>6711600</v>
      </c>
      <c r="I27" s="55">
        <v>2348703</v>
      </c>
      <c r="J27" s="55">
        <v>0</v>
      </c>
      <c r="K27" s="55">
        <v>0</v>
      </c>
      <c r="L27" s="55">
        <v>6783000</v>
      </c>
      <c r="M27" s="55">
        <v>0</v>
      </c>
      <c r="N27" s="55">
        <v>11617029.9</v>
      </c>
      <c r="O27" s="21">
        <v>0</v>
      </c>
      <c r="P27" s="56">
        <f>IF('EVALUACION OFERTA ECONOMICA 1-2'!AE27="","",IF('EVALUACION OFERTA ECONOMICA 1-2'!AE27='EVALUACION OFERTA ECONOMICA 1-2'!$AM27,100,(('EVALUACION OFERTA ECONOMICA 1-2'!AE27*100)/'EVALUACION OFERTA ECONOMICA 1-2'!$AM27)))</f>
        <v>0</v>
      </c>
      <c r="Q27" s="56" t="str">
        <f>IF('EVALUACION OFERTA ECONOMICA 1-2'!AF27="","",IF('EVALUACION OFERTA ECONOMICA 1-2'!AF27='EVALUACION OFERTA ECONOMICA 1-2'!$AM27,100,(('EVALUACION OFERTA ECONOMICA 1-2'!AF27*100)/'EVALUACION OFERTA ECONOMICA 1-2'!$AM27)))</f>
        <v/>
      </c>
      <c r="R27" s="56" t="str">
        <f>IF('EVALUACION OFERTA ECONOMICA 1-2'!AG27="","",IF('EVALUACION OFERTA ECONOMICA 1-2'!AG27='EVALUACION OFERTA ECONOMICA 1-2'!$AM27,100,(('EVALUACION OFERTA ECONOMICA 1-2'!AG27*100)/'EVALUACION OFERTA ECONOMICA 1-2'!$AM27)))</f>
        <v/>
      </c>
      <c r="S27" s="56" t="str">
        <f>IF('EVALUACION OFERTA ECONOMICA 1-2'!AH27="","",IF('EVALUACION OFERTA ECONOMICA 1-2'!AH27='EVALUACION OFERTA ECONOMICA 1-2'!$AM27,100,(('EVALUACION OFERTA ECONOMICA 1-2'!AH27*100)/'EVALUACION OFERTA ECONOMICA 1-2'!$AM27)))</f>
        <v/>
      </c>
      <c r="T27" s="56" t="str">
        <f>IF('EVALUACION OFERTA ECONOMICA 1-2'!AI27="","",IF('EVALUACION OFERTA ECONOMICA 1-2'!AI27='EVALUACION OFERTA ECONOMICA 1-2'!$AM27,100,(('EVALUACION OFERTA ECONOMICA 1-2'!AI27*100)/'EVALUACION OFERTA ECONOMICA 1-2'!$AM27)))</f>
        <v/>
      </c>
      <c r="U27" s="56" t="str">
        <f>IF('EVALUACION OFERTA ECONOMICA 1-2'!AJ27="","",IF('EVALUACION OFERTA ECONOMICA 1-2'!AJ27='EVALUACION OFERTA ECONOMICA 1-2'!$AM27,100,(('EVALUACION OFERTA ECONOMICA 1-2'!AJ27*100)/'EVALUACION OFERTA ECONOMICA 1-2'!$AM27)))</f>
        <v/>
      </c>
      <c r="V27" s="56" t="str">
        <f>IF('EVALUACION OFERTA ECONOMICA 1-2'!AK27="","",IF('EVALUACION OFERTA ECONOMICA 1-2'!AK27='EVALUACION OFERTA ECONOMICA 1-2'!$AM27,100,(('EVALUACION OFERTA ECONOMICA 1-2'!AK27*100)/'EVALUACION OFERTA ECONOMICA 1-2'!$AM27)))</f>
        <v/>
      </c>
      <c r="W27" s="56" t="str">
        <f>IF('EVALUACION OFERTA ECONOMICA 1-2'!AL27="","",IF('EVALUACION OFERTA ECONOMICA 1-2'!AL27='EVALUACION OFERTA ECONOMICA 1-2'!$AM27,100,(('EVALUACION OFERTA ECONOMICA 1-2'!AL27*100)/'EVALUACION OFERTA ECONOMICA 1-2'!$AM27)))</f>
        <v/>
      </c>
      <c r="X27" s="57">
        <f t="shared" si="0"/>
        <v>0</v>
      </c>
      <c r="Y27" s="58"/>
      <c r="Z27" s="59">
        <f t="shared" si="2"/>
        <v>40</v>
      </c>
      <c r="AA27" s="59" t="str">
        <f t="shared" si="3"/>
        <v/>
      </c>
      <c r="AB27" s="59" t="str">
        <f t="shared" si="4"/>
        <v/>
      </c>
      <c r="AC27" s="59" t="str">
        <f t="shared" si="5"/>
        <v/>
      </c>
      <c r="AD27" s="59" t="str">
        <f t="shared" si="6"/>
        <v/>
      </c>
      <c r="AE27" s="59" t="str">
        <f t="shared" si="7"/>
        <v/>
      </c>
      <c r="AF27" s="59" t="str">
        <f t="shared" si="8"/>
        <v/>
      </c>
      <c r="AG27" s="59" t="str">
        <f t="shared" si="9"/>
        <v/>
      </c>
      <c r="AI27" s="60">
        <v>0</v>
      </c>
      <c r="AJ27" s="60">
        <v>0</v>
      </c>
      <c r="AK27" s="60">
        <v>0</v>
      </c>
      <c r="AL27" s="60">
        <v>0</v>
      </c>
      <c r="AM27" s="60">
        <v>0</v>
      </c>
      <c r="AN27" s="60">
        <v>0</v>
      </c>
      <c r="AO27" s="60">
        <v>0</v>
      </c>
      <c r="AP27" s="60">
        <v>0</v>
      </c>
    </row>
    <row r="28" spans="1:42" ht="36" customHeight="1" x14ac:dyDescent="0.2">
      <c r="A28" s="87">
        <v>19</v>
      </c>
      <c r="B28" s="87" t="s">
        <v>15</v>
      </c>
      <c r="C28" s="87" t="s">
        <v>54</v>
      </c>
      <c r="D28" s="87">
        <v>2</v>
      </c>
      <c r="E28" s="19">
        <v>3836322</v>
      </c>
      <c r="F28" s="30"/>
      <c r="G28" s="55">
        <v>6911520</v>
      </c>
      <c r="H28" s="93">
        <v>0</v>
      </c>
      <c r="I28" s="55">
        <v>5267654</v>
      </c>
      <c r="J28" s="55">
        <v>0</v>
      </c>
      <c r="K28" s="55">
        <v>9656612</v>
      </c>
      <c r="L28" s="55">
        <v>0</v>
      </c>
      <c r="M28" s="55">
        <v>0</v>
      </c>
      <c r="N28" s="55">
        <v>12707222.220000001</v>
      </c>
      <c r="O28" s="21">
        <v>0</v>
      </c>
      <c r="P28" s="56" t="str">
        <f>IF('EVALUACION OFERTA ECONOMICA 1-2'!AE28="","",IF('EVALUACION OFERTA ECONOMICA 1-2'!AE28='EVALUACION OFERTA ECONOMICA 1-2'!$AM28,100,(('EVALUACION OFERTA ECONOMICA 1-2'!AE28*100)/'EVALUACION OFERTA ECONOMICA 1-2'!$AM28)))</f>
        <v/>
      </c>
      <c r="Q28" s="56" t="str">
        <f>IF('EVALUACION OFERTA ECONOMICA 1-2'!AF28="","",IF('EVALUACION OFERTA ECONOMICA 1-2'!AF28='EVALUACION OFERTA ECONOMICA 1-2'!$AM28,100,(('EVALUACION OFERTA ECONOMICA 1-2'!AF28*100)/'EVALUACION OFERTA ECONOMICA 1-2'!$AM28)))</f>
        <v/>
      </c>
      <c r="R28" s="56" t="str">
        <f>IF('EVALUACION OFERTA ECONOMICA 1-2'!AG28="","",IF('EVALUACION OFERTA ECONOMICA 1-2'!AG28='EVALUACION OFERTA ECONOMICA 1-2'!$AM28,100,(('EVALUACION OFERTA ECONOMICA 1-2'!AG28*100)/'EVALUACION OFERTA ECONOMICA 1-2'!$AM28)))</f>
        <v/>
      </c>
      <c r="S28" s="56" t="str">
        <f>IF('EVALUACION OFERTA ECONOMICA 1-2'!AH28="","",IF('EVALUACION OFERTA ECONOMICA 1-2'!AH28='EVALUACION OFERTA ECONOMICA 1-2'!$AM28,100,(('EVALUACION OFERTA ECONOMICA 1-2'!AH28*100)/'EVALUACION OFERTA ECONOMICA 1-2'!$AM28)))</f>
        <v/>
      </c>
      <c r="T28" s="56" t="str">
        <f>IF('EVALUACION OFERTA ECONOMICA 1-2'!AI28="","",IF('EVALUACION OFERTA ECONOMICA 1-2'!AI28='EVALUACION OFERTA ECONOMICA 1-2'!$AM28,100,(('EVALUACION OFERTA ECONOMICA 1-2'!AI28*100)/'EVALUACION OFERTA ECONOMICA 1-2'!$AM28)))</f>
        <v/>
      </c>
      <c r="U28" s="56" t="str">
        <f>IF('EVALUACION OFERTA ECONOMICA 1-2'!AJ28="","",IF('EVALUACION OFERTA ECONOMICA 1-2'!AJ28='EVALUACION OFERTA ECONOMICA 1-2'!$AM28,100,(('EVALUACION OFERTA ECONOMICA 1-2'!AJ28*100)/'EVALUACION OFERTA ECONOMICA 1-2'!$AM28)))</f>
        <v/>
      </c>
      <c r="V28" s="56" t="str">
        <f>IF('EVALUACION OFERTA ECONOMICA 1-2'!AK28="","",IF('EVALUACION OFERTA ECONOMICA 1-2'!AK28='EVALUACION OFERTA ECONOMICA 1-2'!$AM28,100,(('EVALUACION OFERTA ECONOMICA 1-2'!AK28*100)/'EVALUACION OFERTA ECONOMICA 1-2'!$AM28)))</f>
        <v/>
      </c>
      <c r="W28" s="56" t="str">
        <f>IF('EVALUACION OFERTA ECONOMICA 1-2'!AL28="","",IF('EVALUACION OFERTA ECONOMICA 1-2'!AL28='EVALUACION OFERTA ECONOMICA 1-2'!$AM28,100,(('EVALUACION OFERTA ECONOMICA 1-2'!AL28*100)/'EVALUACION OFERTA ECONOMICA 1-2'!$AM28)))</f>
        <v/>
      </c>
      <c r="X28" s="57">
        <f t="shared" si="0"/>
        <v>0</v>
      </c>
      <c r="Y28" s="58"/>
      <c r="Z28" s="59" t="str">
        <f t="shared" si="2"/>
        <v/>
      </c>
      <c r="AA28" s="59" t="str">
        <f t="shared" si="3"/>
        <v/>
      </c>
      <c r="AB28" s="59" t="str">
        <f t="shared" si="4"/>
        <v/>
      </c>
      <c r="AC28" s="59" t="str">
        <f t="shared" si="5"/>
        <v/>
      </c>
      <c r="AD28" s="59" t="str">
        <f t="shared" si="6"/>
        <v/>
      </c>
      <c r="AE28" s="59" t="str">
        <f t="shared" si="7"/>
        <v/>
      </c>
      <c r="AF28" s="59" t="str">
        <f t="shared" si="8"/>
        <v/>
      </c>
      <c r="AG28" s="59" t="str">
        <f t="shared" si="9"/>
        <v/>
      </c>
      <c r="AI28" s="60">
        <v>0</v>
      </c>
      <c r="AJ28" s="60">
        <v>0</v>
      </c>
      <c r="AK28" s="60">
        <v>0</v>
      </c>
      <c r="AL28" s="60">
        <v>0</v>
      </c>
      <c r="AM28" s="60">
        <v>0</v>
      </c>
      <c r="AN28" s="60">
        <v>0</v>
      </c>
      <c r="AO28" s="60">
        <v>0</v>
      </c>
      <c r="AP28" s="60">
        <v>0</v>
      </c>
    </row>
    <row r="29" spans="1:42" ht="36" customHeight="1" x14ac:dyDescent="0.2">
      <c r="A29" s="87">
        <v>20</v>
      </c>
      <c r="B29" s="87" t="s">
        <v>15</v>
      </c>
      <c r="C29" s="87" t="s">
        <v>51</v>
      </c>
      <c r="D29" s="87">
        <v>1</v>
      </c>
      <c r="E29" s="19">
        <v>3808000</v>
      </c>
      <c r="F29" s="30"/>
      <c r="G29" s="55">
        <v>3723510</v>
      </c>
      <c r="H29" s="93">
        <v>2439500</v>
      </c>
      <c r="I29" s="55">
        <v>2139977</v>
      </c>
      <c r="J29" s="55">
        <v>0</v>
      </c>
      <c r="K29" s="55">
        <v>3213833</v>
      </c>
      <c r="L29" s="55">
        <v>3486700</v>
      </c>
      <c r="M29" s="55">
        <v>0</v>
      </c>
      <c r="N29" s="55">
        <v>2826504.66</v>
      </c>
      <c r="O29" s="21">
        <v>0</v>
      </c>
      <c r="P29" s="56">
        <f>IF('EVALUACION OFERTA ECONOMICA 1-2'!AE29="","",IF('EVALUACION OFERTA ECONOMICA 1-2'!AE29='EVALUACION OFERTA ECONOMICA 1-2'!$AM29,100,(('EVALUACION OFERTA ECONOMICA 1-2'!AE29*100)/'EVALUACION OFERTA ECONOMICA 1-2'!$AM29)))</f>
        <v>5754.2929338136137</v>
      </c>
      <c r="Q29" s="56">
        <f>IF('EVALUACION OFERTA ECONOMICA 1-2'!AF29="","",IF('EVALUACION OFERTA ECONOMICA 1-2'!AF29='EVALUACION OFERTA ECONOMICA 1-2'!$AM29,100,(('EVALUACION OFERTA ECONOMICA 1-2'!AF29*100)/'EVALUACION OFERTA ECONOMICA 1-2'!$AM29)))</f>
        <v>6575.1676208635636</v>
      </c>
      <c r="R29" s="56">
        <f>IF('EVALUACION OFERTA ECONOMICA 1-2'!AG29="","",IF('EVALUACION OFERTA ECONOMICA 1-2'!AG29='EVALUACION OFERTA ECONOMICA 1-2'!$AM29,100,(('EVALUACION OFERTA ECONOMICA 1-2'!AG29*100)/'EVALUACION OFERTA ECONOMICA 1-2'!$AM29)))</f>
        <v>9451.2799671214361</v>
      </c>
      <c r="S29" s="56" t="str">
        <f>IF('EVALUACION OFERTA ECONOMICA 1-2'!AH29="","",IF('EVALUACION OFERTA ECONOMICA 1-2'!AH29='EVALUACION OFERTA ECONOMICA 1-2'!$AM29,100,(('EVALUACION OFERTA ECONOMICA 1-2'!AH29*100)/'EVALUACION OFERTA ECONOMICA 1-2'!$AM29)))</f>
        <v/>
      </c>
      <c r="T29" s="56" t="str">
        <f>IF('EVALUACION OFERTA ECONOMICA 1-2'!AI29="","",IF('EVALUACION OFERTA ECONOMICA 1-2'!AI29='EVALUACION OFERTA ECONOMICA 1-2'!$AM29,100,(('EVALUACION OFERTA ECONOMICA 1-2'!AI29*100)/'EVALUACION OFERTA ECONOMICA 1-2'!$AM29)))</f>
        <v/>
      </c>
      <c r="U29" s="56" t="str">
        <f>IF('EVALUACION OFERTA ECONOMICA 1-2'!AJ29="","",IF('EVALUACION OFERTA ECONOMICA 1-2'!AJ29='EVALUACION OFERTA ECONOMICA 1-2'!$AM29,100,(('EVALUACION OFERTA ECONOMICA 1-2'!AJ29*100)/'EVALUACION OFERTA ECONOMICA 1-2'!$AM29)))</f>
        <v/>
      </c>
      <c r="V29" s="56" t="str">
        <f>IF('EVALUACION OFERTA ECONOMICA 1-2'!AK29="","",IF('EVALUACION OFERTA ECONOMICA 1-2'!AK29='EVALUACION OFERTA ECONOMICA 1-2'!$AM29,100,(('EVALUACION OFERTA ECONOMICA 1-2'!AK29*100)/'EVALUACION OFERTA ECONOMICA 1-2'!$AM29)))</f>
        <v/>
      </c>
      <c r="W29" s="56">
        <f>IF('EVALUACION OFERTA ECONOMICA 1-2'!AL29="","",IF('EVALUACION OFERTA ECONOMICA 1-2'!AL29='EVALUACION OFERTA ECONOMICA 1-2'!$AM29,100,(('EVALUACION OFERTA ECONOMICA 1-2'!AL29*100)/'EVALUACION OFERTA ECONOMICA 1-2'!$AM29)))</f>
        <v>2859.0293587423539</v>
      </c>
      <c r="X29" s="57">
        <f t="shared" si="0"/>
        <v>2859.0293587423539</v>
      </c>
      <c r="Y29" s="58"/>
      <c r="Z29" s="59">
        <f t="shared" si="2"/>
        <v>22.358319714206822</v>
      </c>
      <c r="AA29" s="59">
        <f t="shared" si="3"/>
        <v>19.567002479931997</v>
      </c>
      <c r="AB29" s="59">
        <f t="shared" si="4"/>
        <v>13.612581744585713</v>
      </c>
      <c r="AC29" s="59" t="str">
        <f t="shared" si="5"/>
        <v/>
      </c>
      <c r="AD29" s="59" t="str">
        <f t="shared" si="6"/>
        <v/>
      </c>
      <c r="AE29" s="59" t="str">
        <f t="shared" si="7"/>
        <v/>
      </c>
      <c r="AF29" s="59" t="str">
        <f t="shared" si="8"/>
        <v/>
      </c>
      <c r="AG29" s="59">
        <f t="shared" si="9"/>
        <v>40</v>
      </c>
      <c r="AI29" s="60">
        <v>0</v>
      </c>
      <c r="AJ29" s="60">
        <v>0</v>
      </c>
      <c r="AK29" s="60">
        <v>0</v>
      </c>
      <c r="AL29" s="60">
        <v>0</v>
      </c>
      <c r="AM29" s="60">
        <v>0</v>
      </c>
      <c r="AN29" s="60">
        <v>0</v>
      </c>
      <c r="AO29" s="60">
        <v>0</v>
      </c>
      <c r="AP29" s="60">
        <v>0</v>
      </c>
    </row>
    <row r="30" spans="1:42" ht="36" customHeight="1" x14ac:dyDescent="0.2">
      <c r="A30" s="87">
        <v>21</v>
      </c>
      <c r="B30" s="87" t="s">
        <v>15</v>
      </c>
      <c r="C30" s="87" t="s">
        <v>55</v>
      </c>
      <c r="D30" s="87">
        <v>1</v>
      </c>
      <c r="E30" s="19">
        <v>3689000</v>
      </c>
      <c r="F30" s="30"/>
      <c r="G30" s="55">
        <v>4242350</v>
      </c>
      <c r="H30" s="93">
        <v>1963500</v>
      </c>
      <c r="I30" s="55">
        <v>2499952</v>
      </c>
      <c r="J30" s="55">
        <v>5652500</v>
      </c>
      <c r="K30" s="55">
        <v>2799951</v>
      </c>
      <c r="L30" s="55">
        <v>2856000</v>
      </c>
      <c r="M30" s="55">
        <v>0</v>
      </c>
      <c r="N30" s="55">
        <v>1962708.65</v>
      </c>
      <c r="O30" s="21">
        <v>0</v>
      </c>
      <c r="P30" s="56" t="str">
        <f>IF('EVALUACION OFERTA ECONOMICA 1-2'!AE30="","",IF('EVALUACION OFERTA ECONOMICA 1-2'!AE30='EVALUACION OFERTA ECONOMICA 1-2'!$AM30,100,(('EVALUACION OFERTA ECONOMICA 1-2'!AE30*100)/'EVALUACION OFERTA ECONOMICA 1-2'!$AM30)))</f>
        <v/>
      </c>
      <c r="Q30" s="56" t="str">
        <f>IF('EVALUACION OFERTA ECONOMICA 1-2'!AF30="","",IF('EVALUACION OFERTA ECONOMICA 1-2'!AF30='EVALUACION OFERTA ECONOMICA 1-2'!$AM30,100,(('EVALUACION OFERTA ECONOMICA 1-2'!AF30*100)/'EVALUACION OFERTA ECONOMICA 1-2'!$AM30)))</f>
        <v/>
      </c>
      <c r="R30" s="56" t="str">
        <f>IF('EVALUACION OFERTA ECONOMICA 1-2'!AG30="","",IF('EVALUACION OFERTA ECONOMICA 1-2'!AG30='EVALUACION OFERTA ECONOMICA 1-2'!$AM30,100,(('EVALUACION OFERTA ECONOMICA 1-2'!AG30*100)/'EVALUACION OFERTA ECONOMICA 1-2'!$AM30)))</f>
        <v/>
      </c>
      <c r="S30" s="56" t="str">
        <f>IF('EVALUACION OFERTA ECONOMICA 1-2'!AH30="","",IF('EVALUACION OFERTA ECONOMICA 1-2'!AH30='EVALUACION OFERTA ECONOMICA 1-2'!$AM30,100,(('EVALUACION OFERTA ECONOMICA 1-2'!AH30*100)/'EVALUACION OFERTA ECONOMICA 1-2'!$AM30)))</f>
        <v/>
      </c>
      <c r="T30" s="56" t="str">
        <f>IF('EVALUACION OFERTA ECONOMICA 1-2'!AI30="","",IF('EVALUACION OFERTA ECONOMICA 1-2'!AI30='EVALUACION OFERTA ECONOMICA 1-2'!$AM30,100,(('EVALUACION OFERTA ECONOMICA 1-2'!AI30*100)/'EVALUACION OFERTA ECONOMICA 1-2'!$AM30)))</f>
        <v/>
      </c>
      <c r="U30" s="56" t="str">
        <f>IF('EVALUACION OFERTA ECONOMICA 1-2'!AJ30="","",IF('EVALUACION OFERTA ECONOMICA 1-2'!AJ30='EVALUACION OFERTA ECONOMICA 1-2'!$AM30,100,(('EVALUACION OFERTA ECONOMICA 1-2'!AJ30*100)/'EVALUACION OFERTA ECONOMICA 1-2'!$AM30)))</f>
        <v/>
      </c>
      <c r="V30" s="56" t="str">
        <f>IF('EVALUACION OFERTA ECONOMICA 1-2'!AK30="","",IF('EVALUACION OFERTA ECONOMICA 1-2'!AK30='EVALUACION OFERTA ECONOMICA 1-2'!$AM30,100,(('EVALUACION OFERTA ECONOMICA 1-2'!AK30*100)/'EVALUACION OFERTA ECONOMICA 1-2'!$AM30)))</f>
        <v/>
      </c>
      <c r="W30" s="56">
        <f>IF('EVALUACION OFERTA ECONOMICA 1-2'!AL30="","",IF('EVALUACION OFERTA ECONOMICA 1-2'!AL30='EVALUACION OFERTA ECONOMICA 1-2'!$AM30,100,(('EVALUACION OFERTA ECONOMICA 1-2'!AL30*100)/'EVALUACION OFERTA ECONOMICA 1-2'!$AM30)))</f>
        <v>0</v>
      </c>
      <c r="X30" s="57">
        <f t="shared" si="0"/>
        <v>0</v>
      </c>
      <c r="Y30" s="58"/>
      <c r="Z30" s="59" t="str">
        <f t="shared" si="2"/>
        <v/>
      </c>
      <c r="AA30" s="59" t="str">
        <f t="shared" si="3"/>
        <v/>
      </c>
      <c r="AB30" s="59" t="str">
        <f t="shared" si="4"/>
        <v/>
      </c>
      <c r="AC30" s="59" t="str">
        <f t="shared" si="5"/>
        <v/>
      </c>
      <c r="AD30" s="59" t="str">
        <f t="shared" si="6"/>
        <v/>
      </c>
      <c r="AE30" s="59" t="str">
        <f t="shared" si="7"/>
        <v/>
      </c>
      <c r="AF30" s="59" t="str">
        <f t="shared" si="8"/>
        <v/>
      </c>
      <c r="AG30" s="59">
        <f t="shared" si="9"/>
        <v>40</v>
      </c>
      <c r="AI30" s="60">
        <v>0</v>
      </c>
      <c r="AJ30" s="60">
        <v>0</v>
      </c>
      <c r="AK30" s="60">
        <v>0</v>
      </c>
      <c r="AL30" s="60">
        <v>0</v>
      </c>
      <c r="AM30" s="60">
        <v>0</v>
      </c>
      <c r="AN30" s="60">
        <v>0</v>
      </c>
      <c r="AO30" s="60">
        <v>0</v>
      </c>
      <c r="AP30" s="60">
        <v>0</v>
      </c>
    </row>
    <row r="31" spans="1:42" ht="36" customHeight="1" x14ac:dyDescent="0.2">
      <c r="A31" s="87">
        <v>22</v>
      </c>
      <c r="B31" s="87" t="s">
        <v>16</v>
      </c>
      <c r="C31" s="87" t="s">
        <v>56</v>
      </c>
      <c r="D31" s="87">
        <v>6</v>
      </c>
      <c r="E31" s="19">
        <v>23561286</v>
      </c>
      <c r="F31" s="30"/>
      <c r="G31" s="55">
        <v>22076880</v>
      </c>
      <c r="H31" s="93">
        <v>15708000</v>
      </c>
      <c r="I31" s="55">
        <v>12839862</v>
      </c>
      <c r="J31" s="55">
        <v>17014620</v>
      </c>
      <c r="K31" s="55">
        <v>21268632</v>
      </c>
      <c r="L31" s="55">
        <v>12880560</v>
      </c>
      <c r="M31" s="55">
        <v>0</v>
      </c>
      <c r="N31" s="55">
        <v>24232545.960000001</v>
      </c>
      <c r="O31" s="21">
        <v>0</v>
      </c>
      <c r="P31" s="56">
        <f>IF('EVALUACION OFERTA ECONOMICA 1-2'!AE31="","",IF('EVALUACION OFERTA ECONOMICA 1-2'!AE31='EVALUACION OFERTA ECONOMICA 1-2'!$AM31,100,(('EVALUACION OFERTA ECONOMICA 1-2'!AE31*100)/'EVALUACION OFERTA ECONOMICA 1-2'!$AM31)))</f>
        <v>4626.7988129234554</v>
      </c>
      <c r="Q31" s="56">
        <f>IF('EVALUACION OFERTA ECONOMICA 1-2'!AF31="","",IF('EVALUACION OFERTA ECONOMICA 1-2'!AF31='EVALUACION OFERTA ECONOMICA 1-2'!$AM31,100,(('EVALUACION OFERTA ECONOMICA 1-2'!AF31*100)/'EVALUACION OFERTA ECONOMICA 1-2'!$AM31)))</f>
        <v>5362.5622935214733</v>
      </c>
      <c r="R31" s="56">
        <f>IF('EVALUACION OFERTA ECONOMICA 1-2'!AG31="","",IF('EVALUACION OFERTA ECONOMICA 1-2'!AG31='EVALUACION OFERTA ECONOMICA 1-2'!$AM31,100,(('EVALUACION OFERTA ECONOMICA 1-2'!AG31*100)/'EVALUACION OFERTA ECONOMICA 1-2'!$AM31)))</f>
        <v>9861.1344420180303</v>
      </c>
      <c r="S31" s="56">
        <f>IF('EVALUACION OFERTA ECONOMICA 1-2'!AH31="","",IF('EVALUACION OFERTA ECONOMICA 1-2'!AH31='EVALUACION OFERTA ECONOMICA 1-2'!$AM31,100,(('EVALUACION OFERTA ECONOMICA 1-2'!AH31*100)/'EVALUACION OFERTA ECONOMICA 1-2'!$AM31)))</f>
        <v>3313.1754297553052</v>
      </c>
      <c r="T31" s="56" t="str">
        <f>IF('EVALUACION OFERTA ECONOMICA 1-2'!AI31="","",IF('EVALUACION OFERTA ECONOMICA 1-2'!AI31='EVALUACION OFERTA ECONOMICA 1-2'!$AM31,100,(('EVALUACION OFERTA ECONOMICA 1-2'!AI31*100)/'EVALUACION OFERTA ECONOMICA 1-2'!$AM31)))</f>
        <v/>
      </c>
      <c r="U31" s="56" t="str">
        <f>IF('EVALUACION OFERTA ECONOMICA 1-2'!AJ31="","",IF('EVALUACION OFERTA ECONOMICA 1-2'!AJ31='EVALUACION OFERTA ECONOMICA 1-2'!$AM31,100,(('EVALUACION OFERTA ECONOMICA 1-2'!AJ31*100)/'EVALUACION OFERTA ECONOMICA 1-2'!$AM31)))</f>
        <v/>
      </c>
      <c r="V31" s="56" t="str">
        <f>IF('EVALUACION OFERTA ECONOMICA 1-2'!AK31="","",IF('EVALUACION OFERTA ECONOMICA 1-2'!AK31='EVALUACION OFERTA ECONOMICA 1-2'!$AM31,100,(('EVALUACION OFERTA ECONOMICA 1-2'!AK31*100)/'EVALUACION OFERTA ECONOMICA 1-2'!$AM31)))</f>
        <v/>
      </c>
      <c r="W31" s="56" t="str">
        <f>IF('EVALUACION OFERTA ECONOMICA 1-2'!AL31="","",IF('EVALUACION OFERTA ECONOMICA 1-2'!AL31='EVALUACION OFERTA ECONOMICA 1-2'!$AM31,100,(('EVALUACION OFERTA ECONOMICA 1-2'!AL31*100)/'EVALUACION OFERTA ECONOMICA 1-2'!$AM31)))</f>
        <v/>
      </c>
      <c r="X31" s="57">
        <f t="shared" si="0"/>
        <v>3313.1754297553052</v>
      </c>
      <c r="Y31" s="58"/>
      <c r="Z31" s="59">
        <f t="shared" si="2"/>
        <v>32.223768607043446</v>
      </c>
      <c r="AA31" s="59">
        <f t="shared" si="3"/>
        <v>27.802547770700635</v>
      </c>
      <c r="AB31" s="59">
        <f t="shared" si="4"/>
        <v>15.119243654534095</v>
      </c>
      <c r="AC31" s="59">
        <f t="shared" si="5"/>
        <v>40</v>
      </c>
      <c r="AD31" s="59" t="str">
        <f t="shared" si="6"/>
        <v/>
      </c>
      <c r="AE31" s="59" t="str">
        <f t="shared" si="7"/>
        <v/>
      </c>
      <c r="AF31" s="59" t="str">
        <f t="shared" si="8"/>
        <v/>
      </c>
      <c r="AG31" s="59" t="str">
        <f t="shared" si="9"/>
        <v/>
      </c>
      <c r="AI31" s="60">
        <v>0</v>
      </c>
      <c r="AJ31" s="60">
        <v>0</v>
      </c>
      <c r="AK31" s="60">
        <v>0</v>
      </c>
      <c r="AL31" s="60">
        <v>0</v>
      </c>
      <c r="AM31" s="60">
        <v>0</v>
      </c>
      <c r="AN31" s="60">
        <v>0</v>
      </c>
      <c r="AO31" s="60">
        <v>0</v>
      </c>
      <c r="AP31" s="60">
        <v>0</v>
      </c>
    </row>
    <row r="32" spans="1:42" ht="36" customHeight="1" x14ac:dyDescent="0.2">
      <c r="A32" s="87">
        <v>23</v>
      </c>
      <c r="B32" s="87" t="s">
        <v>16</v>
      </c>
      <c r="C32" s="87" t="s">
        <v>57</v>
      </c>
      <c r="D32" s="87">
        <v>3</v>
      </c>
      <c r="E32" s="19">
        <v>11424000</v>
      </c>
      <c r="F32" s="30"/>
      <c r="G32" s="55">
        <v>11220510</v>
      </c>
      <c r="H32" s="93">
        <v>0</v>
      </c>
      <c r="I32" s="55">
        <v>102010608</v>
      </c>
      <c r="J32" s="55">
        <v>0</v>
      </c>
      <c r="K32" s="55">
        <v>0</v>
      </c>
      <c r="L32" s="55">
        <v>13209000</v>
      </c>
      <c r="M32" s="55">
        <v>0</v>
      </c>
      <c r="N32" s="55">
        <v>2670531.36</v>
      </c>
      <c r="O32" s="21">
        <v>0</v>
      </c>
      <c r="P32" s="56" t="str">
        <f>IF('EVALUACION OFERTA ECONOMICA 1-2'!AE32="","",IF('EVALUACION OFERTA ECONOMICA 1-2'!AE32='EVALUACION OFERTA ECONOMICA 1-2'!$AM32,100,(('EVALUACION OFERTA ECONOMICA 1-2'!AE32*100)/'EVALUACION OFERTA ECONOMICA 1-2'!$AM32)))</f>
        <v/>
      </c>
      <c r="Q32" s="56" t="str">
        <f>IF('EVALUACION OFERTA ECONOMICA 1-2'!AF32="","",IF('EVALUACION OFERTA ECONOMICA 1-2'!AF32='EVALUACION OFERTA ECONOMICA 1-2'!$AM32,100,(('EVALUACION OFERTA ECONOMICA 1-2'!AF32*100)/'EVALUACION OFERTA ECONOMICA 1-2'!$AM32)))</f>
        <v/>
      </c>
      <c r="R32" s="56" t="str">
        <f>IF('EVALUACION OFERTA ECONOMICA 1-2'!AG32="","",IF('EVALUACION OFERTA ECONOMICA 1-2'!AG32='EVALUACION OFERTA ECONOMICA 1-2'!$AM32,100,(('EVALUACION OFERTA ECONOMICA 1-2'!AG32*100)/'EVALUACION OFERTA ECONOMICA 1-2'!$AM32)))</f>
        <v/>
      </c>
      <c r="S32" s="56" t="str">
        <f>IF('EVALUACION OFERTA ECONOMICA 1-2'!AH32="","",IF('EVALUACION OFERTA ECONOMICA 1-2'!AH32='EVALUACION OFERTA ECONOMICA 1-2'!$AM32,100,(('EVALUACION OFERTA ECONOMICA 1-2'!AH32*100)/'EVALUACION OFERTA ECONOMICA 1-2'!$AM32)))</f>
        <v/>
      </c>
      <c r="T32" s="56" t="str">
        <f>IF('EVALUACION OFERTA ECONOMICA 1-2'!AI32="","",IF('EVALUACION OFERTA ECONOMICA 1-2'!AI32='EVALUACION OFERTA ECONOMICA 1-2'!$AM32,100,(('EVALUACION OFERTA ECONOMICA 1-2'!AI32*100)/'EVALUACION OFERTA ECONOMICA 1-2'!$AM32)))</f>
        <v/>
      </c>
      <c r="U32" s="56" t="str">
        <f>IF('EVALUACION OFERTA ECONOMICA 1-2'!AJ32="","",IF('EVALUACION OFERTA ECONOMICA 1-2'!AJ32='EVALUACION OFERTA ECONOMICA 1-2'!$AM32,100,(('EVALUACION OFERTA ECONOMICA 1-2'!AJ32*100)/'EVALUACION OFERTA ECONOMICA 1-2'!$AM32)))</f>
        <v/>
      </c>
      <c r="V32" s="56" t="str">
        <f>IF('EVALUACION OFERTA ECONOMICA 1-2'!AK32="","",IF('EVALUACION OFERTA ECONOMICA 1-2'!AK32='EVALUACION OFERTA ECONOMICA 1-2'!$AM32,100,(('EVALUACION OFERTA ECONOMICA 1-2'!AK32*100)/'EVALUACION OFERTA ECONOMICA 1-2'!$AM32)))</f>
        <v/>
      </c>
      <c r="W32" s="56">
        <f>IF('EVALUACION OFERTA ECONOMICA 1-2'!AL32="","",IF('EVALUACION OFERTA ECONOMICA 1-2'!AL32='EVALUACION OFERTA ECONOMICA 1-2'!$AM32,100,(('EVALUACION OFERTA ECONOMICA 1-2'!AL32*100)/'EVALUACION OFERTA ECONOMICA 1-2'!$AM32)))</f>
        <v>0</v>
      </c>
      <c r="X32" s="57">
        <f t="shared" si="0"/>
        <v>0</v>
      </c>
      <c r="Y32" s="58"/>
      <c r="Z32" s="59" t="str">
        <f t="shared" si="2"/>
        <v/>
      </c>
      <c r="AA32" s="59" t="str">
        <f t="shared" si="3"/>
        <v/>
      </c>
      <c r="AB32" s="59" t="str">
        <f t="shared" si="4"/>
        <v/>
      </c>
      <c r="AC32" s="59" t="str">
        <f t="shared" si="5"/>
        <v/>
      </c>
      <c r="AD32" s="59" t="str">
        <f t="shared" si="6"/>
        <v/>
      </c>
      <c r="AE32" s="59" t="str">
        <f t="shared" si="7"/>
        <v/>
      </c>
      <c r="AF32" s="59" t="str">
        <f t="shared" si="8"/>
        <v/>
      </c>
      <c r="AG32" s="59">
        <f t="shared" si="9"/>
        <v>40</v>
      </c>
      <c r="AI32" s="60">
        <v>0</v>
      </c>
      <c r="AJ32" s="60">
        <v>0</v>
      </c>
      <c r="AK32" s="60">
        <v>0</v>
      </c>
      <c r="AL32" s="60">
        <v>0</v>
      </c>
      <c r="AM32" s="60">
        <v>0</v>
      </c>
      <c r="AN32" s="60">
        <v>0</v>
      </c>
      <c r="AO32" s="60">
        <v>0</v>
      </c>
      <c r="AP32" s="60">
        <v>0</v>
      </c>
    </row>
    <row r="33" spans="1:42" ht="36" customHeight="1" x14ac:dyDescent="0.2">
      <c r="A33" s="87">
        <v>24</v>
      </c>
      <c r="B33" s="87" t="s">
        <v>16</v>
      </c>
      <c r="C33" s="87" t="s">
        <v>58</v>
      </c>
      <c r="D33" s="87">
        <v>1</v>
      </c>
      <c r="E33" s="19">
        <v>9344577.3399999999</v>
      </c>
      <c r="F33" s="30"/>
      <c r="G33" s="55">
        <v>12207020</v>
      </c>
      <c r="H33" s="93">
        <v>7497000</v>
      </c>
      <c r="I33" s="55">
        <v>8850625</v>
      </c>
      <c r="J33" s="55">
        <v>9639000</v>
      </c>
      <c r="K33" s="55">
        <v>9341500</v>
      </c>
      <c r="L33" s="55">
        <v>10234000</v>
      </c>
      <c r="M33" s="55">
        <v>0</v>
      </c>
      <c r="N33" s="55">
        <v>10322218.27</v>
      </c>
      <c r="O33" s="21">
        <v>0</v>
      </c>
      <c r="P33" s="56" t="str">
        <f>IF('EVALUACION OFERTA ECONOMICA 1-2'!AE33="","",IF('EVALUACION OFERTA ECONOMICA 1-2'!AE33='EVALUACION OFERTA ECONOMICA 1-2'!$AM33,100,(('EVALUACION OFERTA ECONOMICA 1-2'!AE33*100)/'EVALUACION OFERTA ECONOMICA 1-2'!$AM33)))</f>
        <v/>
      </c>
      <c r="Q33" s="56">
        <f>IF('EVALUACION OFERTA ECONOMICA 1-2'!AF33="","",IF('EVALUACION OFERTA ECONOMICA 1-2'!AF33='EVALUACION OFERTA ECONOMICA 1-2'!$AM33,100,(('EVALUACION OFERTA ECONOMICA 1-2'!AF33*100)/'EVALUACION OFERTA ECONOMICA 1-2'!$AM33)))</f>
        <v>3737.9462036418026</v>
      </c>
      <c r="R33" s="56">
        <f>IF('EVALUACION OFERTA ECONOMICA 1-2'!AG33="","",IF('EVALUACION OFERTA ECONOMICA 1-2'!AG33='EVALUACION OFERTA ECONOMICA 1-2'!$AM33,100,(('EVALUACION OFERTA ECONOMICA 1-2'!AG33*100)/'EVALUACION OFERTA ECONOMICA 1-2'!$AM33)))</f>
        <v>1003.8135095895383</v>
      </c>
      <c r="S33" s="56" t="str">
        <f>IF('EVALUACION OFERTA ECONOMICA 1-2'!AH33="","",IF('EVALUACION OFERTA ECONOMICA 1-2'!AH33='EVALUACION OFERTA ECONOMICA 1-2'!$AM33,100,(('EVALUACION OFERTA ECONOMICA 1-2'!AH33*100)/'EVALUACION OFERTA ECONOMICA 1-2'!$AM33)))</f>
        <v/>
      </c>
      <c r="T33" s="56" t="str">
        <f>IF('EVALUACION OFERTA ECONOMICA 1-2'!AI33="","",IF('EVALUACION OFERTA ECONOMICA 1-2'!AI33='EVALUACION OFERTA ECONOMICA 1-2'!$AM33,100,(('EVALUACION OFERTA ECONOMICA 1-2'!AI33*100)/'EVALUACION OFERTA ECONOMICA 1-2'!$AM33)))</f>
        <v/>
      </c>
      <c r="U33" s="56" t="str">
        <f>IF('EVALUACION OFERTA ECONOMICA 1-2'!AJ33="","",IF('EVALUACION OFERTA ECONOMICA 1-2'!AJ33='EVALUACION OFERTA ECONOMICA 1-2'!$AM33,100,(('EVALUACION OFERTA ECONOMICA 1-2'!AJ33*100)/'EVALUACION OFERTA ECONOMICA 1-2'!$AM33)))</f>
        <v/>
      </c>
      <c r="V33" s="56" t="str">
        <f>IF('EVALUACION OFERTA ECONOMICA 1-2'!AK33="","",IF('EVALUACION OFERTA ECONOMICA 1-2'!AK33='EVALUACION OFERTA ECONOMICA 1-2'!$AM33,100,(('EVALUACION OFERTA ECONOMICA 1-2'!AK33*100)/'EVALUACION OFERTA ECONOMICA 1-2'!$AM33)))</f>
        <v/>
      </c>
      <c r="W33" s="56" t="str">
        <f>IF('EVALUACION OFERTA ECONOMICA 1-2'!AL33="","",IF('EVALUACION OFERTA ECONOMICA 1-2'!AL33='EVALUACION OFERTA ECONOMICA 1-2'!$AM33,100,(('EVALUACION OFERTA ECONOMICA 1-2'!AL33*100)/'EVALUACION OFERTA ECONOMICA 1-2'!$AM33)))</f>
        <v/>
      </c>
      <c r="X33" s="57">
        <f t="shared" si="0"/>
        <v>1003.8135095895383</v>
      </c>
      <c r="Y33" s="58"/>
      <c r="Z33" s="59" t="str">
        <f t="shared" si="2"/>
        <v/>
      </c>
      <c r="AA33" s="59">
        <f t="shared" si="3"/>
        <v>12.084606217050281</v>
      </c>
      <c r="AB33" s="59">
        <f t="shared" si="4"/>
        <v>40</v>
      </c>
      <c r="AC33" s="59" t="str">
        <f t="shared" si="5"/>
        <v/>
      </c>
      <c r="AD33" s="59" t="str">
        <f t="shared" si="6"/>
        <v/>
      </c>
      <c r="AE33" s="59" t="str">
        <f t="shared" si="7"/>
        <v/>
      </c>
      <c r="AF33" s="59" t="str">
        <f t="shared" si="8"/>
        <v/>
      </c>
      <c r="AG33" s="59" t="str">
        <f t="shared" si="9"/>
        <v/>
      </c>
      <c r="AI33" s="60">
        <v>0</v>
      </c>
      <c r="AJ33" s="60">
        <v>0</v>
      </c>
      <c r="AK33" s="60">
        <v>0</v>
      </c>
      <c r="AL33" s="60">
        <v>0</v>
      </c>
      <c r="AM33" s="60">
        <v>0</v>
      </c>
      <c r="AN33" s="60">
        <v>0</v>
      </c>
      <c r="AO33" s="60">
        <v>0</v>
      </c>
      <c r="AP33" s="60">
        <v>0</v>
      </c>
    </row>
    <row r="34" spans="1:42" ht="36" customHeight="1" x14ac:dyDescent="0.2">
      <c r="A34" s="87">
        <v>25</v>
      </c>
      <c r="B34" s="87" t="s">
        <v>16</v>
      </c>
      <c r="C34" s="87" t="s">
        <v>59</v>
      </c>
      <c r="D34" s="87">
        <v>3</v>
      </c>
      <c r="E34" s="19">
        <v>70686000</v>
      </c>
      <c r="F34" s="30"/>
      <c r="G34" s="55">
        <v>70650300</v>
      </c>
      <c r="H34" s="93">
        <v>72114000</v>
      </c>
      <c r="I34" s="55">
        <v>59578302</v>
      </c>
      <c r="J34" s="55">
        <v>70686000</v>
      </c>
      <c r="K34" s="55">
        <v>116953200</v>
      </c>
      <c r="L34" s="55">
        <v>71400000</v>
      </c>
      <c r="M34" s="55">
        <v>0</v>
      </c>
      <c r="N34" s="55">
        <v>68230554</v>
      </c>
      <c r="O34" s="21">
        <v>0</v>
      </c>
      <c r="P34" s="56">
        <f>IF('EVALUACION OFERTA ECONOMICA 1-2'!AE34="","",IF('EVALUACION OFERTA ECONOMICA 1-2'!AE34='EVALUACION OFERTA ECONOMICA 1-2'!$AM34,100,(('EVALUACION OFERTA ECONOMICA 1-2'!AE34*100)/'EVALUACION OFERTA ECONOMICA 1-2'!$AM34)))</f>
        <v>197.69649102461722</v>
      </c>
      <c r="Q34" s="56" t="str">
        <f>IF('EVALUACION OFERTA ECONOMICA 1-2'!AF34="","",IF('EVALUACION OFERTA ECONOMICA 1-2'!AF34='EVALUACION OFERTA ECONOMICA 1-2'!$AM34,100,(('EVALUACION OFERTA ECONOMICA 1-2'!AF34*100)/'EVALUACION OFERTA ECONOMICA 1-2'!$AM34)))</f>
        <v/>
      </c>
      <c r="R34" s="56" t="str">
        <f>IF('EVALUACION OFERTA ECONOMICA 1-2'!AG34="","",IF('EVALUACION OFERTA ECONOMICA 1-2'!AG34='EVALUACION OFERTA ECONOMICA 1-2'!$AM34,100,(('EVALUACION OFERTA ECONOMICA 1-2'!AG34*100)/'EVALUACION OFERTA ECONOMICA 1-2'!$AM34)))</f>
        <v/>
      </c>
      <c r="S34" s="56">
        <f>IF('EVALUACION OFERTA ECONOMICA 1-2'!AH34="","",IF('EVALUACION OFERTA ECONOMICA 1-2'!AH34='EVALUACION OFERTA ECONOMICA 1-2'!$AM34,100,(('EVALUACION OFERTA ECONOMICA 1-2'!AH34*100)/'EVALUACION OFERTA ECONOMICA 1-2'!$AM34)))</f>
        <v>212.95555948900562</v>
      </c>
      <c r="T34" s="56" t="str">
        <f>IF('EVALUACION OFERTA ECONOMICA 1-2'!AI34="","",IF('EVALUACION OFERTA ECONOMICA 1-2'!AI34='EVALUACION OFERTA ECONOMICA 1-2'!$AM34,100,(('EVALUACION OFERTA ECONOMICA 1-2'!AI34*100)/'EVALUACION OFERTA ECONOMICA 1-2'!$AM34)))</f>
        <v/>
      </c>
      <c r="U34" s="56" t="str">
        <f>IF('EVALUACION OFERTA ECONOMICA 1-2'!AJ34="","",IF('EVALUACION OFERTA ECONOMICA 1-2'!AJ34='EVALUACION OFERTA ECONOMICA 1-2'!$AM34,100,(('EVALUACION OFERTA ECONOMICA 1-2'!AJ34*100)/'EVALUACION OFERTA ECONOMICA 1-2'!$AM34)))</f>
        <v/>
      </c>
      <c r="V34" s="56" t="str">
        <f>IF('EVALUACION OFERTA ECONOMICA 1-2'!AK34="","",IF('EVALUACION OFERTA ECONOMICA 1-2'!AK34='EVALUACION OFERTA ECONOMICA 1-2'!$AM34,100,(('EVALUACION OFERTA ECONOMICA 1-2'!AK34*100)/'EVALUACION OFERTA ECONOMICA 1-2'!$AM34)))</f>
        <v/>
      </c>
      <c r="W34" s="56">
        <f>IF('EVALUACION OFERTA ECONOMICA 1-2'!AL34="","",IF('EVALUACION OFERTA ECONOMICA 1-2'!AL34='EVALUACION OFERTA ECONOMICA 1-2'!$AM34,100,(('EVALUACION OFERTA ECONOMICA 1-2'!AL34*100)/'EVALUACION OFERTA ECONOMICA 1-2'!$AM34)))</f>
        <v>836.56316949162772</v>
      </c>
      <c r="X34" s="57">
        <f t="shared" si="0"/>
        <v>197.69649102461722</v>
      </c>
      <c r="Y34" s="58"/>
      <c r="Z34" s="59">
        <f t="shared" si="2"/>
        <v>40</v>
      </c>
      <c r="AA34" s="59" t="str">
        <f t="shared" si="3"/>
        <v/>
      </c>
      <c r="AB34" s="59" t="str">
        <f t="shared" si="4"/>
        <v/>
      </c>
      <c r="AC34" s="59">
        <f t="shared" si="5"/>
        <v>41.77558039552882</v>
      </c>
      <c r="AD34" s="59" t="str">
        <f t="shared" si="6"/>
        <v/>
      </c>
      <c r="AE34" s="59" t="str">
        <f t="shared" si="7"/>
        <v/>
      </c>
      <c r="AF34" s="59" t="str">
        <f t="shared" si="8"/>
        <v/>
      </c>
      <c r="AG34" s="59">
        <f t="shared" si="9"/>
        <v>10.634393696191532</v>
      </c>
      <c r="AI34" s="60">
        <v>0</v>
      </c>
      <c r="AJ34" s="60">
        <v>0</v>
      </c>
      <c r="AK34" s="60">
        <v>0</v>
      </c>
      <c r="AL34" s="60">
        <v>0</v>
      </c>
      <c r="AM34" s="60">
        <v>0</v>
      </c>
      <c r="AN34" s="60">
        <v>0</v>
      </c>
      <c r="AO34" s="60">
        <v>0</v>
      </c>
      <c r="AP34" s="60">
        <v>0</v>
      </c>
    </row>
    <row r="35" spans="1:42" ht="36" customHeight="1" x14ac:dyDescent="0.2">
      <c r="A35" s="87">
        <v>26</v>
      </c>
      <c r="B35" s="87" t="s">
        <v>16</v>
      </c>
      <c r="C35" s="87" t="s">
        <v>60</v>
      </c>
      <c r="D35" s="87">
        <v>2</v>
      </c>
      <c r="E35" s="19">
        <v>16450560</v>
      </c>
      <c r="F35" s="30"/>
      <c r="G35" s="55">
        <v>16445800</v>
      </c>
      <c r="H35" s="93">
        <v>17136000</v>
      </c>
      <c r="I35" s="55">
        <v>14994000</v>
      </c>
      <c r="J35" s="55">
        <v>16660000</v>
      </c>
      <c r="K35" s="55">
        <v>27383328</v>
      </c>
      <c r="L35" s="55">
        <v>17612000</v>
      </c>
      <c r="M35" s="55">
        <v>0</v>
      </c>
      <c r="N35" s="55">
        <v>4587219.1399999997</v>
      </c>
      <c r="O35" s="21">
        <v>0</v>
      </c>
      <c r="P35" s="56">
        <f>IF('EVALUACION OFERTA ECONOMICA 1-2'!AE35="","",IF('EVALUACION OFERTA ECONOMICA 1-2'!AE35='EVALUACION OFERTA ECONOMICA 1-2'!$AM35,100,(('EVALUACION OFERTA ECONOMICA 1-2'!AE35*100)/'EVALUACION OFERTA ECONOMICA 1-2'!$AM35)))</f>
        <v>9487.2110390470007</v>
      </c>
      <c r="Q35" s="56" t="str">
        <f>IF('EVALUACION OFERTA ECONOMICA 1-2'!AF35="","",IF('EVALUACION OFERTA ECONOMICA 1-2'!AF35='EVALUACION OFERTA ECONOMICA 1-2'!$AM35,100,(('EVALUACION OFERTA ECONOMICA 1-2'!AF35*100)/'EVALUACION OFERTA ECONOMICA 1-2'!$AM35)))</f>
        <v/>
      </c>
      <c r="R35" s="56" t="str">
        <f>IF('EVALUACION OFERTA ECONOMICA 1-2'!AG35="","",IF('EVALUACION OFERTA ECONOMICA 1-2'!AG35='EVALUACION OFERTA ECONOMICA 1-2'!$AM35,100,(('EVALUACION OFERTA ECONOMICA 1-2'!AG35*100)/'EVALUACION OFERTA ECONOMICA 1-2'!$AM35)))</f>
        <v/>
      </c>
      <c r="S35" s="56" t="str">
        <f>IF('EVALUACION OFERTA ECONOMICA 1-2'!AH35="","",IF('EVALUACION OFERTA ECONOMICA 1-2'!AH35='EVALUACION OFERTA ECONOMICA 1-2'!$AM35,100,(('EVALUACION OFERTA ECONOMICA 1-2'!AH35*100)/'EVALUACION OFERTA ECONOMICA 1-2'!$AM35)))</f>
        <v/>
      </c>
      <c r="T35" s="56" t="str">
        <f>IF('EVALUACION OFERTA ECONOMICA 1-2'!AI35="","",IF('EVALUACION OFERTA ECONOMICA 1-2'!AI35='EVALUACION OFERTA ECONOMICA 1-2'!$AM35,100,(('EVALUACION OFERTA ECONOMICA 1-2'!AI35*100)/'EVALUACION OFERTA ECONOMICA 1-2'!$AM35)))</f>
        <v/>
      </c>
      <c r="U35" s="56" t="str">
        <f>IF('EVALUACION OFERTA ECONOMICA 1-2'!AJ35="","",IF('EVALUACION OFERTA ECONOMICA 1-2'!AJ35='EVALUACION OFERTA ECONOMICA 1-2'!$AM35,100,(('EVALUACION OFERTA ECONOMICA 1-2'!AJ35*100)/'EVALUACION OFERTA ECONOMICA 1-2'!$AM35)))</f>
        <v/>
      </c>
      <c r="V35" s="56" t="str">
        <f>IF('EVALUACION OFERTA ECONOMICA 1-2'!AK35="","",IF('EVALUACION OFERTA ECONOMICA 1-2'!AK35='EVALUACION OFERTA ECONOMICA 1-2'!$AM35,100,(('EVALUACION OFERTA ECONOMICA 1-2'!AK35*100)/'EVALUACION OFERTA ECONOMICA 1-2'!$AM35)))</f>
        <v/>
      </c>
      <c r="W35" s="56">
        <f>IF('EVALUACION OFERTA ECONOMICA 1-2'!AL35="","",IF('EVALUACION OFERTA ECONOMICA 1-2'!AL35='EVALUACION OFERTA ECONOMICA 1-2'!$AM35,100,(('EVALUACION OFERTA ECONOMICA 1-2'!AL35*100)/'EVALUACION OFERTA ECONOMICA 1-2'!$AM35)))</f>
        <v>18985.851082736281</v>
      </c>
      <c r="X35" s="57">
        <f t="shared" si="0"/>
        <v>9487.2110390470007</v>
      </c>
      <c r="Y35" s="58"/>
      <c r="Z35" s="59">
        <f t="shared" si="2"/>
        <v>40</v>
      </c>
      <c r="AA35" s="59" t="str">
        <f t="shared" si="3"/>
        <v/>
      </c>
      <c r="AB35" s="59" t="str">
        <f t="shared" si="4"/>
        <v/>
      </c>
      <c r="AC35" s="59" t="str">
        <f t="shared" si="5"/>
        <v/>
      </c>
      <c r="AD35" s="59" t="str">
        <f t="shared" si="6"/>
        <v/>
      </c>
      <c r="AE35" s="59" t="str">
        <f t="shared" si="7"/>
        <v/>
      </c>
      <c r="AF35" s="59" t="str">
        <f t="shared" si="8"/>
        <v/>
      </c>
      <c r="AG35" s="59">
        <f t="shared" si="9"/>
        <v>22.486455566130239</v>
      </c>
      <c r="AI35" s="60">
        <v>0</v>
      </c>
      <c r="AJ35" s="60">
        <v>0</v>
      </c>
      <c r="AK35" s="60">
        <v>0</v>
      </c>
      <c r="AL35" s="60">
        <v>0</v>
      </c>
      <c r="AM35" s="60">
        <v>0</v>
      </c>
      <c r="AN35" s="60">
        <v>0</v>
      </c>
      <c r="AO35" s="60">
        <v>0</v>
      </c>
      <c r="AP35" s="60">
        <v>0</v>
      </c>
    </row>
    <row r="36" spans="1:42" ht="36" customHeight="1" x14ac:dyDescent="0.2">
      <c r="A36" s="87">
        <v>27</v>
      </c>
      <c r="B36" s="87" t="s">
        <v>16</v>
      </c>
      <c r="C36" s="87" t="s">
        <v>61</v>
      </c>
      <c r="D36" s="87">
        <v>1</v>
      </c>
      <c r="E36" s="19">
        <v>2915500</v>
      </c>
      <c r="F36" s="30"/>
      <c r="G36" s="55">
        <v>3679480</v>
      </c>
      <c r="H36" s="93">
        <v>2618000</v>
      </c>
      <c r="I36" s="55">
        <v>2280992</v>
      </c>
      <c r="J36" s="55">
        <v>0</v>
      </c>
      <c r="K36" s="55">
        <v>3544772</v>
      </c>
      <c r="L36" s="55">
        <v>6283200</v>
      </c>
      <c r="M36" s="55">
        <v>0</v>
      </c>
      <c r="N36" s="55">
        <v>3402838.32</v>
      </c>
      <c r="O36" s="21">
        <v>0</v>
      </c>
      <c r="P36" s="56" t="str">
        <f>IF('EVALUACION OFERTA ECONOMICA 1-2'!AE36="","",IF('EVALUACION OFERTA ECONOMICA 1-2'!AE36='EVALUACION OFERTA ECONOMICA 1-2'!$AM36,100,(('EVALUACION OFERTA ECONOMICA 1-2'!AE36*100)/'EVALUACION OFERTA ECONOMICA 1-2'!$AM36)))</f>
        <v/>
      </c>
      <c r="Q36" s="56">
        <f>IF('EVALUACION OFERTA ECONOMICA 1-2'!AF36="","",IF('EVALUACION OFERTA ECONOMICA 1-2'!AF36='EVALUACION OFERTA ECONOMICA 1-2'!$AM36,100,(('EVALUACION OFERTA ECONOMICA 1-2'!AF36*100)/'EVALUACION OFERTA ECONOMICA 1-2'!$AM36)))</f>
        <v>0</v>
      </c>
      <c r="R36" s="56" t="str">
        <f>IF('EVALUACION OFERTA ECONOMICA 1-2'!AG36="","",IF('EVALUACION OFERTA ECONOMICA 1-2'!AG36='EVALUACION OFERTA ECONOMICA 1-2'!$AM36,100,(('EVALUACION OFERTA ECONOMICA 1-2'!AG36*100)/'EVALUACION OFERTA ECONOMICA 1-2'!$AM36)))</f>
        <v/>
      </c>
      <c r="S36" s="56" t="str">
        <f>IF('EVALUACION OFERTA ECONOMICA 1-2'!AH36="","",IF('EVALUACION OFERTA ECONOMICA 1-2'!AH36='EVALUACION OFERTA ECONOMICA 1-2'!$AM36,100,(('EVALUACION OFERTA ECONOMICA 1-2'!AH36*100)/'EVALUACION OFERTA ECONOMICA 1-2'!$AM36)))</f>
        <v/>
      </c>
      <c r="T36" s="56" t="str">
        <f>IF('EVALUACION OFERTA ECONOMICA 1-2'!AI36="","",IF('EVALUACION OFERTA ECONOMICA 1-2'!AI36='EVALUACION OFERTA ECONOMICA 1-2'!$AM36,100,(('EVALUACION OFERTA ECONOMICA 1-2'!AI36*100)/'EVALUACION OFERTA ECONOMICA 1-2'!$AM36)))</f>
        <v/>
      </c>
      <c r="U36" s="56" t="str">
        <f>IF('EVALUACION OFERTA ECONOMICA 1-2'!AJ36="","",IF('EVALUACION OFERTA ECONOMICA 1-2'!AJ36='EVALUACION OFERTA ECONOMICA 1-2'!$AM36,100,(('EVALUACION OFERTA ECONOMICA 1-2'!AJ36*100)/'EVALUACION OFERTA ECONOMICA 1-2'!$AM36)))</f>
        <v/>
      </c>
      <c r="V36" s="56" t="str">
        <f>IF('EVALUACION OFERTA ECONOMICA 1-2'!AK36="","",IF('EVALUACION OFERTA ECONOMICA 1-2'!AK36='EVALUACION OFERTA ECONOMICA 1-2'!$AM36,100,(('EVALUACION OFERTA ECONOMICA 1-2'!AK36*100)/'EVALUACION OFERTA ECONOMICA 1-2'!$AM36)))</f>
        <v/>
      </c>
      <c r="W36" s="56" t="str">
        <f>IF('EVALUACION OFERTA ECONOMICA 1-2'!AL36="","",IF('EVALUACION OFERTA ECONOMICA 1-2'!AL36='EVALUACION OFERTA ECONOMICA 1-2'!$AM36,100,(('EVALUACION OFERTA ECONOMICA 1-2'!AL36*100)/'EVALUACION OFERTA ECONOMICA 1-2'!$AM36)))</f>
        <v/>
      </c>
      <c r="X36" s="57">
        <f t="shared" si="0"/>
        <v>0</v>
      </c>
      <c r="Y36" s="58"/>
      <c r="Z36" s="59" t="str">
        <f t="shared" si="2"/>
        <v/>
      </c>
      <c r="AA36" s="59">
        <f t="shared" si="3"/>
        <v>40</v>
      </c>
      <c r="AB36" s="59" t="str">
        <f t="shared" si="4"/>
        <v/>
      </c>
      <c r="AC36" s="59" t="str">
        <f t="shared" si="5"/>
        <v/>
      </c>
      <c r="AD36" s="59" t="str">
        <f t="shared" si="6"/>
        <v/>
      </c>
      <c r="AE36" s="59" t="str">
        <f t="shared" si="7"/>
        <v/>
      </c>
      <c r="AF36" s="59" t="str">
        <f t="shared" si="8"/>
        <v/>
      </c>
      <c r="AG36" s="59" t="str">
        <f t="shared" si="9"/>
        <v/>
      </c>
      <c r="AI36" s="60">
        <v>0</v>
      </c>
      <c r="AJ36" s="60">
        <v>0</v>
      </c>
      <c r="AK36" s="60">
        <v>0</v>
      </c>
      <c r="AL36" s="60">
        <v>0</v>
      </c>
      <c r="AM36" s="60">
        <v>0</v>
      </c>
      <c r="AN36" s="60">
        <v>0</v>
      </c>
      <c r="AO36" s="60">
        <v>0</v>
      </c>
      <c r="AP36" s="60">
        <v>0</v>
      </c>
    </row>
    <row r="37" spans="1:42" ht="36" customHeight="1" x14ac:dyDescent="0.2">
      <c r="A37" s="87">
        <v>28</v>
      </c>
      <c r="B37" s="87" t="s">
        <v>16</v>
      </c>
      <c r="C37" s="87" t="s">
        <v>62</v>
      </c>
      <c r="D37" s="87">
        <v>2</v>
      </c>
      <c r="E37" s="19">
        <v>17612000</v>
      </c>
      <c r="F37" s="30"/>
      <c r="G37" s="55">
        <v>16445800</v>
      </c>
      <c r="H37" s="93">
        <v>17136000</v>
      </c>
      <c r="I37" s="55">
        <v>23918524</v>
      </c>
      <c r="J37" s="55">
        <v>16660000</v>
      </c>
      <c r="K37" s="55">
        <v>27383328</v>
      </c>
      <c r="L37" s="55">
        <v>15232000</v>
      </c>
      <c r="M37" s="55">
        <v>0</v>
      </c>
      <c r="N37" s="55">
        <v>4645995.62</v>
      </c>
      <c r="O37" s="21">
        <v>0</v>
      </c>
      <c r="P37" s="56">
        <f>IF('EVALUACION OFERTA ECONOMICA 1-2'!AE37="","",IF('EVALUACION OFERTA ECONOMICA 1-2'!AE37='EVALUACION OFERTA ECONOMICA 1-2'!$AM37,100,(('EVALUACION OFERTA ECONOMICA 1-2'!AE37*100)/'EVALUACION OFERTA ECONOMICA 1-2'!$AM37)))</f>
        <v>2850.7936128950482</v>
      </c>
      <c r="Q37" s="56">
        <f>IF('EVALUACION OFERTA ECONOMICA 1-2'!AF37="","",IF('EVALUACION OFERTA ECONOMICA 1-2'!AF37='EVALUACION OFERTA ECONOMICA 1-2'!$AM37,100,(('EVALUACION OFERTA ECONOMICA 1-2'!AF37*100)/'EVALUACION OFERTA ECONOMICA 1-2'!$AM37)))</f>
        <v>4229.4810438269678</v>
      </c>
      <c r="R37" s="56" t="str">
        <f>IF('EVALUACION OFERTA ECONOMICA 1-2'!AG37="","",IF('EVALUACION OFERTA ECONOMICA 1-2'!AG37='EVALUACION OFERTA ECONOMICA 1-2'!$AM37,100,(('EVALUACION OFERTA ECONOMICA 1-2'!AG37*100)/'EVALUACION OFERTA ECONOMICA 1-2'!$AM37)))</f>
        <v/>
      </c>
      <c r="S37" s="56">
        <f>IF('EVALUACION OFERTA ECONOMICA 1-2'!AH37="","",IF('EVALUACION OFERTA ECONOMICA 1-2'!AH37='EVALUACION OFERTA ECONOMICA 1-2'!$AM37,100,(('EVALUACION OFERTA ECONOMICA 1-2'!AH37*100)/'EVALUACION OFERTA ECONOMICA 1-2'!$AM37)))</f>
        <v>3278.6621259428857</v>
      </c>
      <c r="T37" s="56" t="str">
        <f>IF('EVALUACION OFERTA ECONOMICA 1-2'!AI37="","",IF('EVALUACION OFERTA ECONOMICA 1-2'!AI37='EVALUACION OFERTA ECONOMICA 1-2'!$AM37,100,(('EVALUACION OFERTA ECONOMICA 1-2'!AI37*100)/'EVALUACION OFERTA ECONOMICA 1-2'!$AM37)))</f>
        <v/>
      </c>
      <c r="U37" s="56" t="str">
        <f>IF('EVALUACION OFERTA ECONOMICA 1-2'!AJ37="","",IF('EVALUACION OFERTA ECONOMICA 1-2'!AJ37='EVALUACION OFERTA ECONOMICA 1-2'!$AM37,100,(('EVALUACION OFERTA ECONOMICA 1-2'!AJ37*100)/'EVALUACION OFERTA ECONOMICA 1-2'!$AM37)))</f>
        <v/>
      </c>
      <c r="V37" s="56" t="str">
        <f>IF('EVALUACION OFERTA ECONOMICA 1-2'!AK37="","",IF('EVALUACION OFERTA ECONOMICA 1-2'!AK37='EVALUACION OFERTA ECONOMICA 1-2'!$AM37,100,(('EVALUACION OFERTA ECONOMICA 1-2'!AK37*100)/'EVALUACION OFERTA ECONOMICA 1-2'!$AM37)))</f>
        <v/>
      </c>
      <c r="W37" s="56">
        <f>IF('EVALUACION OFERTA ECONOMICA 1-2'!AL37="","",IF('EVALUACION OFERTA ECONOMICA 1-2'!AL37='EVALUACION OFERTA ECONOMICA 1-2'!$AM37,100,(('EVALUACION OFERTA ECONOMICA 1-2'!AL37*100)/'EVALUACION OFERTA ECONOMICA 1-2'!$AM37)))</f>
        <v>20719.536706087008</v>
      </c>
      <c r="X37" s="57">
        <f t="shared" si="0"/>
        <v>2850.7936128950482</v>
      </c>
      <c r="Y37" s="58"/>
      <c r="Z37" s="59">
        <f t="shared" si="2"/>
        <v>40</v>
      </c>
      <c r="AA37" s="59">
        <f t="shared" si="3"/>
        <v>30.331312813782045</v>
      </c>
      <c r="AB37" s="59" t="str">
        <f t="shared" si="4"/>
        <v/>
      </c>
      <c r="AC37" s="59">
        <f t="shared" si="5"/>
        <v>39.12745737512811</v>
      </c>
      <c r="AD37" s="59" t="str">
        <f t="shared" si="6"/>
        <v/>
      </c>
      <c r="AE37" s="59" t="str">
        <f t="shared" si="7"/>
        <v/>
      </c>
      <c r="AF37" s="59" t="str">
        <f t="shared" si="8"/>
        <v/>
      </c>
      <c r="AG37" s="59">
        <f t="shared" si="9"/>
        <v>6.191533835917733</v>
      </c>
      <c r="AI37" s="60">
        <v>0</v>
      </c>
      <c r="AJ37" s="60">
        <v>0</v>
      </c>
      <c r="AK37" s="60">
        <v>0</v>
      </c>
      <c r="AL37" s="60">
        <v>0</v>
      </c>
      <c r="AM37" s="60">
        <v>0</v>
      </c>
      <c r="AN37" s="60">
        <v>0</v>
      </c>
      <c r="AO37" s="60">
        <v>0</v>
      </c>
      <c r="AP37" s="60">
        <v>0</v>
      </c>
    </row>
    <row r="38" spans="1:42" ht="36" customHeight="1" x14ac:dyDescent="0.2">
      <c r="A38" s="87">
        <v>29</v>
      </c>
      <c r="B38" s="87" t="s">
        <v>16</v>
      </c>
      <c r="C38" s="87" t="s">
        <v>63</v>
      </c>
      <c r="D38" s="87">
        <v>1</v>
      </c>
      <c r="E38" s="19">
        <v>19040000</v>
      </c>
      <c r="F38" s="30"/>
      <c r="G38" s="55">
        <v>18921000</v>
      </c>
      <c r="H38" s="93">
        <v>18445000</v>
      </c>
      <c r="I38" s="55">
        <v>14800625</v>
      </c>
      <c r="J38" s="55">
        <v>0</v>
      </c>
      <c r="K38" s="55">
        <v>74970000</v>
      </c>
      <c r="L38" s="55">
        <v>16422000</v>
      </c>
      <c r="M38" s="55">
        <v>0</v>
      </c>
      <c r="N38" s="55">
        <v>19818577.73</v>
      </c>
      <c r="O38" s="21">
        <v>0</v>
      </c>
      <c r="P38" s="56" t="str">
        <f>IF('EVALUACION OFERTA ECONOMICA 1-2'!AE38="","",IF('EVALUACION OFERTA ECONOMICA 1-2'!AE38='EVALUACION OFERTA ECONOMICA 1-2'!$AM38,100,(('EVALUACION OFERTA ECONOMICA 1-2'!AE38*100)/'EVALUACION OFERTA ECONOMICA 1-2'!$AM38)))</f>
        <v/>
      </c>
      <c r="Q38" s="56">
        <f>IF('EVALUACION OFERTA ECONOMICA 1-2'!AF38="","",IF('EVALUACION OFERTA ECONOMICA 1-2'!AF38='EVALUACION OFERTA ECONOMICA 1-2'!$AM38,100,(('EVALUACION OFERTA ECONOMICA 1-2'!AF38*100)/'EVALUACION OFERTA ECONOMICA 1-2'!$AM38)))</f>
        <v>1749.6443812233265</v>
      </c>
      <c r="R38" s="56">
        <f>IF('EVALUACION OFERTA ECONOMICA 1-2'!AG38="","",IF('EVALUACION OFERTA ECONOMICA 1-2'!AG38='EVALUACION OFERTA ECONOMICA 1-2'!$AM38,100,(('EVALUACION OFERTA ECONOMICA 1-2'!AG38*100)/'EVALUACION OFERTA ECONOMICA 1-2'!$AM38)))</f>
        <v>4523.4708392603152</v>
      </c>
      <c r="S38" s="56" t="str">
        <f>IF('EVALUACION OFERTA ECONOMICA 1-2'!AH38="","",IF('EVALUACION OFERTA ECONOMICA 1-2'!AH38='EVALUACION OFERTA ECONOMICA 1-2'!$AM38,100,(('EVALUACION OFERTA ECONOMICA 1-2'!AH38*100)/'EVALUACION OFERTA ECONOMICA 1-2'!$AM38)))</f>
        <v/>
      </c>
      <c r="T38" s="56" t="str">
        <f>IF('EVALUACION OFERTA ECONOMICA 1-2'!AI38="","",IF('EVALUACION OFERTA ECONOMICA 1-2'!AI38='EVALUACION OFERTA ECONOMICA 1-2'!$AM38,100,(('EVALUACION OFERTA ECONOMICA 1-2'!AI38*100)/'EVALUACION OFERTA ECONOMICA 1-2'!$AM38)))</f>
        <v/>
      </c>
      <c r="U38" s="56" t="str">
        <f>IF('EVALUACION OFERTA ECONOMICA 1-2'!AJ38="","",IF('EVALUACION OFERTA ECONOMICA 1-2'!AJ38='EVALUACION OFERTA ECONOMICA 1-2'!$AM38,100,(('EVALUACION OFERTA ECONOMICA 1-2'!AJ38*100)/'EVALUACION OFERTA ECONOMICA 1-2'!$AM38)))</f>
        <v/>
      </c>
      <c r="V38" s="56" t="str">
        <f>IF('EVALUACION OFERTA ECONOMICA 1-2'!AK38="","",IF('EVALUACION OFERTA ECONOMICA 1-2'!AK38='EVALUACION OFERTA ECONOMICA 1-2'!$AM38,100,(('EVALUACION OFERTA ECONOMICA 1-2'!AK38*100)/'EVALUACION OFERTA ECONOMICA 1-2'!$AM38)))</f>
        <v/>
      </c>
      <c r="W38" s="56" t="str">
        <f>IF('EVALUACION OFERTA ECONOMICA 1-2'!AL38="","",IF('EVALUACION OFERTA ECONOMICA 1-2'!AL38='EVALUACION OFERTA ECONOMICA 1-2'!$AM38,100,(('EVALUACION OFERTA ECONOMICA 1-2'!AL38*100)/'EVALUACION OFERTA ECONOMICA 1-2'!$AM38)))</f>
        <v/>
      </c>
      <c r="X38" s="57">
        <f t="shared" si="0"/>
        <v>1749.6443812233265</v>
      </c>
      <c r="Y38" s="58"/>
      <c r="Z38" s="59" t="str">
        <f t="shared" si="2"/>
        <v/>
      </c>
      <c r="AA38" s="59">
        <f t="shared" si="3"/>
        <v>40</v>
      </c>
      <c r="AB38" s="59">
        <f t="shared" si="4"/>
        <v>17.405660377358462</v>
      </c>
      <c r="AC38" s="59" t="str">
        <f t="shared" si="5"/>
        <v/>
      </c>
      <c r="AD38" s="59" t="str">
        <f t="shared" si="6"/>
        <v/>
      </c>
      <c r="AE38" s="59" t="str">
        <f t="shared" si="7"/>
        <v/>
      </c>
      <c r="AF38" s="59" t="str">
        <f t="shared" si="8"/>
        <v/>
      </c>
      <c r="AG38" s="59" t="str">
        <f t="shared" si="9"/>
        <v/>
      </c>
      <c r="AI38" s="60">
        <v>0</v>
      </c>
      <c r="AJ38" s="60">
        <v>0</v>
      </c>
      <c r="AK38" s="60">
        <v>0</v>
      </c>
      <c r="AL38" s="60">
        <v>0</v>
      </c>
      <c r="AM38" s="60">
        <v>0</v>
      </c>
      <c r="AN38" s="60">
        <v>0</v>
      </c>
      <c r="AO38" s="60">
        <v>0</v>
      </c>
      <c r="AP38" s="60">
        <v>0</v>
      </c>
    </row>
    <row r="39" spans="1:42" ht="36" customHeight="1" x14ac:dyDescent="0.2">
      <c r="A39" s="87">
        <v>30</v>
      </c>
      <c r="B39" s="87" t="s">
        <v>16</v>
      </c>
      <c r="C39" s="87" t="s">
        <v>64</v>
      </c>
      <c r="D39" s="87">
        <v>15</v>
      </c>
      <c r="E39" s="19">
        <v>107992500</v>
      </c>
      <c r="F39" s="30"/>
      <c r="G39" s="55">
        <v>135445800</v>
      </c>
      <c r="H39" s="93">
        <v>132090000</v>
      </c>
      <c r="I39" s="55">
        <v>89250000</v>
      </c>
      <c r="J39" s="55">
        <v>104779500</v>
      </c>
      <c r="K39" s="55">
        <v>60127725</v>
      </c>
      <c r="L39" s="55">
        <v>155295000</v>
      </c>
      <c r="M39" s="55">
        <v>0</v>
      </c>
      <c r="N39" s="55">
        <v>112952354.55</v>
      </c>
      <c r="O39" s="21">
        <v>0</v>
      </c>
      <c r="P39" s="56" t="str">
        <f>IF('EVALUACION OFERTA ECONOMICA 1-2'!AE39="","",IF('EVALUACION OFERTA ECONOMICA 1-2'!AE39='EVALUACION OFERTA ECONOMICA 1-2'!$AM39,100,(('EVALUACION OFERTA ECONOMICA 1-2'!AE39*100)/'EVALUACION OFERTA ECONOMICA 1-2'!$AM39)))</f>
        <v/>
      </c>
      <c r="Q39" s="56" t="str">
        <f>IF('EVALUACION OFERTA ECONOMICA 1-2'!AF39="","",IF('EVALUACION OFERTA ECONOMICA 1-2'!AF39='EVALUACION OFERTA ECONOMICA 1-2'!$AM39,100,(('EVALUACION OFERTA ECONOMICA 1-2'!AF39*100)/'EVALUACION OFERTA ECONOMICA 1-2'!$AM39)))</f>
        <v/>
      </c>
      <c r="R39" s="56" t="str">
        <f>IF('EVALUACION OFERTA ECONOMICA 1-2'!AG39="","",IF('EVALUACION OFERTA ECONOMICA 1-2'!AG39='EVALUACION OFERTA ECONOMICA 1-2'!$AM39,100,(('EVALUACION OFERTA ECONOMICA 1-2'!AG39*100)/'EVALUACION OFERTA ECONOMICA 1-2'!$AM39)))</f>
        <v/>
      </c>
      <c r="S39" s="56">
        <f>IF('EVALUACION OFERTA ECONOMICA 1-2'!AH39="","",IF('EVALUACION OFERTA ECONOMICA 1-2'!AH39='EVALUACION OFERTA ECONOMICA 1-2'!$AM39,100,(('EVALUACION OFERTA ECONOMICA 1-2'!AH39*100)/'EVALUACION OFERTA ECONOMICA 1-2'!$AM39)))</f>
        <v>0</v>
      </c>
      <c r="T39" s="56" t="str">
        <f>IF('EVALUACION OFERTA ECONOMICA 1-2'!AI39="","",IF('EVALUACION OFERTA ECONOMICA 1-2'!AI39='EVALUACION OFERTA ECONOMICA 1-2'!$AM39,100,(('EVALUACION OFERTA ECONOMICA 1-2'!AI39*100)/'EVALUACION OFERTA ECONOMICA 1-2'!$AM39)))</f>
        <v/>
      </c>
      <c r="U39" s="56" t="str">
        <f>IF('EVALUACION OFERTA ECONOMICA 1-2'!AJ39="","",IF('EVALUACION OFERTA ECONOMICA 1-2'!AJ39='EVALUACION OFERTA ECONOMICA 1-2'!$AM39,100,(('EVALUACION OFERTA ECONOMICA 1-2'!AJ39*100)/'EVALUACION OFERTA ECONOMICA 1-2'!$AM39)))</f>
        <v/>
      </c>
      <c r="V39" s="56" t="str">
        <f>IF('EVALUACION OFERTA ECONOMICA 1-2'!AK39="","",IF('EVALUACION OFERTA ECONOMICA 1-2'!AK39='EVALUACION OFERTA ECONOMICA 1-2'!$AM39,100,(('EVALUACION OFERTA ECONOMICA 1-2'!AK39*100)/'EVALUACION OFERTA ECONOMICA 1-2'!$AM39)))</f>
        <v/>
      </c>
      <c r="W39" s="56" t="str">
        <f>IF('EVALUACION OFERTA ECONOMICA 1-2'!AL39="","",IF('EVALUACION OFERTA ECONOMICA 1-2'!AL39='EVALUACION OFERTA ECONOMICA 1-2'!$AM39,100,(('EVALUACION OFERTA ECONOMICA 1-2'!AL39*100)/'EVALUACION OFERTA ECONOMICA 1-2'!$AM39)))</f>
        <v/>
      </c>
      <c r="X39" s="57">
        <f t="shared" si="0"/>
        <v>0</v>
      </c>
      <c r="Y39" s="58"/>
      <c r="Z39" s="59" t="str">
        <f t="shared" si="2"/>
        <v/>
      </c>
      <c r="AA39" s="59" t="str">
        <f t="shared" si="3"/>
        <v/>
      </c>
      <c r="AB39" s="59" t="str">
        <f t="shared" si="4"/>
        <v/>
      </c>
      <c r="AC39" s="59">
        <f t="shared" si="5"/>
        <v>40</v>
      </c>
      <c r="AD39" s="59" t="str">
        <f t="shared" si="6"/>
        <v/>
      </c>
      <c r="AE39" s="59" t="str">
        <f t="shared" si="7"/>
        <v/>
      </c>
      <c r="AF39" s="59" t="str">
        <f t="shared" si="8"/>
        <v/>
      </c>
      <c r="AG39" s="59" t="str">
        <f t="shared" si="9"/>
        <v/>
      </c>
      <c r="AI39" s="60">
        <v>0</v>
      </c>
      <c r="AJ39" s="60">
        <v>0</v>
      </c>
      <c r="AK39" s="60">
        <v>0</v>
      </c>
      <c r="AL39" s="60">
        <v>0</v>
      </c>
      <c r="AM39" s="60">
        <v>0</v>
      </c>
      <c r="AN39" s="60">
        <v>0</v>
      </c>
      <c r="AO39" s="60">
        <v>0</v>
      </c>
      <c r="AP39" s="60">
        <v>0</v>
      </c>
    </row>
    <row r="40" spans="1:42" ht="36" customHeight="1" x14ac:dyDescent="0.2">
      <c r="A40" s="88">
        <v>31</v>
      </c>
      <c r="B40" s="87" t="s">
        <v>16</v>
      </c>
      <c r="C40" s="88" t="s">
        <v>65</v>
      </c>
      <c r="D40" s="87">
        <v>14</v>
      </c>
      <c r="E40" s="19">
        <v>30728437.039999999</v>
      </c>
      <c r="F40" s="30"/>
      <c r="G40" s="55">
        <v>0</v>
      </c>
      <c r="H40" s="93">
        <v>40817000</v>
      </c>
      <c r="I40" s="55">
        <v>31237500</v>
      </c>
      <c r="J40" s="55">
        <v>39217640</v>
      </c>
      <c r="K40" s="55">
        <v>54811400</v>
      </c>
      <c r="L40" s="55">
        <v>48813800</v>
      </c>
      <c r="M40" s="55">
        <v>0</v>
      </c>
      <c r="N40" s="55">
        <v>37639321.580000006</v>
      </c>
      <c r="O40" s="21">
        <v>0</v>
      </c>
      <c r="P40" s="56" t="str">
        <f>IF('EVALUACION OFERTA ECONOMICA 1-2'!AE40="","",IF('EVALUACION OFERTA ECONOMICA 1-2'!AE40='EVALUACION OFERTA ECONOMICA 1-2'!$AM40,100,(('EVALUACION OFERTA ECONOMICA 1-2'!AE40*100)/'EVALUACION OFERTA ECONOMICA 1-2'!$AM40)))</f>
        <v/>
      </c>
      <c r="Q40" s="56" t="str">
        <f>IF('EVALUACION OFERTA ECONOMICA 1-2'!AF40="","",IF('EVALUACION OFERTA ECONOMICA 1-2'!AF40='EVALUACION OFERTA ECONOMICA 1-2'!$AM40,100,(('EVALUACION OFERTA ECONOMICA 1-2'!AF40*100)/'EVALUACION OFERTA ECONOMICA 1-2'!$AM40)))</f>
        <v/>
      </c>
      <c r="R40" s="56" t="str">
        <f>IF('EVALUACION OFERTA ECONOMICA 1-2'!AG40="","",IF('EVALUACION OFERTA ECONOMICA 1-2'!AG40='EVALUACION OFERTA ECONOMICA 1-2'!$AM40,100,(('EVALUACION OFERTA ECONOMICA 1-2'!AG40*100)/'EVALUACION OFERTA ECONOMICA 1-2'!$AM40)))</f>
        <v/>
      </c>
      <c r="S40" s="56" t="str">
        <f>IF('EVALUACION OFERTA ECONOMICA 1-2'!AH40="","",IF('EVALUACION OFERTA ECONOMICA 1-2'!AH40='EVALUACION OFERTA ECONOMICA 1-2'!$AM40,100,(('EVALUACION OFERTA ECONOMICA 1-2'!AH40*100)/'EVALUACION OFERTA ECONOMICA 1-2'!$AM40)))</f>
        <v/>
      </c>
      <c r="T40" s="56" t="str">
        <f>IF('EVALUACION OFERTA ECONOMICA 1-2'!AI40="","",IF('EVALUACION OFERTA ECONOMICA 1-2'!AI40='EVALUACION OFERTA ECONOMICA 1-2'!$AM40,100,(('EVALUACION OFERTA ECONOMICA 1-2'!AI40*100)/'EVALUACION OFERTA ECONOMICA 1-2'!$AM40)))</f>
        <v/>
      </c>
      <c r="U40" s="56" t="str">
        <f>IF('EVALUACION OFERTA ECONOMICA 1-2'!AJ40="","",IF('EVALUACION OFERTA ECONOMICA 1-2'!AJ40='EVALUACION OFERTA ECONOMICA 1-2'!$AM40,100,(('EVALUACION OFERTA ECONOMICA 1-2'!AJ40*100)/'EVALUACION OFERTA ECONOMICA 1-2'!$AM40)))</f>
        <v/>
      </c>
      <c r="V40" s="56" t="str">
        <f>IF('EVALUACION OFERTA ECONOMICA 1-2'!AK40="","",IF('EVALUACION OFERTA ECONOMICA 1-2'!AK40='EVALUACION OFERTA ECONOMICA 1-2'!$AM40,100,(('EVALUACION OFERTA ECONOMICA 1-2'!AK40*100)/'EVALUACION OFERTA ECONOMICA 1-2'!$AM40)))</f>
        <v/>
      </c>
      <c r="W40" s="56" t="str">
        <f>IF('EVALUACION OFERTA ECONOMICA 1-2'!AL40="","",IF('EVALUACION OFERTA ECONOMICA 1-2'!AL40='EVALUACION OFERTA ECONOMICA 1-2'!$AM40,100,(('EVALUACION OFERTA ECONOMICA 1-2'!AL40*100)/'EVALUACION OFERTA ECONOMICA 1-2'!$AM40)))</f>
        <v/>
      </c>
      <c r="X40" s="57">
        <f t="shared" si="0"/>
        <v>0</v>
      </c>
      <c r="Y40" s="58"/>
      <c r="Z40" s="59" t="str">
        <f t="shared" si="2"/>
        <v/>
      </c>
      <c r="AA40" s="59" t="str">
        <f t="shared" si="3"/>
        <v/>
      </c>
      <c r="AB40" s="59" t="str">
        <f t="shared" si="4"/>
        <v/>
      </c>
      <c r="AC40" s="59" t="str">
        <f t="shared" si="5"/>
        <v/>
      </c>
      <c r="AD40" s="59" t="str">
        <f t="shared" si="6"/>
        <v/>
      </c>
      <c r="AE40" s="59" t="str">
        <f t="shared" si="7"/>
        <v/>
      </c>
      <c r="AF40" s="59" t="str">
        <f t="shared" si="8"/>
        <v/>
      </c>
      <c r="AG40" s="59" t="str">
        <f t="shared" si="9"/>
        <v/>
      </c>
      <c r="AI40" s="60">
        <v>0</v>
      </c>
      <c r="AJ40" s="60">
        <v>0</v>
      </c>
      <c r="AK40" s="60">
        <v>0</v>
      </c>
      <c r="AL40" s="60">
        <v>0</v>
      </c>
      <c r="AM40" s="60">
        <v>0</v>
      </c>
      <c r="AN40" s="60">
        <v>0</v>
      </c>
      <c r="AO40" s="60">
        <v>0</v>
      </c>
      <c r="AP40" s="60">
        <v>0</v>
      </c>
    </row>
  </sheetData>
  <sheetProtection selectLockedCells="1"/>
  <protectedRanges>
    <protectedRange password="F16F" sqref="A41:C65332 A4:C8" name="Rango1"/>
    <protectedRange password="F16F" sqref="A9:C9" name="Rango1_1"/>
    <protectedRange password="F16F" sqref="B39:B40" name="Rango1_3"/>
    <protectedRange password="F16F" sqref="B13:B38 A10 A13:A40 A11:B12" name="Rango1_2_1"/>
    <protectedRange password="F16F" sqref="A1:C3" name="Rango1_1_1"/>
  </protectedRanges>
  <autoFilter ref="A9:AR40"/>
  <mergeCells count="6">
    <mergeCell ref="G8:N8"/>
    <mergeCell ref="Z8:AG8"/>
    <mergeCell ref="AI8:AP8"/>
    <mergeCell ref="A1:M1"/>
    <mergeCell ref="A2:M2"/>
    <mergeCell ref="A3:M3"/>
  </mergeCells>
  <pageMargins left="0.31496062992125984" right="0.27559055118110237" top="0.98425196850393704" bottom="0.98425196850393704" header="0" footer="0"/>
  <pageSetup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"/>
  <sheetViews>
    <sheetView zoomScale="115" zoomScaleNormal="115" workbookViewId="0">
      <pane xSplit="5" ySplit="9" topLeftCell="AE38" activePane="bottomRight" state="frozen"/>
      <selection pane="topRight" activeCell="F1" sqref="F1"/>
      <selection pane="bottomLeft" activeCell="A10" sqref="A10"/>
      <selection pane="bottomRight" activeCell="AG47" sqref="AG47"/>
    </sheetView>
  </sheetViews>
  <sheetFormatPr baseColWidth="10" defaultRowHeight="12.75" x14ac:dyDescent="0.2"/>
  <cols>
    <col min="1" max="1" width="5.85546875" style="62" customWidth="1"/>
    <col min="2" max="2" width="12.140625" style="63" customWidth="1"/>
    <col min="3" max="3" width="27" style="62" customWidth="1"/>
    <col min="4" max="5" width="12.28515625" style="62" customWidth="1"/>
    <col min="6" max="6" width="9" style="64" customWidth="1"/>
    <col min="7" max="9" width="14" style="64" customWidth="1"/>
    <col min="10" max="10" width="15.28515625" style="65" customWidth="1"/>
    <col min="11" max="11" width="12.7109375" style="65" customWidth="1"/>
    <col min="12" max="14" width="14" style="64" customWidth="1"/>
    <col min="15" max="32" width="11.42578125" style="65" customWidth="1"/>
    <col min="33" max="33" width="11.42578125" style="64" customWidth="1"/>
    <col min="34" max="34" width="11.5703125" style="65" customWidth="1"/>
    <col min="35" max="35" width="11.5703125" style="65" hidden="1" customWidth="1"/>
    <col min="36" max="36" width="6.42578125" style="65" customWidth="1"/>
    <col min="37" max="37" width="13.85546875" style="65" customWidth="1"/>
    <col min="38" max="38" width="11.42578125" style="65" hidden="1" customWidth="1"/>
    <col min="39" max="39" width="14.42578125" style="65" customWidth="1"/>
    <col min="40" max="40" width="13.28515625" style="65" customWidth="1"/>
    <col min="41" max="16384" width="11.42578125" style="65"/>
  </cols>
  <sheetData>
    <row r="1" spans="1:41" ht="21" customHeight="1" x14ac:dyDescent="0.2">
      <c r="A1" s="147" t="s">
        <v>85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41" ht="15.75" customHeight="1" x14ac:dyDescent="0.2">
      <c r="A2" s="147" t="s">
        <v>86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41" ht="52.5" customHeight="1" x14ac:dyDescent="0.2">
      <c r="A3" s="147" t="s">
        <v>87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41" ht="18" customHeight="1" x14ac:dyDescent="0.2"/>
    <row r="5" spans="1:41" ht="17.25" hidden="1" customHeight="1" x14ac:dyDescent="0.2"/>
    <row r="6" spans="1:41" ht="24.75" hidden="1" customHeight="1" x14ac:dyDescent="0.2"/>
    <row r="7" spans="1:41" ht="15.75" customHeight="1" thickBot="1" x14ac:dyDescent="0.25">
      <c r="A7" s="66"/>
      <c r="B7" s="66"/>
      <c r="D7" s="66"/>
      <c r="E7" s="66"/>
      <c r="F7" s="67"/>
      <c r="G7" s="67"/>
      <c r="H7" s="67"/>
      <c r="I7" s="67"/>
      <c r="J7" s="67"/>
      <c r="K7" s="67"/>
      <c r="L7" s="67"/>
      <c r="M7" s="67"/>
      <c r="N7" s="67"/>
    </row>
    <row r="8" spans="1:41" ht="17.25" customHeight="1" thickBot="1" x14ac:dyDescent="0.25">
      <c r="G8" s="135" t="s">
        <v>0</v>
      </c>
      <c r="H8" s="136"/>
      <c r="I8" s="136"/>
      <c r="J8" s="136"/>
      <c r="K8" s="136"/>
      <c r="L8" s="136"/>
      <c r="M8" s="136"/>
      <c r="N8" s="136"/>
      <c r="P8" s="137" t="s">
        <v>29</v>
      </c>
      <c r="Q8" s="138"/>
      <c r="R8" s="138"/>
      <c r="S8" s="138"/>
      <c r="T8" s="138"/>
      <c r="U8" s="138"/>
      <c r="V8" s="138"/>
      <c r="W8" s="138"/>
      <c r="Y8" s="135" t="s">
        <v>30</v>
      </c>
      <c r="Z8" s="136"/>
      <c r="AA8" s="136"/>
      <c r="AB8" s="136"/>
      <c r="AC8" s="136"/>
      <c r="AD8" s="136"/>
      <c r="AE8" s="136"/>
      <c r="AF8" s="139"/>
      <c r="AG8" s="140" t="s">
        <v>31</v>
      </c>
      <c r="AI8" s="142" t="s">
        <v>32</v>
      </c>
      <c r="AK8" s="131" t="s">
        <v>33</v>
      </c>
      <c r="AL8" s="68"/>
      <c r="AM8" s="133" t="s">
        <v>34</v>
      </c>
    </row>
    <row r="9" spans="1:41" s="66" customFormat="1" ht="51.75" customHeight="1" x14ac:dyDescent="0.2">
      <c r="A9" s="69" t="s">
        <v>4</v>
      </c>
      <c r="B9" s="70" t="s">
        <v>5</v>
      </c>
      <c r="C9" s="70" t="s">
        <v>7</v>
      </c>
      <c r="D9" s="70" t="s">
        <v>8</v>
      </c>
      <c r="E9" s="70" t="s">
        <v>9</v>
      </c>
      <c r="F9" s="71"/>
      <c r="G9" s="92" t="s">
        <v>10</v>
      </c>
      <c r="H9" s="92" t="s">
        <v>66</v>
      </c>
      <c r="I9" s="17" t="s">
        <v>67</v>
      </c>
      <c r="J9" s="17" t="s">
        <v>68</v>
      </c>
      <c r="K9" s="17" t="s">
        <v>69</v>
      </c>
      <c r="L9" s="17" t="s">
        <v>70</v>
      </c>
      <c r="M9" s="17" t="s">
        <v>71</v>
      </c>
      <c r="N9" s="17" t="s">
        <v>72</v>
      </c>
      <c r="P9" s="92" t="s">
        <v>10</v>
      </c>
      <c r="Q9" s="92" t="s">
        <v>66</v>
      </c>
      <c r="R9" s="17" t="s">
        <v>67</v>
      </c>
      <c r="S9" s="17" t="s">
        <v>68</v>
      </c>
      <c r="T9" s="17" t="s">
        <v>69</v>
      </c>
      <c r="U9" s="17" t="s">
        <v>70</v>
      </c>
      <c r="V9" s="17" t="s">
        <v>71</v>
      </c>
      <c r="W9" s="17" t="s">
        <v>72</v>
      </c>
      <c r="Y9" s="92" t="s">
        <v>10</v>
      </c>
      <c r="Z9" s="92" t="s">
        <v>66</v>
      </c>
      <c r="AA9" s="17" t="s">
        <v>67</v>
      </c>
      <c r="AB9" s="17" t="s">
        <v>68</v>
      </c>
      <c r="AC9" s="17" t="s">
        <v>69</v>
      </c>
      <c r="AD9" s="17" t="s">
        <v>70</v>
      </c>
      <c r="AE9" s="17" t="s">
        <v>71</v>
      </c>
      <c r="AF9" s="17" t="s">
        <v>72</v>
      </c>
      <c r="AG9" s="141"/>
      <c r="AI9" s="143"/>
      <c r="AK9" s="132"/>
      <c r="AL9" s="72"/>
      <c r="AM9" s="134"/>
      <c r="AO9" s="66" t="s">
        <v>35</v>
      </c>
    </row>
    <row r="10" spans="1:41" ht="71.25" customHeight="1" x14ac:dyDescent="0.2">
      <c r="A10" s="86">
        <v>1</v>
      </c>
      <c r="B10" s="87" t="s">
        <v>11</v>
      </c>
      <c r="C10" s="86" t="s">
        <v>36</v>
      </c>
      <c r="D10" s="87">
        <v>1</v>
      </c>
      <c r="E10" s="19">
        <v>75390784</v>
      </c>
      <c r="F10" s="73"/>
      <c r="G10" s="55">
        <v>75267500</v>
      </c>
      <c r="H10" s="93">
        <v>0</v>
      </c>
      <c r="I10" s="55">
        <v>42281890</v>
      </c>
      <c r="J10" s="55">
        <v>0</v>
      </c>
      <c r="K10" s="55">
        <v>0</v>
      </c>
      <c r="L10" s="55">
        <v>60690000</v>
      </c>
      <c r="M10" s="55">
        <v>75337710</v>
      </c>
      <c r="N10" s="55">
        <v>54304213.670000002</v>
      </c>
      <c r="O10" s="100"/>
      <c r="P10" s="74">
        <v>55</v>
      </c>
      <c r="Q10" s="74">
        <v>0</v>
      </c>
      <c r="R10" s="74">
        <v>55</v>
      </c>
      <c r="S10" s="74">
        <v>55</v>
      </c>
      <c r="T10" s="74">
        <v>30</v>
      </c>
      <c r="U10" s="74">
        <v>20</v>
      </c>
      <c r="V10" s="74">
        <v>30</v>
      </c>
      <c r="W10" s="74">
        <v>20</v>
      </c>
      <c r="Y10" s="75">
        <f>IF('EVALUACION OFERTA ECONOMICA 2'!Z10="","",'EVALUACION OFERTA ECONOMICA 2'!Z10+'EVALUACION OFERTA ECONOMICA 2'!AI10+'EVALUACION OFERTA ECONOMICA 2-2'!P10)</f>
        <v>95</v>
      </c>
      <c r="Z10" s="75" t="str">
        <f>IF('EVALUACION OFERTA ECONOMICA 2'!AA10="","",'EVALUACION OFERTA ECONOMICA 2'!AA10+'EVALUACION OFERTA ECONOMICA 2'!AJ10+'EVALUACION OFERTA ECONOMICA 2-2'!Q10)</f>
        <v/>
      </c>
      <c r="AA10" s="75">
        <f>IF('EVALUACION OFERTA ECONOMICA 2'!AB10="","",'EVALUACION OFERTA ECONOMICA 2'!AB10+'EVALUACION OFERTA ECONOMICA 2'!AK10+'EVALUACION OFERTA ECONOMICA 2-2'!R10)</f>
        <v>66.115273946349816</v>
      </c>
      <c r="AB10" s="75" t="str">
        <f>IF('EVALUACION OFERTA ECONOMICA 2'!AC10="","",'EVALUACION OFERTA ECONOMICA 2'!AC10+'EVALUACION OFERTA ECONOMICA 2'!AL10+'EVALUACION OFERTA ECONOMICA 2-2'!S10)</f>
        <v/>
      </c>
      <c r="AC10" s="75" t="str">
        <f>IF('EVALUACION OFERTA ECONOMICA 2'!AD10="","",'EVALUACION OFERTA ECONOMICA 2'!AD10+'EVALUACION OFERTA ECONOMICA 2'!AM10+'EVALUACION OFERTA ECONOMICA 2-2'!T10)</f>
        <v/>
      </c>
      <c r="AD10" s="75" t="str">
        <f>IF('EVALUACION OFERTA ECONOMICA 2'!AE10="","",'EVALUACION OFERTA ECONOMICA 2'!AE10+'EVALUACION OFERTA ECONOMICA 2'!AN10+'EVALUACION OFERTA ECONOMICA 2-2'!U10)</f>
        <v/>
      </c>
      <c r="AE10" s="75">
        <f>IF('EVALUACION OFERTA ECONOMICA 2'!AF10="","",'EVALUACION OFERTA ECONOMICA 2'!AF10+'EVALUACION OFERTA ECONOMICA 2'!AO10+'EVALUACION OFERTA ECONOMICA 2-2'!V10)</f>
        <v>74.521583693121613</v>
      </c>
      <c r="AF10" s="75" t="str">
        <f>IF('EVALUACION OFERTA ECONOMICA 2'!AG10="","",'EVALUACION OFERTA ECONOMICA 2'!AG10+'EVALUACION OFERTA ECONOMICA 2'!AP10+'EVALUACION OFERTA ECONOMICA 2-2'!W10)</f>
        <v/>
      </c>
      <c r="AG10" s="75">
        <f t="shared" ref="AG10:AG40" si="0">MAX(Y10:AF10)</f>
        <v>95</v>
      </c>
      <c r="AI10" s="76" t="str">
        <f t="shared" ref="AI10:AI40" si="1">IF($AG10=Y10,Y$9,IF($AG10=Z10,Z$9,IF($AG10=AA10,AA$9,IF($AG10=AB10,AB$9,IF($AG10=AC10,AC$9,IF($AG10=AD10,AD$9,IF($AG10=AE10,AE$9,"")))))))</f>
        <v>ANALYTICA</v>
      </c>
      <c r="AK10" s="77" t="str">
        <f>CONCATENATE(AI10)</f>
        <v>ANALYTICA</v>
      </c>
      <c r="AL10" s="78">
        <f>IF($AK10=$G$9,$G10,IF($AK10=$H$9,$H10,IF($AK10=$I$9,$I10,IF($AK10=$J$9,$J10,IF($AK10=$K$9,$K10,IF($AK10=$L$9,$L10,IF($AK10=$M$9,$M10,IF($AK10=$N$9,$N10,""))))))))</f>
        <v>75267500</v>
      </c>
      <c r="AM10" s="79">
        <f t="shared" ref="AM10:AM40" si="2">IF(AK10="","",MAX(AL10:AL10))</f>
        <v>75267500</v>
      </c>
      <c r="AN10" s="80">
        <f t="shared" ref="AN10:AN40" si="3">IF(AK10="","",E10-AM10)</f>
        <v>123284</v>
      </c>
    </row>
    <row r="11" spans="1:41" ht="36" customHeight="1" x14ac:dyDescent="0.2">
      <c r="A11" s="87">
        <v>2</v>
      </c>
      <c r="B11" s="87" t="s">
        <v>11</v>
      </c>
      <c r="C11" s="87" t="s">
        <v>37</v>
      </c>
      <c r="D11" s="87">
        <v>1</v>
      </c>
      <c r="E11" s="19">
        <v>94713528</v>
      </c>
      <c r="F11" s="81"/>
      <c r="G11" s="55">
        <v>94605000</v>
      </c>
      <c r="H11" s="93">
        <v>0</v>
      </c>
      <c r="I11" s="55">
        <v>70627095</v>
      </c>
      <c r="J11" s="55">
        <v>102935000</v>
      </c>
      <c r="K11" s="55">
        <v>0</v>
      </c>
      <c r="L11" s="55">
        <v>72590000</v>
      </c>
      <c r="M11" s="55">
        <v>94156251</v>
      </c>
      <c r="N11" s="55">
        <v>89946065.510000005</v>
      </c>
      <c r="O11" s="100"/>
      <c r="P11" s="74">
        <v>55</v>
      </c>
      <c r="Q11" s="74">
        <v>0</v>
      </c>
      <c r="R11" s="74">
        <v>55</v>
      </c>
      <c r="S11" s="74">
        <v>55</v>
      </c>
      <c r="T11" s="74">
        <v>30</v>
      </c>
      <c r="U11" s="74">
        <v>20</v>
      </c>
      <c r="V11" s="74">
        <v>30</v>
      </c>
      <c r="W11" s="74">
        <v>20</v>
      </c>
      <c r="Y11" s="75">
        <f>IF('EVALUACION OFERTA ECONOMICA 2'!Z11="","",'EVALUACION OFERTA ECONOMICA 2'!Z11+'EVALUACION OFERTA ECONOMICA 2'!AI11+'EVALUACION OFERTA ECONOMICA 2-2'!P11)</f>
        <v>95.829401008641284</v>
      </c>
      <c r="Z11" s="75" t="str">
        <f>IF('EVALUACION OFERTA ECONOMICA 2'!AA11="","",'EVALUACION OFERTA ECONOMICA 2'!AA11+'EVALUACION OFERTA ECONOMICA 2'!AJ11+'EVALUACION OFERTA ECONOMICA 2-2'!Q11)</f>
        <v/>
      </c>
      <c r="AA11" s="75">
        <f>IF('EVALUACION OFERTA ECONOMICA 2'!AB11="","",'EVALUACION OFERTA ECONOMICA 2'!AB11+'EVALUACION OFERTA ECONOMICA 2'!AK11+'EVALUACION OFERTA ECONOMICA 2-2'!R11)</f>
        <v>65.330937909264904</v>
      </c>
      <c r="AB11" s="75" t="str">
        <f>IF('EVALUACION OFERTA ECONOMICA 2'!AC11="","",'EVALUACION OFERTA ECONOMICA 2'!AC11+'EVALUACION OFERTA ECONOMICA 2'!AL11+'EVALUACION OFERTA ECONOMICA 2-2'!S11)</f>
        <v/>
      </c>
      <c r="AC11" s="75" t="str">
        <f>IF('EVALUACION OFERTA ECONOMICA 2'!AD11="","",'EVALUACION OFERTA ECONOMICA 2'!AD11+'EVALUACION OFERTA ECONOMICA 2'!AM11+'EVALUACION OFERTA ECONOMICA 2-2'!T11)</f>
        <v/>
      </c>
      <c r="AD11" s="75" t="str">
        <f>IF('EVALUACION OFERTA ECONOMICA 2'!AE11="","",'EVALUACION OFERTA ECONOMICA 2'!AE11+'EVALUACION OFERTA ECONOMICA 2'!AN11+'EVALUACION OFERTA ECONOMICA 2-2'!U11)</f>
        <v/>
      </c>
      <c r="AE11" s="75">
        <f>IF('EVALUACION OFERTA ECONOMICA 2'!AF11="","",'EVALUACION OFERTA ECONOMICA 2'!AF11+'EVALUACION OFERTA ECONOMICA 2'!AO11+'EVALUACION OFERTA ECONOMICA 2-2'!V11)</f>
        <v>70</v>
      </c>
      <c r="AF11" s="75" t="str">
        <f>IF('EVALUACION OFERTA ECONOMICA 2'!AG11="","",'EVALUACION OFERTA ECONOMICA 2'!AG11+'EVALUACION OFERTA ECONOMICA 2'!AP11+'EVALUACION OFERTA ECONOMICA 2-2'!W11)</f>
        <v/>
      </c>
      <c r="AG11" s="75">
        <f t="shared" si="0"/>
        <v>95.829401008641284</v>
      </c>
      <c r="AI11" s="76" t="str">
        <f t="shared" si="1"/>
        <v>ANALYTICA</v>
      </c>
      <c r="AK11" s="77" t="str">
        <f t="shared" ref="AK11:AK40" si="4">CONCATENATE(AI11)</f>
        <v>ANALYTICA</v>
      </c>
      <c r="AL11" s="78">
        <f t="shared" ref="AL11:AL40" si="5">IF($AK11=$G$9,$G11,IF($AK11=$H$9,$H11,IF($AK11=$I$9,$I11,IF($AK11=$J$9,$J11,IF($AK11=$K$9,$K11,IF($AK11=$L$9,$L11,IF($AK11=$M$9,$M11,IF($AK11=$N$9,$N11,""))))))))</f>
        <v>94605000</v>
      </c>
      <c r="AM11" s="79">
        <f t="shared" si="2"/>
        <v>94605000</v>
      </c>
      <c r="AN11" s="80">
        <f t="shared" si="3"/>
        <v>108528</v>
      </c>
    </row>
    <row r="12" spans="1:41" ht="36" customHeight="1" x14ac:dyDescent="0.2">
      <c r="A12" s="87">
        <v>3</v>
      </c>
      <c r="B12" s="87" t="s">
        <v>11</v>
      </c>
      <c r="C12" s="87" t="s">
        <v>38</v>
      </c>
      <c r="D12" s="87">
        <v>1</v>
      </c>
      <c r="E12" s="19">
        <v>82042884</v>
      </c>
      <c r="F12" s="82"/>
      <c r="G12" s="55">
        <v>81979100</v>
      </c>
      <c r="H12" s="93">
        <v>0</v>
      </c>
      <c r="I12" s="55">
        <v>56454790</v>
      </c>
      <c r="J12" s="55">
        <v>88952500</v>
      </c>
      <c r="K12" s="55">
        <v>0</v>
      </c>
      <c r="L12" s="55">
        <v>60690000</v>
      </c>
      <c r="M12" s="55">
        <v>81560101</v>
      </c>
      <c r="N12" s="55">
        <v>61550227.200000003</v>
      </c>
      <c r="O12" s="100"/>
      <c r="P12" s="74">
        <v>55</v>
      </c>
      <c r="Q12" s="74">
        <v>0</v>
      </c>
      <c r="R12" s="74">
        <v>55</v>
      </c>
      <c r="S12" s="74">
        <v>55</v>
      </c>
      <c r="T12" s="74">
        <v>30</v>
      </c>
      <c r="U12" s="74">
        <v>20</v>
      </c>
      <c r="V12" s="74">
        <v>30</v>
      </c>
      <c r="W12" s="74">
        <v>20</v>
      </c>
      <c r="Y12" s="75">
        <f>IF('EVALUACION OFERTA ECONOMICA 2'!Z12="","",'EVALUACION OFERTA ECONOMICA 2'!Z12+'EVALUACION OFERTA ECONOMICA 2'!AI12+'EVALUACION OFERTA ECONOMICA 2-2'!P12)</f>
        <v>96.348166996252417</v>
      </c>
      <c r="Z12" s="75" t="str">
        <f>IF('EVALUACION OFERTA ECONOMICA 2'!AA12="","",'EVALUACION OFERTA ECONOMICA 2'!AA12+'EVALUACION OFERTA ECONOMICA 2'!AJ12+'EVALUACION OFERTA ECONOMICA 2-2'!Q12)</f>
        <v/>
      </c>
      <c r="AA12" s="75">
        <f>IF('EVALUACION OFERTA ECONOMICA 2'!AB12="","",'EVALUACION OFERTA ECONOMICA 2'!AB12+'EVALUACION OFERTA ECONOMICA 2'!AK12+'EVALUACION OFERTA ECONOMICA 2-2'!R12)</f>
        <v>65.484996686191067</v>
      </c>
      <c r="AB12" s="75" t="str">
        <f>IF('EVALUACION OFERTA ECONOMICA 2'!AC12="","",'EVALUACION OFERTA ECONOMICA 2'!AC12+'EVALUACION OFERTA ECONOMICA 2'!AL12+'EVALUACION OFERTA ECONOMICA 2-2'!S12)</f>
        <v/>
      </c>
      <c r="AC12" s="75" t="str">
        <f>IF('EVALUACION OFERTA ECONOMICA 2'!AD12="","",'EVALUACION OFERTA ECONOMICA 2'!AD12+'EVALUACION OFERTA ECONOMICA 2'!AM12+'EVALUACION OFERTA ECONOMICA 2-2'!T12)</f>
        <v/>
      </c>
      <c r="AD12" s="75" t="str">
        <f>IF('EVALUACION OFERTA ECONOMICA 2'!AE12="","",'EVALUACION OFERTA ECONOMICA 2'!AE12+'EVALUACION OFERTA ECONOMICA 2'!AN12+'EVALUACION OFERTA ECONOMICA 2-2'!U12)</f>
        <v/>
      </c>
      <c r="AE12" s="75">
        <f>IF('EVALUACION OFERTA ECONOMICA 2'!AF12="","",'EVALUACION OFERTA ECONOMICA 2'!AF12+'EVALUACION OFERTA ECONOMICA 2'!AO12+'EVALUACION OFERTA ECONOMICA 2-2'!V12)</f>
        <v>70</v>
      </c>
      <c r="AF12" s="75" t="str">
        <f>IF('EVALUACION OFERTA ECONOMICA 2'!AG12="","",'EVALUACION OFERTA ECONOMICA 2'!AG12+'EVALUACION OFERTA ECONOMICA 2'!AP12+'EVALUACION OFERTA ECONOMICA 2-2'!W12)</f>
        <v/>
      </c>
      <c r="AG12" s="75">
        <f t="shared" si="0"/>
        <v>96.348166996252417</v>
      </c>
      <c r="AI12" s="76" t="str">
        <f>IF($AG12=Y12,Y$9,IF($AG12=Z12,Z$9,IF($AG12=AA12,AA$9,IF($AG12=AB12,AB$9,IF($AG12=AC12,AC$9,IF($AG12=AD12,AD$9,IF($AG12=AE12,AE$9,IF($AG12=AF12,AF$9,""))))))))</f>
        <v>ANALYTICA</v>
      </c>
      <c r="AK12" s="77" t="str">
        <f t="shared" si="4"/>
        <v>ANALYTICA</v>
      </c>
      <c r="AL12" s="78">
        <f t="shared" si="5"/>
        <v>81979100</v>
      </c>
      <c r="AM12" s="79">
        <f t="shared" si="2"/>
        <v>81979100</v>
      </c>
      <c r="AN12" s="80">
        <f t="shared" si="3"/>
        <v>63784</v>
      </c>
    </row>
    <row r="13" spans="1:41" ht="36" customHeight="1" x14ac:dyDescent="0.2">
      <c r="A13" s="87">
        <v>4</v>
      </c>
      <c r="B13" s="87" t="s">
        <v>17</v>
      </c>
      <c r="C13" s="87" t="s">
        <v>39</v>
      </c>
      <c r="D13" s="87">
        <v>1</v>
      </c>
      <c r="E13" s="19">
        <v>42685300</v>
      </c>
      <c r="F13" s="83"/>
      <c r="G13" s="55">
        <v>42679350</v>
      </c>
      <c r="H13" s="93">
        <v>28203000</v>
      </c>
      <c r="I13" s="55">
        <v>35700000</v>
      </c>
      <c r="J13" s="55">
        <v>26180000</v>
      </c>
      <c r="K13" s="55">
        <v>50185870</v>
      </c>
      <c r="L13" s="55">
        <v>0</v>
      </c>
      <c r="M13" s="55">
        <v>0</v>
      </c>
      <c r="N13" s="55">
        <v>22290914.59</v>
      </c>
      <c r="O13" s="100"/>
      <c r="P13" s="74">
        <v>55</v>
      </c>
      <c r="Q13" s="74">
        <v>55</v>
      </c>
      <c r="R13" s="74">
        <v>55</v>
      </c>
      <c r="S13" s="74">
        <v>55</v>
      </c>
      <c r="T13" s="74">
        <v>30</v>
      </c>
      <c r="U13" s="74">
        <v>0</v>
      </c>
      <c r="V13" s="74">
        <v>0</v>
      </c>
      <c r="W13" s="74">
        <v>20</v>
      </c>
      <c r="Y13" s="75" t="str">
        <f>IF('EVALUACION OFERTA ECONOMICA 2'!Z13="","",'EVALUACION OFERTA ECONOMICA 2'!Z13+'EVALUACION OFERTA ECONOMICA 2'!AI13+'EVALUACION OFERTA ECONOMICA 2-2'!P13)</f>
        <v/>
      </c>
      <c r="Z13" s="75" t="str">
        <f>IF('EVALUACION OFERTA ECONOMICA 2'!AA13="","",'EVALUACION OFERTA ECONOMICA 2'!AA13+'EVALUACION OFERTA ECONOMICA 2'!AJ13+'EVALUACION OFERTA ECONOMICA 2-2'!Q13)</f>
        <v/>
      </c>
      <c r="AA13" s="75" t="str">
        <f>IF('EVALUACION OFERTA ECONOMICA 2'!AB13="","",'EVALUACION OFERTA ECONOMICA 2'!AB13+'EVALUACION OFERTA ECONOMICA 2'!AK13+'EVALUACION OFERTA ECONOMICA 2-2'!R13)</f>
        <v/>
      </c>
      <c r="AB13" s="75" t="str">
        <f>IF('EVALUACION OFERTA ECONOMICA 2'!AC13="","",'EVALUACION OFERTA ECONOMICA 2'!AC13+'EVALUACION OFERTA ECONOMICA 2'!AL13+'EVALUACION OFERTA ECONOMICA 2-2'!S13)</f>
        <v/>
      </c>
      <c r="AC13" s="75" t="str">
        <f>IF('EVALUACION OFERTA ECONOMICA 2'!AD13="","",'EVALUACION OFERTA ECONOMICA 2'!AD13+'EVALUACION OFERTA ECONOMICA 2'!AM13+'EVALUACION OFERTA ECONOMICA 2-2'!T13)</f>
        <v/>
      </c>
      <c r="AD13" s="75" t="str">
        <f>IF('EVALUACION OFERTA ECONOMICA 2'!AE13="","",'EVALUACION OFERTA ECONOMICA 2'!AE13+'EVALUACION OFERTA ECONOMICA 2'!AN13+'EVALUACION OFERTA ECONOMICA 2-2'!U13)</f>
        <v/>
      </c>
      <c r="AE13" s="75" t="str">
        <f>IF('EVALUACION OFERTA ECONOMICA 2'!AF13="","",'EVALUACION OFERTA ECONOMICA 2'!AF13+'EVALUACION OFERTA ECONOMICA 2'!AO13+'EVALUACION OFERTA ECONOMICA 2-2'!V13)</f>
        <v/>
      </c>
      <c r="AF13" s="75">
        <f>IF('EVALUACION OFERTA ECONOMICA 2'!AG13="","",'EVALUACION OFERTA ECONOMICA 2'!AG13+'EVALUACION OFERTA ECONOMICA 2'!AP13+'EVALUACION OFERTA ECONOMICA 2-2'!W13)</f>
        <v>60</v>
      </c>
      <c r="AG13" s="75">
        <f t="shared" si="0"/>
        <v>60</v>
      </c>
      <c r="AI13" s="76" t="str">
        <f t="shared" ref="AI13:AI40" si="6">IF($AG13=Y13,Y$9,IF($AG13=Z13,Z$9,IF($AG13=AA13,AA$9,IF($AG13=AB13,AB$9,IF($AG13=AC13,AC$9,IF($AG13=AD13,AD$9,IF($AG13=AE13,AE$9,IF($AG13=AF13,AF$9,""))))))))</f>
        <v>UT SICVEL</v>
      </c>
      <c r="AK13" s="77" t="str">
        <f t="shared" si="4"/>
        <v>UT SICVEL</v>
      </c>
      <c r="AL13" s="78">
        <f t="shared" si="5"/>
        <v>22290914.59</v>
      </c>
      <c r="AM13" s="79">
        <f t="shared" si="2"/>
        <v>22290914.59</v>
      </c>
      <c r="AN13" s="80">
        <f t="shared" si="3"/>
        <v>20394385.41</v>
      </c>
    </row>
    <row r="14" spans="1:41" ht="54.75" customHeight="1" x14ac:dyDescent="0.2">
      <c r="A14" s="87">
        <v>5</v>
      </c>
      <c r="B14" s="87" t="s">
        <v>17</v>
      </c>
      <c r="C14" s="87" t="s">
        <v>40</v>
      </c>
      <c r="D14" s="87">
        <v>1</v>
      </c>
      <c r="E14" s="19">
        <v>1666000</v>
      </c>
      <c r="F14" s="83"/>
      <c r="G14" s="55">
        <v>1625540</v>
      </c>
      <c r="H14" s="93">
        <v>0</v>
      </c>
      <c r="I14" s="55">
        <v>386750</v>
      </c>
      <c r="J14" s="55">
        <v>2677500</v>
      </c>
      <c r="K14" s="55">
        <v>939981</v>
      </c>
      <c r="L14" s="55">
        <v>0</v>
      </c>
      <c r="M14" s="55">
        <v>0</v>
      </c>
      <c r="N14" s="55">
        <v>1045029.44</v>
      </c>
      <c r="O14" s="100"/>
      <c r="P14" s="74">
        <v>55</v>
      </c>
      <c r="Q14" s="74">
        <v>0</v>
      </c>
      <c r="R14" s="74">
        <v>55</v>
      </c>
      <c r="S14" s="74">
        <v>55</v>
      </c>
      <c r="T14" s="74">
        <v>30</v>
      </c>
      <c r="U14" s="74">
        <v>55</v>
      </c>
      <c r="V14" s="74">
        <v>0</v>
      </c>
      <c r="W14" s="74">
        <v>20</v>
      </c>
      <c r="Y14" s="75" t="str">
        <f>IF('EVALUACION OFERTA ECONOMICA 2'!Z14="","",'EVALUACION OFERTA ECONOMICA 2'!Z14+'EVALUACION OFERTA ECONOMICA 2'!AI14+'EVALUACION OFERTA ECONOMICA 2-2'!P14)</f>
        <v/>
      </c>
      <c r="Z14" s="75" t="str">
        <f>IF('EVALUACION OFERTA ECONOMICA 2'!AA14="","",'EVALUACION OFERTA ECONOMICA 2'!AA14+'EVALUACION OFERTA ECONOMICA 2'!AJ14+'EVALUACION OFERTA ECONOMICA 2-2'!Q14)</f>
        <v/>
      </c>
      <c r="AA14" s="75" t="str">
        <f>IF('EVALUACION OFERTA ECONOMICA 2'!AB14="","",'EVALUACION OFERTA ECONOMICA 2'!AB14+'EVALUACION OFERTA ECONOMICA 2'!AK14+'EVALUACION OFERTA ECONOMICA 2-2'!R14)</f>
        <v/>
      </c>
      <c r="AB14" s="75" t="str">
        <f>IF('EVALUACION OFERTA ECONOMICA 2'!AC14="","",'EVALUACION OFERTA ECONOMICA 2'!AC14+'EVALUACION OFERTA ECONOMICA 2'!AL14+'EVALUACION OFERTA ECONOMICA 2-2'!S14)</f>
        <v/>
      </c>
      <c r="AC14" s="75" t="str">
        <f>IF('EVALUACION OFERTA ECONOMICA 2'!AD14="","",'EVALUACION OFERTA ECONOMICA 2'!AD14+'EVALUACION OFERTA ECONOMICA 2'!AM14+'EVALUACION OFERTA ECONOMICA 2-2'!T14)</f>
        <v/>
      </c>
      <c r="AD14" s="75" t="str">
        <f>IF('EVALUACION OFERTA ECONOMICA 2'!AE14="","",'EVALUACION OFERTA ECONOMICA 2'!AE14+'EVALUACION OFERTA ECONOMICA 2'!AN14+'EVALUACION OFERTA ECONOMICA 2-2'!U14)</f>
        <v/>
      </c>
      <c r="AE14" s="75" t="str">
        <f>IF('EVALUACION OFERTA ECONOMICA 2'!AF14="","",'EVALUACION OFERTA ECONOMICA 2'!AF14+'EVALUACION OFERTA ECONOMICA 2'!AO14+'EVALUACION OFERTA ECONOMICA 2-2'!V14)</f>
        <v/>
      </c>
      <c r="AF14" s="75">
        <f>IF('EVALUACION OFERTA ECONOMICA 2'!AG14="","",'EVALUACION OFERTA ECONOMICA 2'!AG14+'EVALUACION OFERTA ECONOMICA 2'!AP14+'EVALUACION OFERTA ECONOMICA 2-2'!W14)</f>
        <v>60</v>
      </c>
      <c r="AG14" s="75">
        <f t="shared" si="0"/>
        <v>60</v>
      </c>
      <c r="AI14" s="76" t="str">
        <f t="shared" si="6"/>
        <v>UT SICVEL</v>
      </c>
      <c r="AK14" s="77" t="str">
        <f t="shared" si="4"/>
        <v>UT SICVEL</v>
      </c>
      <c r="AL14" s="78">
        <f t="shared" si="5"/>
        <v>1045029.44</v>
      </c>
      <c r="AM14" s="79">
        <f t="shared" si="2"/>
        <v>1045029.44</v>
      </c>
      <c r="AN14" s="80">
        <f t="shared" si="3"/>
        <v>620970.56000000006</v>
      </c>
    </row>
    <row r="15" spans="1:41" ht="57.75" customHeight="1" x14ac:dyDescent="0.2">
      <c r="A15" s="87">
        <v>6</v>
      </c>
      <c r="B15" s="87" t="s">
        <v>17</v>
      </c>
      <c r="C15" s="87" t="s">
        <v>41</v>
      </c>
      <c r="D15" s="87">
        <v>1</v>
      </c>
      <c r="E15" s="19">
        <v>2796500</v>
      </c>
      <c r="F15" s="83"/>
      <c r="G15" s="55">
        <v>2715580</v>
      </c>
      <c r="H15" s="93">
        <v>1291150</v>
      </c>
      <c r="I15" s="55">
        <v>2006578</v>
      </c>
      <c r="J15" s="55">
        <v>1368500</v>
      </c>
      <c r="K15" s="55">
        <v>2697968</v>
      </c>
      <c r="L15" s="55">
        <v>0</v>
      </c>
      <c r="M15" s="55">
        <v>0</v>
      </c>
      <c r="N15" s="55">
        <v>748612.34</v>
      </c>
      <c r="O15" s="100"/>
      <c r="P15" s="74">
        <v>55</v>
      </c>
      <c r="Q15" s="74">
        <v>55</v>
      </c>
      <c r="R15" s="74">
        <v>55</v>
      </c>
      <c r="S15" s="74">
        <v>55</v>
      </c>
      <c r="T15" s="74">
        <v>30</v>
      </c>
      <c r="U15" s="74">
        <v>0</v>
      </c>
      <c r="V15" s="74">
        <v>0</v>
      </c>
      <c r="W15" s="74">
        <v>20</v>
      </c>
      <c r="Y15" s="75">
        <f>IF('EVALUACION OFERTA ECONOMICA 2'!Z15="","",'EVALUACION OFERTA ECONOMICA 2'!Z15+'EVALUACION OFERTA ECONOMICA 2'!AI15+'EVALUACION OFERTA ECONOMICA 2-2'!P15)</f>
        <v>95</v>
      </c>
      <c r="Z15" s="75" t="str">
        <f>IF('EVALUACION OFERTA ECONOMICA 2'!AA15="","",'EVALUACION OFERTA ECONOMICA 2'!AA15+'EVALUACION OFERTA ECONOMICA 2'!AJ15+'EVALUACION OFERTA ECONOMICA 2-2'!Q15)</f>
        <v/>
      </c>
      <c r="AA15" s="75" t="str">
        <f>IF('EVALUACION OFERTA ECONOMICA 2'!AB15="","",'EVALUACION OFERTA ECONOMICA 2'!AB15+'EVALUACION OFERTA ECONOMICA 2'!AK15+'EVALUACION OFERTA ECONOMICA 2-2'!R15)</f>
        <v/>
      </c>
      <c r="AB15" s="75">
        <f>IF('EVALUACION OFERTA ECONOMICA 2'!AC15="","",'EVALUACION OFERTA ECONOMICA 2'!AC15+'EVALUACION OFERTA ECONOMICA 2'!AL15+'EVALUACION OFERTA ECONOMICA 2-2'!S15)</f>
        <v>94.58742128255389</v>
      </c>
      <c r="AC15" s="75" t="str">
        <f>IF('EVALUACION OFERTA ECONOMICA 2'!AD15="","",'EVALUACION OFERTA ECONOMICA 2'!AD15+'EVALUACION OFERTA ECONOMICA 2'!AM15+'EVALUACION OFERTA ECONOMICA 2-2'!T15)</f>
        <v/>
      </c>
      <c r="AD15" s="75" t="str">
        <f>IF('EVALUACION OFERTA ECONOMICA 2'!AE15="","",'EVALUACION OFERTA ECONOMICA 2'!AE15+'EVALUACION OFERTA ECONOMICA 2'!AN15+'EVALUACION OFERTA ECONOMICA 2-2'!U15)</f>
        <v/>
      </c>
      <c r="AE15" s="75" t="str">
        <f>IF('EVALUACION OFERTA ECONOMICA 2'!AF15="","",'EVALUACION OFERTA ECONOMICA 2'!AF15+'EVALUACION OFERTA ECONOMICA 2'!AO15+'EVALUACION OFERTA ECONOMICA 2-2'!V15)</f>
        <v/>
      </c>
      <c r="AF15" s="75">
        <f>IF('EVALUACION OFERTA ECONOMICA 2'!AG15="","",'EVALUACION OFERTA ECONOMICA 2'!AG15+'EVALUACION OFERTA ECONOMICA 2'!AP15+'EVALUACION OFERTA ECONOMICA 2-2'!W15)</f>
        <v>41.226572639064784</v>
      </c>
      <c r="AG15" s="75">
        <f t="shared" si="0"/>
        <v>95</v>
      </c>
      <c r="AI15" s="76" t="str">
        <f t="shared" si="6"/>
        <v>ANALYTICA</v>
      </c>
      <c r="AK15" s="77" t="str">
        <f t="shared" si="4"/>
        <v>ANALYTICA</v>
      </c>
      <c r="AL15" s="78">
        <f t="shared" si="5"/>
        <v>2715580</v>
      </c>
      <c r="AM15" s="79">
        <f t="shared" si="2"/>
        <v>2715580</v>
      </c>
      <c r="AN15" s="80">
        <f t="shared" si="3"/>
        <v>80920</v>
      </c>
    </row>
    <row r="16" spans="1:41" ht="36" customHeight="1" x14ac:dyDescent="0.2">
      <c r="A16" s="87">
        <v>7</v>
      </c>
      <c r="B16" s="87" t="s">
        <v>17</v>
      </c>
      <c r="C16" s="87" t="s">
        <v>42</v>
      </c>
      <c r="D16" s="87">
        <v>1</v>
      </c>
      <c r="E16" s="19">
        <v>7973000</v>
      </c>
      <c r="F16" s="83"/>
      <c r="G16" s="55">
        <v>7833770</v>
      </c>
      <c r="H16" s="93">
        <v>0</v>
      </c>
      <c r="I16" s="55">
        <v>4676700</v>
      </c>
      <c r="J16" s="55">
        <v>0</v>
      </c>
      <c r="K16" s="55">
        <v>1699915</v>
      </c>
      <c r="L16" s="55">
        <v>0</v>
      </c>
      <c r="M16" s="55">
        <v>0</v>
      </c>
      <c r="N16" s="55">
        <v>1240296.54</v>
      </c>
      <c r="O16" s="100"/>
      <c r="P16" s="74">
        <v>55</v>
      </c>
      <c r="Q16" s="74">
        <v>0</v>
      </c>
      <c r="R16" s="74">
        <v>55</v>
      </c>
      <c r="S16" s="74">
        <v>55</v>
      </c>
      <c r="T16" s="74">
        <v>30</v>
      </c>
      <c r="U16" s="74">
        <v>0</v>
      </c>
      <c r="V16" s="74">
        <v>0</v>
      </c>
      <c r="W16" s="74">
        <v>20</v>
      </c>
      <c r="Y16" s="75" t="str">
        <f>IF('EVALUACION OFERTA ECONOMICA 2'!Z16="","",'EVALUACION OFERTA ECONOMICA 2'!Z16+'EVALUACION OFERTA ECONOMICA 2'!AI16+'EVALUACION OFERTA ECONOMICA 2-2'!P16)</f>
        <v/>
      </c>
      <c r="Z16" s="75" t="str">
        <f>IF('EVALUACION OFERTA ECONOMICA 2'!AA16="","",'EVALUACION OFERTA ECONOMICA 2'!AA16+'EVALUACION OFERTA ECONOMICA 2'!AJ16+'EVALUACION OFERTA ECONOMICA 2-2'!Q16)</f>
        <v/>
      </c>
      <c r="AA16" s="75">
        <f>IF('EVALUACION OFERTA ECONOMICA 2'!AB16="","",'EVALUACION OFERTA ECONOMICA 2'!AB16+'EVALUACION OFERTA ECONOMICA 2'!AK16+'EVALUACION OFERTA ECONOMICA 2-2'!R16)</f>
        <v>95</v>
      </c>
      <c r="AB16" s="75" t="str">
        <f>IF('EVALUACION OFERTA ECONOMICA 2'!AC16="","",'EVALUACION OFERTA ECONOMICA 2'!AC16+'EVALUACION OFERTA ECONOMICA 2'!AL16+'EVALUACION OFERTA ECONOMICA 2-2'!S16)</f>
        <v/>
      </c>
      <c r="AC16" s="75" t="str">
        <f>IF('EVALUACION OFERTA ECONOMICA 2'!AD16="","",'EVALUACION OFERTA ECONOMICA 2'!AD16+'EVALUACION OFERTA ECONOMICA 2'!AM16+'EVALUACION OFERTA ECONOMICA 2-2'!T16)</f>
        <v/>
      </c>
      <c r="AD16" s="75" t="str">
        <f>IF('EVALUACION OFERTA ECONOMICA 2'!AE16="","",'EVALUACION OFERTA ECONOMICA 2'!AE16+'EVALUACION OFERTA ECONOMICA 2'!AN16+'EVALUACION OFERTA ECONOMICA 2-2'!U16)</f>
        <v/>
      </c>
      <c r="AE16" s="75" t="str">
        <f>IF('EVALUACION OFERTA ECONOMICA 2'!AF16="","",'EVALUACION OFERTA ECONOMICA 2'!AF16+'EVALUACION OFERTA ECONOMICA 2'!AO16+'EVALUACION OFERTA ECONOMICA 2-2'!V16)</f>
        <v/>
      </c>
      <c r="AF16" s="75">
        <f>IF('EVALUACION OFERTA ECONOMICA 2'!AG16="","",'EVALUACION OFERTA ECONOMICA 2'!AG16+'EVALUACION OFERTA ECONOMICA 2'!AP16+'EVALUACION OFERTA ECONOMICA 2-2'!W16)</f>
        <v>20.619981257901848</v>
      </c>
      <c r="AG16" s="75">
        <f t="shared" si="0"/>
        <v>95</v>
      </c>
      <c r="AI16" s="76" t="str">
        <f t="shared" si="6"/>
        <v>NEXT COMPUTER</v>
      </c>
      <c r="AK16" s="77" t="str">
        <f t="shared" si="4"/>
        <v>NEXT COMPUTER</v>
      </c>
      <c r="AL16" s="78">
        <f t="shared" si="5"/>
        <v>4676700</v>
      </c>
      <c r="AM16" s="79">
        <f t="shared" si="2"/>
        <v>4676700</v>
      </c>
      <c r="AN16" s="80">
        <f t="shared" si="3"/>
        <v>3296300</v>
      </c>
    </row>
    <row r="17" spans="1:40" ht="36" customHeight="1" x14ac:dyDescent="0.2">
      <c r="A17" s="87">
        <v>8</v>
      </c>
      <c r="B17" s="87" t="s">
        <v>17</v>
      </c>
      <c r="C17" s="87" t="s">
        <v>43</v>
      </c>
      <c r="D17" s="87">
        <v>1</v>
      </c>
      <c r="E17" s="19">
        <v>21092750</v>
      </c>
      <c r="F17" s="84"/>
      <c r="G17" s="55">
        <v>21063000</v>
      </c>
      <c r="H17" s="93">
        <v>20111000</v>
      </c>
      <c r="I17" s="55">
        <v>4251275</v>
      </c>
      <c r="J17" s="55">
        <v>20765500</v>
      </c>
      <c r="K17" s="55">
        <v>0</v>
      </c>
      <c r="L17" s="55">
        <v>17850000</v>
      </c>
      <c r="M17" s="55">
        <v>0</v>
      </c>
      <c r="N17" s="55">
        <v>23237723.809999999</v>
      </c>
      <c r="O17" s="100"/>
      <c r="P17" s="74">
        <v>55</v>
      </c>
      <c r="Q17" s="74">
        <v>0</v>
      </c>
      <c r="R17" s="74">
        <v>55</v>
      </c>
      <c r="S17" s="74">
        <v>55</v>
      </c>
      <c r="T17" s="74">
        <v>30</v>
      </c>
      <c r="U17" s="74">
        <v>0</v>
      </c>
      <c r="V17" s="74">
        <v>0</v>
      </c>
      <c r="W17" s="74">
        <v>20</v>
      </c>
      <c r="Y17" s="75">
        <f>IF('EVALUACION OFERTA ECONOMICA 2'!Z17="","",'EVALUACION OFERTA ECONOMICA 2'!Z17+'EVALUACION OFERTA ECONOMICA 2'!AI17+'EVALUACION OFERTA ECONOMICA 2-2'!P17)</f>
        <v>66.25</v>
      </c>
      <c r="Z17" s="75">
        <f>IF('EVALUACION OFERTA ECONOMICA 2'!AA17="","",'EVALUACION OFERTA ECONOMICA 2'!AA17+'EVALUACION OFERTA ECONOMICA 2'!AJ17+'EVALUACION OFERTA ECONOMICA 2-2'!Q17)</f>
        <v>3.7500000000000004</v>
      </c>
      <c r="AA17" s="75" t="str">
        <f>IF('EVALUACION OFERTA ECONOMICA 2'!AB17="","",'EVALUACION OFERTA ECONOMICA 2'!AB17+'EVALUACION OFERTA ECONOMICA 2'!AK17+'EVALUACION OFERTA ECONOMICA 2-2'!R17)</f>
        <v/>
      </c>
      <c r="AB17" s="75">
        <f>IF('EVALUACION OFERTA ECONOMICA 2'!AC17="","",'EVALUACION OFERTA ECONOMICA 2'!AC17+'EVALUACION OFERTA ECONOMICA 2'!AL17+'EVALUACION OFERTA ECONOMICA 2-2'!S17)</f>
        <v>95</v>
      </c>
      <c r="AC17" s="75" t="str">
        <f>IF('EVALUACION OFERTA ECONOMICA 2'!AD17="","",'EVALUACION OFERTA ECONOMICA 2'!AD17+'EVALUACION OFERTA ECONOMICA 2'!AM17+'EVALUACION OFERTA ECONOMICA 2-2'!T17)</f>
        <v/>
      </c>
      <c r="AD17" s="75" t="str">
        <f>IF('EVALUACION OFERTA ECONOMICA 2'!AE17="","",'EVALUACION OFERTA ECONOMICA 2'!AE17+'EVALUACION OFERTA ECONOMICA 2'!AN17+'EVALUACION OFERTA ECONOMICA 2-2'!U17)</f>
        <v/>
      </c>
      <c r="AE17" s="75" t="str">
        <f>IF('EVALUACION OFERTA ECONOMICA 2'!AF17="","",'EVALUACION OFERTA ECONOMICA 2'!AF17+'EVALUACION OFERTA ECONOMICA 2'!AO17+'EVALUACION OFERTA ECONOMICA 2-2'!V17)</f>
        <v/>
      </c>
      <c r="AF17" s="75" t="str">
        <f>IF('EVALUACION OFERTA ECONOMICA 2'!AG17="","",'EVALUACION OFERTA ECONOMICA 2'!AG17+'EVALUACION OFERTA ECONOMICA 2'!AP17+'EVALUACION OFERTA ECONOMICA 2-2'!W17)</f>
        <v/>
      </c>
      <c r="AG17" s="75">
        <f t="shared" si="0"/>
        <v>95</v>
      </c>
      <c r="AI17" s="76" t="str">
        <f t="shared" si="6"/>
        <v>OFIBOD</v>
      </c>
      <c r="AK17" s="77" t="str">
        <f t="shared" si="4"/>
        <v>OFIBOD</v>
      </c>
      <c r="AL17" s="78">
        <f t="shared" si="5"/>
        <v>20765500</v>
      </c>
      <c r="AM17" s="79">
        <f t="shared" si="2"/>
        <v>20765500</v>
      </c>
      <c r="AN17" s="80">
        <f t="shared" si="3"/>
        <v>327250</v>
      </c>
    </row>
    <row r="18" spans="1:40" ht="36" customHeight="1" x14ac:dyDescent="0.2">
      <c r="A18" s="87">
        <v>9</v>
      </c>
      <c r="B18" s="87" t="s">
        <v>17</v>
      </c>
      <c r="C18" s="87" t="s">
        <v>44</v>
      </c>
      <c r="D18" s="87">
        <v>1</v>
      </c>
      <c r="E18" s="19">
        <v>285600</v>
      </c>
      <c r="F18" s="84"/>
      <c r="G18" s="55">
        <v>279650</v>
      </c>
      <c r="H18" s="93">
        <v>233240</v>
      </c>
      <c r="I18" s="55">
        <v>179690</v>
      </c>
      <c r="J18" s="55">
        <v>0</v>
      </c>
      <c r="K18" s="55">
        <v>0</v>
      </c>
      <c r="L18" s="55">
        <v>333200</v>
      </c>
      <c r="M18" s="55">
        <v>0</v>
      </c>
      <c r="N18" s="55">
        <v>267709.53999999998</v>
      </c>
      <c r="O18" s="100"/>
      <c r="P18" s="74">
        <v>55</v>
      </c>
      <c r="Q18" s="74">
        <v>55</v>
      </c>
      <c r="R18" s="74">
        <v>55</v>
      </c>
      <c r="S18" s="74">
        <v>55</v>
      </c>
      <c r="T18" s="74">
        <v>30</v>
      </c>
      <c r="U18" s="74">
        <v>0</v>
      </c>
      <c r="V18" s="74">
        <v>0</v>
      </c>
      <c r="W18" s="74">
        <v>20</v>
      </c>
      <c r="Y18" s="75">
        <f>IF('EVALUACION OFERTA ECONOMICA 2'!Z18="","",'EVALUACION OFERTA ECONOMICA 2'!Z18+'EVALUACION OFERTA ECONOMICA 2'!AI18+'EVALUACION OFERTA ECONOMICA 2-2'!P18)</f>
        <v>73.134088583192479</v>
      </c>
      <c r="Z18" s="75" t="str">
        <f>IF('EVALUACION OFERTA ECONOMICA 2'!AA18="","",'EVALUACION OFERTA ECONOMICA 2'!AA18+'EVALUACION OFERTA ECONOMICA 2'!AJ18+'EVALUACION OFERTA ECONOMICA 2-2'!Q18)</f>
        <v/>
      </c>
      <c r="AA18" s="75">
        <f>IF('EVALUACION OFERTA ECONOMICA 2'!AB18="","",'EVALUACION OFERTA ECONOMICA 2'!AB18+'EVALUACION OFERTA ECONOMICA 2'!AK18+'EVALUACION OFERTA ECONOMICA 2-2'!R18)</f>
        <v>59.535816124250658</v>
      </c>
      <c r="AB18" s="75" t="str">
        <f>IF('EVALUACION OFERTA ECONOMICA 2'!AC18="","",'EVALUACION OFERTA ECONOMICA 2'!AC18+'EVALUACION OFERTA ECONOMICA 2'!AL18+'EVALUACION OFERTA ECONOMICA 2-2'!S18)</f>
        <v/>
      </c>
      <c r="AC18" s="75" t="str">
        <f>IF('EVALUACION OFERTA ECONOMICA 2'!AD18="","",'EVALUACION OFERTA ECONOMICA 2'!AD18+'EVALUACION OFERTA ECONOMICA 2'!AM18+'EVALUACION OFERTA ECONOMICA 2-2'!T18)</f>
        <v/>
      </c>
      <c r="AD18" s="75" t="str">
        <f>IF('EVALUACION OFERTA ECONOMICA 2'!AE18="","",'EVALUACION OFERTA ECONOMICA 2'!AE18+'EVALUACION OFERTA ECONOMICA 2'!AN18+'EVALUACION OFERTA ECONOMICA 2-2'!U18)</f>
        <v/>
      </c>
      <c r="AE18" s="75" t="str">
        <f>IF('EVALUACION OFERTA ECONOMICA 2'!AF18="","",'EVALUACION OFERTA ECONOMICA 2'!AF18+'EVALUACION OFERTA ECONOMICA 2'!AO18+'EVALUACION OFERTA ECONOMICA 2-2'!V18)</f>
        <v/>
      </c>
      <c r="AF18" s="75">
        <f>IF('EVALUACION OFERTA ECONOMICA 2'!AG18="","",'EVALUACION OFERTA ECONOMICA 2'!AG18+'EVALUACION OFERTA ECONOMICA 2'!AP18+'EVALUACION OFERTA ECONOMICA 2-2'!W18)</f>
        <v>60</v>
      </c>
      <c r="AG18" s="75">
        <f t="shared" si="0"/>
        <v>73.134088583192479</v>
      </c>
      <c r="AI18" s="76" t="str">
        <f t="shared" si="6"/>
        <v>ANALYTICA</v>
      </c>
      <c r="AK18" s="77" t="str">
        <f t="shared" si="4"/>
        <v>ANALYTICA</v>
      </c>
      <c r="AL18" s="78">
        <f t="shared" si="5"/>
        <v>279650</v>
      </c>
      <c r="AM18" s="79">
        <f t="shared" si="2"/>
        <v>279650</v>
      </c>
      <c r="AN18" s="80">
        <f t="shared" si="3"/>
        <v>5950</v>
      </c>
    </row>
    <row r="19" spans="1:40" ht="36" customHeight="1" x14ac:dyDescent="0.2">
      <c r="A19" s="87">
        <v>10</v>
      </c>
      <c r="B19" s="87" t="s">
        <v>17</v>
      </c>
      <c r="C19" s="87" t="s">
        <v>45</v>
      </c>
      <c r="D19" s="87">
        <v>1</v>
      </c>
      <c r="E19" s="19">
        <v>333200</v>
      </c>
      <c r="F19" s="85"/>
      <c r="G19" s="55">
        <v>328440</v>
      </c>
      <c r="H19" s="93">
        <v>249900</v>
      </c>
      <c r="I19" s="55">
        <v>245735</v>
      </c>
      <c r="J19" s="55">
        <v>0</v>
      </c>
      <c r="K19" s="55">
        <v>0</v>
      </c>
      <c r="L19" s="55">
        <v>297500</v>
      </c>
      <c r="M19" s="55">
        <v>0</v>
      </c>
      <c r="N19" s="55">
        <v>262166.52</v>
      </c>
      <c r="O19" s="100"/>
      <c r="P19" s="74">
        <v>55</v>
      </c>
      <c r="Q19" s="74">
        <v>55</v>
      </c>
      <c r="R19" s="74">
        <v>55</v>
      </c>
      <c r="S19" s="74">
        <v>55</v>
      </c>
      <c r="T19" s="74">
        <v>30</v>
      </c>
      <c r="U19" s="74">
        <v>0</v>
      </c>
      <c r="V19" s="74">
        <v>0</v>
      </c>
      <c r="W19" s="74">
        <v>20</v>
      </c>
      <c r="Y19" s="75">
        <f>IF('EVALUACION OFERTA ECONOMICA 2'!Z19="","",'EVALUACION OFERTA ECONOMICA 2'!Z19+'EVALUACION OFERTA ECONOMICA 2'!AI19+'EVALUACION OFERTA ECONOMICA 2-2'!P19)</f>
        <v>92.082405345211527</v>
      </c>
      <c r="Z19" s="75">
        <f>IF('EVALUACION OFERTA ECONOMICA 2'!AA19="","",'EVALUACION OFERTA ECONOMICA 2'!AA19+'EVALUACION OFERTA ECONOMICA 2'!AJ19+'EVALUACION OFERTA ECONOMICA 2-2'!Q19)</f>
        <v>86.921732265704279</v>
      </c>
      <c r="AA19" s="75">
        <f>IF('EVALUACION OFERTA ECONOMICA 2'!AB19="","",'EVALUACION OFERTA ECONOMICA 2'!AB19+'EVALUACION OFERTA ECONOMICA 2'!AK19+'EVALUACION OFERTA ECONOMICA 2-2'!R19)</f>
        <v>84.054608909874744</v>
      </c>
      <c r="AB19" s="75" t="str">
        <f>IF('EVALUACION OFERTA ECONOMICA 2'!AC19="","",'EVALUACION OFERTA ECONOMICA 2'!AC19+'EVALUACION OFERTA ECONOMICA 2'!AL19+'EVALUACION OFERTA ECONOMICA 2-2'!S19)</f>
        <v/>
      </c>
      <c r="AC19" s="75" t="str">
        <f>IF('EVALUACION OFERTA ECONOMICA 2'!AD19="","",'EVALUACION OFERTA ECONOMICA 2'!AD19+'EVALUACION OFERTA ECONOMICA 2'!AM19+'EVALUACION OFERTA ECONOMICA 2-2'!T19)</f>
        <v/>
      </c>
      <c r="AD19" s="75" t="str">
        <f>IF('EVALUACION OFERTA ECONOMICA 2'!AE19="","",'EVALUACION OFERTA ECONOMICA 2'!AE19+'EVALUACION OFERTA ECONOMICA 2'!AN19+'EVALUACION OFERTA ECONOMICA 2-2'!U19)</f>
        <v/>
      </c>
      <c r="AE19" s="75" t="str">
        <f>IF('EVALUACION OFERTA ECONOMICA 2'!AF19="","",'EVALUACION OFERTA ECONOMICA 2'!AF19+'EVALUACION OFERTA ECONOMICA 2'!AO19+'EVALUACION OFERTA ECONOMICA 2-2'!V19)</f>
        <v/>
      </c>
      <c r="AF19" s="75">
        <f>IF('EVALUACION OFERTA ECONOMICA 2'!AG19="","",'EVALUACION OFERTA ECONOMICA 2'!AG19+'EVALUACION OFERTA ECONOMICA 2'!AP19+'EVALUACION OFERTA ECONOMICA 2-2'!W19)</f>
        <v>60</v>
      </c>
      <c r="AG19" s="75">
        <f t="shared" si="0"/>
        <v>92.082405345211527</v>
      </c>
      <c r="AI19" s="76" t="str">
        <f t="shared" si="6"/>
        <v>ANALYTICA</v>
      </c>
      <c r="AK19" s="77" t="str">
        <f t="shared" si="4"/>
        <v>ANALYTICA</v>
      </c>
      <c r="AL19" s="78">
        <f t="shared" si="5"/>
        <v>328440</v>
      </c>
      <c r="AM19" s="79">
        <f t="shared" si="2"/>
        <v>328440</v>
      </c>
      <c r="AN19" s="80">
        <f t="shared" si="3"/>
        <v>4760</v>
      </c>
    </row>
    <row r="20" spans="1:40" ht="36" customHeight="1" x14ac:dyDescent="0.2">
      <c r="A20" s="87">
        <v>11</v>
      </c>
      <c r="B20" s="87" t="s">
        <v>17</v>
      </c>
      <c r="C20" s="87" t="s">
        <v>46</v>
      </c>
      <c r="D20" s="87">
        <v>3</v>
      </c>
      <c r="E20" s="19">
        <v>30809100</v>
      </c>
      <c r="F20" s="84"/>
      <c r="G20" s="55">
        <v>0</v>
      </c>
      <c r="H20" s="93">
        <v>32058600</v>
      </c>
      <c r="I20" s="55">
        <v>36012375</v>
      </c>
      <c r="J20" s="55">
        <v>33201000</v>
      </c>
      <c r="K20" s="55">
        <v>0</v>
      </c>
      <c r="L20" s="55">
        <v>36199800</v>
      </c>
      <c r="M20" s="55">
        <v>0</v>
      </c>
      <c r="N20" s="55">
        <v>33509448</v>
      </c>
      <c r="O20" s="100"/>
      <c r="P20" s="74">
        <v>55</v>
      </c>
      <c r="Q20" s="74">
        <v>55</v>
      </c>
      <c r="R20" s="74">
        <v>55</v>
      </c>
      <c r="S20" s="74">
        <v>55</v>
      </c>
      <c r="T20" s="74">
        <v>30</v>
      </c>
      <c r="U20" s="74">
        <v>0</v>
      </c>
      <c r="V20" s="74">
        <v>0</v>
      </c>
      <c r="W20" s="74">
        <v>20</v>
      </c>
      <c r="Y20" s="75" t="str">
        <f>IF('EVALUACION OFERTA ECONOMICA 2'!Z20="","",'EVALUACION OFERTA ECONOMICA 2'!Z20+'EVALUACION OFERTA ECONOMICA 2'!AI20+'EVALUACION OFERTA ECONOMICA 2-2'!P20)</f>
        <v/>
      </c>
      <c r="Z20" s="75" t="str">
        <f>IF('EVALUACION OFERTA ECONOMICA 2'!AA20="","",'EVALUACION OFERTA ECONOMICA 2'!AA20+'EVALUACION OFERTA ECONOMICA 2'!AJ20+'EVALUACION OFERTA ECONOMICA 2-2'!Q20)</f>
        <v/>
      </c>
      <c r="AA20" s="75" t="str">
        <f>IF('EVALUACION OFERTA ECONOMICA 2'!AB20="","",'EVALUACION OFERTA ECONOMICA 2'!AB20+'EVALUACION OFERTA ECONOMICA 2'!AK20+'EVALUACION OFERTA ECONOMICA 2-2'!R20)</f>
        <v/>
      </c>
      <c r="AB20" s="75" t="str">
        <f>IF('EVALUACION OFERTA ECONOMICA 2'!AC20="","",'EVALUACION OFERTA ECONOMICA 2'!AC20+'EVALUACION OFERTA ECONOMICA 2'!AL20+'EVALUACION OFERTA ECONOMICA 2-2'!S20)</f>
        <v/>
      </c>
      <c r="AC20" s="75" t="str">
        <f>IF('EVALUACION OFERTA ECONOMICA 2'!AD20="","",'EVALUACION OFERTA ECONOMICA 2'!AD20+'EVALUACION OFERTA ECONOMICA 2'!AM20+'EVALUACION OFERTA ECONOMICA 2-2'!T20)</f>
        <v/>
      </c>
      <c r="AD20" s="75" t="str">
        <f>IF('EVALUACION OFERTA ECONOMICA 2'!AE20="","",'EVALUACION OFERTA ECONOMICA 2'!AE20+'EVALUACION OFERTA ECONOMICA 2'!AN20+'EVALUACION OFERTA ECONOMICA 2-2'!U20)</f>
        <v/>
      </c>
      <c r="AE20" s="75" t="str">
        <f>IF('EVALUACION OFERTA ECONOMICA 2'!AF20="","",'EVALUACION OFERTA ECONOMICA 2'!AF20+'EVALUACION OFERTA ECONOMICA 2'!AO20+'EVALUACION OFERTA ECONOMICA 2-2'!V20)</f>
        <v/>
      </c>
      <c r="AF20" s="75" t="str">
        <f>IF('EVALUACION OFERTA ECONOMICA 2'!AG20="","",'EVALUACION OFERTA ECONOMICA 2'!AG20+'EVALUACION OFERTA ECONOMICA 2'!AP20+'EVALUACION OFERTA ECONOMICA 2-2'!W20)</f>
        <v/>
      </c>
      <c r="AG20" s="75">
        <f t="shared" si="0"/>
        <v>0</v>
      </c>
      <c r="AI20" s="76" t="str">
        <f t="shared" si="6"/>
        <v/>
      </c>
      <c r="AK20" s="77" t="str">
        <f t="shared" si="4"/>
        <v/>
      </c>
      <c r="AL20" s="78" t="str">
        <f t="shared" si="5"/>
        <v/>
      </c>
      <c r="AM20" s="79" t="str">
        <f t="shared" si="2"/>
        <v/>
      </c>
      <c r="AN20" s="80" t="str">
        <f t="shared" si="3"/>
        <v/>
      </c>
    </row>
    <row r="21" spans="1:40" ht="36" customHeight="1" x14ac:dyDescent="0.2">
      <c r="A21" s="87">
        <v>12</v>
      </c>
      <c r="B21" s="87" t="s">
        <v>14</v>
      </c>
      <c r="C21" s="87" t="s">
        <v>47</v>
      </c>
      <c r="D21" s="87">
        <v>1</v>
      </c>
      <c r="E21" s="19">
        <v>8449000</v>
      </c>
      <c r="F21" s="84"/>
      <c r="G21" s="55">
        <v>8437100</v>
      </c>
      <c r="H21" s="93">
        <v>4998000</v>
      </c>
      <c r="I21" s="55">
        <v>5756625</v>
      </c>
      <c r="J21" s="55">
        <v>8389500</v>
      </c>
      <c r="K21" s="55">
        <v>9024960</v>
      </c>
      <c r="L21" s="55">
        <v>6664000</v>
      </c>
      <c r="M21" s="55">
        <v>0</v>
      </c>
      <c r="N21" s="55">
        <v>6666642.9900000002</v>
      </c>
      <c r="O21" s="100"/>
      <c r="P21" s="74">
        <v>55</v>
      </c>
      <c r="Q21" s="74">
        <v>55</v>
      </c>
      <c r="R21" s="74">
        <v>55</v>
      </c>
      <c r="S21" s="74">
        <v>55</v>
      </c>
      <c r="T21" s="74">
        <v>30</v>
      </c>
      <c r="U21" s="74">
        <v>0</v>
      </c>
      <c r="V21" s="74">
        <v>0</v>
      </c>
      <c r="W21" s="74">
        <v>20</v>
      </c>
      <c r="Y21" s="75" t="str">
        <f>IF('EVALUACION OFERTA ECONOMICA 2'!Z21="","",'EVALUACION OFERTA ECONOMICA 2'!Z21+'EVALUACION OFERTA ECONOMICA 2'!AI21+'EVALUACION OFERTA ECONOMICA 2-2'!P21)</f>
        <v/>
      </c>
      <c r="Z21" s="75" t="str">
        <f>IF('EVALUACION OFERTA ECONOMICA 2'!AA21="","",'EVALUACION OFERTA ECONOMICA 2'!AA21+'EVALUACION OFERTA ECONOMICA 2'!AJ21+'EVALUACION OFERTA ECONOMICA 2-2'!Q21)</f>
        <v/>
      </c>
      <c r="AA21" s="75" t="str">
        <f>IF('EVALUACION OFERTA ECONOMICA 2'!AB21="","",'EVALUACION OFERTA ECONOMICA 2'!AB21+'EVALUACION OFERTA ECONOMICA 2'!AK21+'EVALUACION OFERTA ECONOMICA 2-2'!R21)</f>
        <v/>
      </c>
      <c r="AB21" s="75">
        <f>IF('EVALUACION OFERTA ECONOMICA 2'!AC21="","",'EVALUACION OFERTA ECONOMICA 2'!AC21+'EVALUACION OFERTA ECONOMICA 2'!AL21+'EVALUACION OFERTA ECONOMICA 2-2'!S21)</f>
        <v>95</v>
      </c>
      <c r="AC21" s="75" t="str">
        <f>IF('EVALUACION OFERTA ECONOMICA 2'!AD21="","",'EVALUACION OFERTA ECONOMICA 2'!AD21+'EVALUACION OFERTA ECONOMICA 2'!AM21+'EVALUACION OFERTA ECONOMICA 2-2'!T21)</f>
        <v/>
      </c>
      <c r="AD21" s="75" t="str">
        <f>IF('EVALUACION OFERTA ECONOMICA 2'!AE21="","",'EVALUACION OFERTA ECONOMICA 2'!AE21+'EVALUACION OFERTA ECONOMICA 2'!AN21+'EVALUACION OFERTA ECONOMICA 2-2'!U21)</f>
        <v/>
      </c>
      <c r="AE21" s="75" t="str">
        <f>IF('EVALUACION OFERTA ECONOMICA 2'!AF21="","",'EVALUACION OFERTA ECONOMICA 2'!AF21+'EVALUACION OFERTA ECONOMICA 2'!AO21+'EVALUACION OFERTA ECONOMICA 2-2'!V21)</f>
        <v/>
      </c>
      <c r="AF21" s="75">
        <f>IF('EVALUACION OFERTA ECONOMICA 2'!AG21="","",'EVALUACION OFERTA ECONOMICA 2'!AG21+'EVALUACION OFERTA ECONOMICA 2'!AP21+'EVALUACION OFERTA ECONOMICA 2-2'!W21)</f>
        <v>41.354206910880691</v>
      </c>
      <c r="AG21" s="75">
        <f t="shared" si="0"/>
        <v>95</v>
      </c>
      <c r="AI21" s="76" t="str">
        <f t="shared" si="6"/>
        <v>OFIBOD</v>
      </c>
      <c r="AK21" s="77" t="str">
        <f t="shared" si="4"/>
        <v>OFIBOD</v>
      </c>
      <c r="AL21" s="78">
        <f t="shared" si="5"/>
        <v>8389500</v>
      </c>
      <c r="AM21" s="79">
        <f t="shared" si="2"/>
        <v>8389500</v>
      </c>
      <c r="AN21" s="80">
        <f t="shared" si="3"/>
        <v>59500</v>
      </c>
    </row>
    <row r="22" spans="1:40" ht="36" customHeight="1" x14ac:dyDescent="0.2">
      <c r="A22" s="87">
        <v>13</v>
      </c>
      <c r="B22" s="87" t="s">
        <v>14</v>
      </c>
      <c r="C22" s="87" t="s">
        <v>48</v>
      </c>
      <c r="D22" s="87">
        <v>2</v>
      </c>
      <c r="E22" s="19">
        <v>3060000.0006800001</v>
      </c>
      <c r="F22" s="84"/>
      <c r="G22" s="55">
        <v>4636240</v>
      </c>
      <c r="H22" s="93">
        <v>4046000</v>
      </c>
      <c r="I22" s="55">
        <v>3248700</v>
      </c>
      <c r="J22" s="55">
        <v>3808000</v>
      </c>
      <c r="K22" s="55">
        <v>5199824</v>
      </c>
      <c r="L22" s="55">
        <v>3332000</v>
      </c>
      <c r="M22" s="55">
        <v>0</v>
      </c>
      <c r="N22" s="55">
        <v>4805486.5600000005</v>
      </c>
      <c r="O22" s="100"/>
      <c r="P22" s="74">
        <v>55</v>
      </c>
      <c r="Q22" s="74">
        <v>55</v>
      </c>
      <c r="R22" s="74">
        <v>55</v>
      </c>
      <c r="S22" s="74">
        <v>55</v>
      </c>
      <c r="T22" s="74">
        <v>30</v>
      </c>
      <c r="U22" s="74">
        <v>0</v>
      </c>
      <c r="V22" s="74">
        <v>0</v>
      </c>
      <c r="W22" s="74">
        <v>20</v>
      </c>
      <c r="Y22" s="75" t="str">
        <f>IF('EVALUACION OFERTA ECONOMICA 2'!Z22="","",'EVALUACION OFERTA ECONOMICA 2'!Z22+'EVALUACION OFERTA ECONOMICA 2'!AI22+'EVALUACION OFERTA ECONOMICA 2-2'!P22)</f>
        <v/>
      </c>
      <c r="Z22" s="75" t="str">
        <f>IF('EVALUACION OFERTA ECONOMICA 2'!AA22="","",'EVALUACION OFERTA ECONOMICA 2'!AA22+'EVALUACION OFERTA ECONOMICA 2'!AJ22+'EVALUACION OFERTA ECONOMICA 2-2'!Q22)</f>
        <v/>
      </c>
      <c r="AA22" s="75" t="str">
        <f>IF('EVALUACION OFERTA ECONOMICA 2'!AB22="","",'EVALUACION OFERTA ECONOMICA 2'!AB22+'EVALUACION OFERTA ECONOMICA 2'!AK22+'EVALUACION OFERTA ECONOMICA 2-2'!R22)</f>
        <v/>
      </c>
      <c r="AB22" s="75" t="str">
        <f>IF('EVALUACION OFERTA ECONOMICA 2'!AC22="","",'EVALUACION OFERTA ECONOMICA 2'!AC22+'EVALUACION OFERTA ECONOMICA 2'!AL22+'EVALUACION OFERTA ECONOMICA 2-2'!S22)</f>
        <v/>
      </c>
      <c r="AC22" s="75" t="str">
        <f>IF('EVALUACION OFERTA ECONOMICA 2'!AD22="","",'EVALUACION OFERTA ECONOMICA 2'!AD22+'EVALUACION OFERTA ECONOMICA 2'!AM22+'EVALUACION OFERTA ECONOMICA 2-2'!T22)</f>
        <v/>
      </c>
      <c r="AD22" s="75" t="str">
        <f>IF('EVALUACION OFERTA ECONOMICA 2'!AE22="","",'EVALUACION OFERTA ECONOMICA 2'!AE22+'EVALUACION OFERTA ECONOMICA 2'!AN22+'EVALUACION OFERTA ECONOMICA 2-2'!U22)</f>
        <v/>
      </c>
      <c r="AE22" s="75" t="str">
        <f>IF('EVALUACION OFERTA ECONOMICA 2'!AF22="","",'EVALUACION OFERTA ECONOMICA 2'!AF22+'EVALUACION OFERTA ECONOMICA 2'!AO22+'EVALUACION OFERTA ECONOMICA 2-2'!V22)</f>
        <v/>
      </c>
      <c r="AF22" s="75" t="str">
        <f>IF('EVALUACION OFERTA ECONOMICA 2'!AG22="","",'EVALUACION OFERTA ECONOMICA 2'!AG22+'EVALUACION OFERTA ECONOMICA 2'!AP22+'EVALUACION OFERTA ECONOMICA 2-2'!W22)</f>
        <v/>
      </c>
      <c r="AG22" s="75">
        <f t="shared" si="0"/>
        <v>0</v>
      </c>
      <c r="AI22" s="76" t="str">
        <f t="shared" si="6"/>
        <v/>
      </c>
      <c r="AK22" s="77" t="str">
        <f t="shared" si="4"/>
        <v/>
      </c>
      <c r="AL22" s="78" t="str">
        <f t="shared" si="5"/>
        <v/>
      </c>
      <c r="AM22" s="79" t="str">
        <f t="shared" si="2"/>
        <v/>
      </c>
      <c r="AN22" s="80" t="str">
        <f t="shared" si="3"/>
        <v/>
      </c>
    </row>
    <row r="23" spans="1:40" ht="36" customHeight="1" x14ac:dyDescent="0.2">
      <c r="A23" s="87">
        <v>14</v>
      </c>
      <c r="B23" s="87" t="s">
        <v>14</v>
      </c>
      <c r="C23" s="87" t="s">
        <v>49</v>
      </c>
      <c r="D23" s="87">
        <v>4</v>
      </c>
      <c r="E23" s="19">
        <v>9996000</v>
      </c>
      <c r="F23" s="84"/>
      <c r="G23" s="55">
        <v>12880560</v>
      </c>
      <c r="H23" s="93">
        <v>8330000</v>
      </c>
      <c r="I23" s="55">
        <v>9394812</v>
      </c>
      <c r="J23" s="55">
        <v>11424000</v>
      </c>
      <c r="K23" s="55">
        <v>15199632</v>
      </c>
      <c r="L23" s="55">
        <v>9520000</v>
      </c>
      <c r="M23" s="55">
        <v>0</v>
      </c>
      <c r="N23" s="55">
        <v>12720338.4</v>
      </c>
      <c r="O23" s="100"/>
      <c r="P23" s="74">
        <v>55</v>
      </c>
      <c r="Q23" s="74">
        <v>55</v>
      </c>
      <c r="R23" s="74">
        <v>55</v>
      </c>
      <c r="S23" s="74">
        <v>55</v>
      </c>
      <c r="T23" s="74">
        <v>30</v>
      </c>
      <c r="U23" s="74">
        <v>0</v>
      </c>
      <c r="V23" s="74">
        <v>0</v>
      </c>
      <c r="W23" s="74">
        <v>20</v>
      </c>
      <c r="Y23" s="75" t="str">
        <f>IF('EVALUACION OFERTA ECONOMICA 2'!Z23="","",'EVALUACION OFERTA ECONOMICA 2'!Z23+'EVALUACION OFERTA ECONOMICA 2'!AI23+'EVALUACION OFERTA ECONOMICA 2-2'!P23)</f>
        <v/>
      </c>
      <c r="Z23" s="75">
        <f>IF('EVALUACION OFERTA ECONOMICA 2'!AA23="","",'EVALUACION OFERTA ECONOMICA 2'!AA23+'EVALUACION OFERTA ECONOMICA 2'!AJ23+'EVALUACION OFERTA ECONOMICA 2-2'!Q23)</f>
        <v>62.639881471152208</v>
      </c>
      <c r="AA23" s="75">
        <f>IF('EVALUACION OFERTA ECONOMICA 2'!AB23="","",'EVALUACION OFERTA ECONOMICA 2'!AB23+'EVALUACION OFERTA ECONOMICA 2'!AK23+'EVALUACION OFERTA ECONOMICA 2-2'!R23)</f>
        <v>95</v>
      </c>
      <c r="AB23" s="75" t="str">
        <f>IF('EVALUACION OFERTA ECONOMICA 2'!AC23="","",'EVALUACION OFERTA ECONOMICA 2'!AC23+'EVALUACION OFERTA ECONOMICA 2'!AL23+'EVALUACION OFERTA ECONOMICA 2-2'!S23)</f>
        <v/>
      </c>
      <c r="AC23" s="75" t="str">
        <f>IF('EVALUACION OFERTA ECONOMICA 2'!AD23="","",'EVALUACION OFERTA ECONOMICA 2'!AD23+'EVALUACION OFERTA ECONOMICA 2'!AM23+'EVALUACION OFERTA ECONOMICA 2-2'!T23)</f>
        <v/>
      </c>
      <c r="AD23" s="75" t="str">
        <f>IF('EVALUACION OFERTA ECONOMICA 2'!AE23="","",'EVALUACION OFERTA ECONOMICA 2'!AE23+'EVALUACION OFERTA ECONOMICA 2'!AN23+'EVALUACION OFERTA ECONOMICA 2-2'!U23)</f>
        <v/>
      </c>
      <c r="AE23" s="75" t="str">
        <f>IF('EVALUACION OFERTA ECONOMICA 2'!AF23="","",'EVALUACION OFERTA ECONOMICA 2'!AF23+'EVALUACION OFERTA ECONOMICA 2'!AO23+'EVALUACION OFERTA ECONOMICA 2-2'!V23)</f>
        <v/>
      </c>
      <c r="AF23" s="75" t="str">
        <f>IF('EVALUACION OFERTA ECONOMICA 2'!AG23="","",'EVALUACION OFERTA ECONOMICA 2'!AG23+'EVALUACION OFERTA ECONOMICA 2'!AP23+'EVALUACION OFERTA ECONOMICA 2-2'!W23)</f>
        <v/>
      </c>
      <c r="AG23" s="75">
        <f t="shared" si="0"/>
        <v>95</v>
      </c>
      <c r="AI23" s="76" t="str">
        <f t="shared" si="6"/>
        <v>NEXT COMPUTER</v>
      </c>
      <c r="AK23" s="77" t="str">
        <f t="shared" si="4"/>
        <v>NEXT COMPUTER</v>
      </c>
      <c r="AL23" s="78">
        <f t="shared" si="5"/>
        <v>9394812</v>
      </c>
      <c r="AM23" s="79">
        <f t="shared" si="2"/>
        <v>9394812</v>
      </c>
      <c r="AN23" s="80">
        <f t="shared" si="3"/>
        <v>601188</v>
      </c>
    </row>
    <row r="24" spans="1:40" ht="36" customHeight="1" x14ac:dyDescent="0.2">
      <c r="A24" s="87">
        <v>15</v>
      </c>
      <c r="B24" s="87" t="s">
        <v>14</v>
      </c>
      <c r="C24" s="87" t="s">
        <v>50</v>
      </c>
      <c r="D24" s="87">
        <v>1</v>
      </c>
      <c r="E24" s="19">
        <v>7800000.1799999997</v>
      </c>
      <c r="F24" s="84"/>
      <c r="G24" s="55">
        <v>0</v>
      </c>
      <c r="H24" s="93">
        <v>9008300</v>
      </c>
      <c r="I24" s="55">
        <v>11557875</v>
      </c>
      <c r="J24" s="55">
        <v>0</v>
      </c>
      <c r="K24" s="55">
        <v>0</v>
      </c>
      <c r="L24" s="55">
        <v>13447000</v>
      </c>
      <c r="M24" s="55">
        <v>0</v>
      </c>
      <c r="N24" s="55">
        <v>11816832.09</v>
      </c>
      <c r="O24" s="100"/>
      <c r="P24" s="74">
        <v>0</v>
      </c>
      <c r="Q24" s="74">
        <v>55</v>
      </c>
      <c r="R24" s="74">
        <v>55</v>
      </c>
      <c r="S24" s="74">
        <v>55</v>
      </c>
      <c r="T24" s="74">
        <v>30</v>
      </c>
      <c r="U24" s="74">
        <v>0</v>
      </c>
      <c r="V24" s="74">
        <v>0</v>
      </c>
      <c r="W24" s="74">
        <v>20</v>
      </c>
      <c r="Y24" s="75" t="str">
        <f>IF('EVALUACION OFERTA ECONOMICA 2'!Z24="","",'EVALUACION OFERTA ECONOMICA 2'!Z24+'EVALUACION OFERTA ECONOMICA 2'!AI24+'EVALUACION OFERTA ECONOMICA 2-2'!P24)</f>
        <v/>
      </c>
      <c r="Z24" s="75" t="str">
        <f>IF('EVALUACION OFERTA ECONOMICA 2'!AA24="","",'EVALUACION OFERTA ECONOMICA 2'!AA24+'EVALUACION OFERTA ECONOMICA 2'!AJ24+'EVALUACION OFERTA ECONOMICA 2-2'!Q24)</f>
        <v/>
      </c>
      <c r="AA24" s="75" t="str">
        <f>IF('EVALUACION OFERTA ECONOMICA 2'!AB24="","",'EVALUACION OFERTA ECONOMICA 2'!AB24+'EVALUACION OFERTA ECONOMICA 2'!AK24+'EVALUACION OFERTA ECONOMICA 2-2'!R24)</f>
        <v/>
      </c>
      <c r="AB24" s="75" t="str">
        <f>IF('EVALUACION OFERTA ECONOMICA 2'!AC24="","",'EVALUACION OFERTA ECONOMICA 2'!AC24+'EVALUACION OFERTA ECONOMICA 2'!AL24+'EVALUACION OFERTA ECONOMICA 2-2'!S24)</f>
        <v/>
      </c>
      <c r="AC24" s="75" t="str">
        <f>IF('EVALUACION OFERTA ECONOMICA 2'!AD24="","",'EVALUACION OFERTA ECONOMICA 2'!AD24+'EVALUACION OFERTA ECONOMICA 2'!AM24+'EVALUACION OFERTA ECONOMICA 2-2'!T24)</f>
        <v/>
      </c>
      <c r="AD24" s="75" t="str">
        <f>IF('EVALUACION OFERTA ECONOMICA 2'!AE24="","",'EVALUACION OFERTA ECONOMICA 2'!AE24+'EVALUACION OFERTA ECONOMICA 2'!AN24+'EVALUACION OFERTA ECONOMICA 2-2'!U24)</f>
        <v/>
      </c>
      <c r="AE24" s="75" t="str">
        <f>IF('EVALUACION OFERTA ECONOMICA 2'!AF24="","",'EVALUACION OFERTA ECONOMICA 2'!AF24+'EVALUACION OFERTA ECONOMICA 2'!AO24+'EVALUACION OFERTA ECONOMICA 2-2'!V24)</f>
        <v/>
      </c>
      <c r="AF24" s="75" t="str">
        <f>IF('EVALUACION OFERTA ECONOMICA 2'!AG24="","",'EVALUACION OFERTA ECONOMICA 2'!AG24+'EVALUACION OFERTA ECONOMICA 2'!AP24+'EVALUACION OFERTA ECONOMICA 2-2'!W24)</f>
        <v/>
      </c>
      <c r="AG24" s="75">
        <f t="shared" si="0"/>
        <v>0</v>
      </c>
      <c r="AI24" s="76" t="str">
        <f t="shared" si="6"/>
        <v/>
      </c>
      <c r="AK24" s="77" t="str">
        <f t="shared" si="4"/>
        <v/>
      </c>
      <c r="AL24" s="78" t="str">
        <f t="shared" si="5"/>
        <v/>
      </c>
      <c r="AM24" s="79" t="str">
        <f t="shared" si="2"/>
        <v/>
      </c>
      <c r="AN24" s="80" t="str">
        <f t="shared" si="3"/>
        <v/>
      </c>
    </row>
    <row r="25" spans="1:40" ht="36" customHeight="1" x14ac:dyDescent="0.2">
      <c r="A25" s="87">
        <v>16</v>
      </c>
      <c r="B25" s="87" t="s">
        <v>15</v>
      </c>
      <c r="C25" s="87" t="s">
        <v>51</v>
      </c>
      <c r="D25" s="87">
        <v>1</v>
      </c>
      <c r="E25" s="19">
        <v>3867500</v>
      </c>
      <c r="F25" s="84"/>
      <c r="G25" s="55">
        <v>3855600</v>
      </c>
      <c r="H25" s="93">
        <v>3308200</v>
      </c>
      <c r="I25" s="55">
        <v>6003081.1399999997</v>
      </c>
      <c r="J25" s="55">
        <v>0</v>
      </c>
      <c r="K25" s="55">
        <v>0</v>
      </c>
      <c r="L25" s="55">
        <v>0</v>
      </c>
      <c r="M25" s="55">
        <v>0</v>
      </c>
      <c r="N25" s="55">
        <v>4868041.29</v>
      </c>
      <c r="O25" s="100"/>
      <c r="P25" s="74">
        <v>55</v>
      </c>
      <c r="Q25" s="74">
        <v>55</v>
      </c>
      <c r="R25" s="74">
        <v>55</v>
      </c>
      <c r="S25" s="74">
        <v>55</v>
      </c>
      <c r="T25" s="74">
        <v>30</v>
      </c>
      <c r="U25" s="74">
        <v>0</v>
      </c>
      <c r="V25" s="74">
        <v>0</v>
      </c>
      <c r="W25" s="74">
        <v>20</v>
      </c>
      <c r="Y25" s="75">
        <f>IF('EVALUACION OFERTA ECONOMICA 2'!Z25="","",'EVALUACION OFERTA ECONOMICA 2'!Z25+'EVALUACION OFERTA ECONOMICA 2'!AI25+'EVALUACION OFERTA ECONOMICA 2-2'!P25)</f>
        <v>95</v>
      </c>
      <c r="Z25" s="75">
        <f>IF('EVALUACION OFERTA ECONOMICA 2'!AA25="","",'EVALUACION OFERTA ECONOMICA 2'!AA25+'EVALUACION OFERTA ECONOMICA 2'!AJ25+'EVALUACION OFERTA ECONOMICA 2-2'!Q25)</f>
        <v>76.774193548387103</v>
      </c>
      <c r="AA25" s="75" t="str">
        <f>IF('EVALUACION OFERTA ECONOMICA 2'!AB25="","",'EVALUACION OFERTA ECONOMICA 2'!AB25+'EVALUACION OFERTA ECONOMICA 2'!AK25+'EVALUACION OFERTA ECONOMICA 2-2'!R25)</f>
        <v/>
      </c>
      <c r="AB25" s="75" t="str">
        <f>IF('EVALUACION OFERTA ECONOMICA 2'!AC25="","",'EVALUACION OFERTA ECONOMICA 2'!AC25+'EVALUACION OFERTA ECONOMICA 2'!AL25+'EVALUACION OFERTA ECONOMICA 2-2'!S25)</f>
        <v/>
      </c>
      <c r="AC25" s="75" t="str">
        <f>IF('EVALUACION OFERTA ECONOMICA 2'!AD25="","",'EVALUACION OFERTA ECONOMICA 2'!AD25+'EVALUACION OFERTA ECONOMICA 2'!AM25+'EVALUACION OFERTA ECONOMICA 2-2'!T25)</f>
        <v/>
      </c>
      <c r="AD25" s="75" t="str">
        <f>IF('EVALUACION OFERTA ECONOMICA 2'!AE25="","",'EVALUACION OFERTA ECONOMICA 2'!AE25+'EVALUACION OFERTA ECONOMICA 2'!AN25+'EVALUACION OFERTA ECONOMICA 2-2'!U25)</f>
        <v/>
      </c>
      <c r="AE25" s="75" t="str">
        <f>IF('EVALUACION OFERTA ECONOMICA 2'!AF25="","",'EVALUACION OFERTA ECONOMICA 2'!AF25+'EVALUACION OFERTA ECONOMICA 2'!AO25+'EVALUACION OFERTA ECONOMICA 2-2'!V25)</f>
        <v/>
      </c>
      <c r="AF25" s="75" t="str">
        <f>IF('EVALUACION OFERTA ECONOMICA 2'!AG25="","",'EVALUACION OFERTA ECONOMICA 2'!AG25+'EVALUACION OFERTA ECONOMICA 2'!AP25+'EVALUACION OFERTA ECONOMICA 2-2'!W25)</f>
        <v/>
      </c>
      <c r="AG25" s="75">
        <f t="shared" si="0"/>
        <v>95</v>
      </c>
      <c r="AI25" s="76" t="str">
        <f t="shared" si="6"/>
        <v>ANALYTICA</v>
      </c>
      <c r="AK25" s="77" t="str">
        <f t="shared" si="4"/>
        <v>ANALYTICA</v>
      </c>
      <c r="AL25" s="78">
        <f t="shared" si="5"/>
        <v>3855600</v>
      </c>
      <c r="AM25" s="79">
        <f t="shared" si="2"/>
        <v>3855600</v>
      </c>
      <c r="AN25" s="80">
        <f t="shared" si="3"/>
        <v>11900</v>
      </c>
    </row>
    <row r="26" spans="1:40" ht="36" customHeight="1" x14ac:dyDescent="0.2">
      <c r="A26" s="87">
        <v>17</v>
      </c>
      <c r="B26" s="87" t="s">
        <v>15</v>
      </c>
      <c r="C26" s="87" t="s">
        <v>52</v>
      </c>
      <c r="D26" s="87">
        <v>1</v>
      </c>
      <c r="E26" s="19">
        <v>6426000</v>
      </c>
      <c r="F26" s="84"/>
      <c r="G26" s="55">
        <v>8639400</v>
      </c>
      <c r="H26" s="93">
        <v>5117000</v>
      </c>
      <c r="I26" s="55">
        <v>7437500</v>
      </c>
      <c r="J26" s="55">
        <v>5950000</v>
      </c>
      <c r="K26" s="55">
        <v>9674700</v>
      </c>
      <c r="L26" s="55">
        <v>6426000</v>
      </c>
      <c r="M26" s="55">
        <v>0</v>
      </c>
      <c r="N26" s="55">
        <v>8673085.3300000001</v>
      </c>
      <c r="O26" s="100"/>
      <c r="P26" s="74">
        <v>55</v>
      </c>
      <c r="Q26" s="74">
        <v>55</v>
      </c>
      <c r="R26" s="74">
        <v>55</v>
      </c>
      <c r="S26" s="74">
        <v>55</v>
      </c>
      <c r="T26" s="74">
        <v>30</v>
      </c>
      <c r="U26" s="74">
        <v>0</v>
      </c>
      <c r="V26" s="74">
        <v>0</v>
      </c>
      <c r="W26" s="74">
        <v>20</v>
      </c>
      <c r="Y26" s="75" t="str">
        <f>IF('EVALUACION OFERTA ECONOMICA 2'!Z26="","",'EVALUACION OFERTA ECONOMICA 2'!Z26+'EVALUACION OFERTA ECONOMICA 2'!AI26+'EVALUACION OFERTA ECONOMICA 2-2'!P26)</f>
        <v/>
      </c>
      <c r="Z26" s="75">
        <f>IF('EVALUACION OFERTA ECONOMICA 2'!AA26="","",'EVALUACION OFERTA ECONOMICA 2'!AA26+'EVALUACION OFERTA ECONOMICA 2'!AJ26+'EVALUACION OFERTA ECONOMICA 2-2'!Q26)</f>
        <v>62.5</v>
      </c>
      <c r="AA26" s="75" t="str">
        <f>IF('EVALUACION OFERTA ECONOMICA 2'!AB26="","",'EVALUACION OFERTA ECONOMICA 2'!AB26+'EVALUACION OFERTA ECONOMICA 2'!AK26+'EVALUACION OFERTA ECONOMICA 2-2'!R26)</f>
        <v/>
      </c>
      <c r="AB26" s="75">
        <f>IF('EVALUACION OFERTA ECONOMICA 2'!AC26="","",'EVALUACION OFERTA ECONOMICA 2'!AC26+'EVALUACION OFERTA ECONOMICA 2'!AL26+'EVALUACION OFERTA ECONOMICA 2-2'!S26)</f>
        <v>95</v>
      </c>
      <c r="AC26" s="75" t="str">
        <f>IF('EVALUACION OFERTA ECONOMICA 2'!AD26="","",'EVALUACION OFERTA ECONOMICA 2'!AD26+'EVALUACION OFERTA ECONOMICA 2'!AM26+'EVALUACION OFERTA ECONOMICA 2-2'!T26)</f>
        <v/>
      </c>
      <c r="AD26" s="75" t="str">
        <f>IF('EVALUACION OFERTA ECONOMICA 2'!AE26="","",'EVALUACION OFERTA ECONOMICA 2'!AE26+'EVALUACION OFERTA ECONOMICA 2'!AN26+'EVALUACION OFERTA ECONOMICA 2-2'!U26)</f>
        <v/>
      </c>
      <c r="AE26" s="75" t="str">
        <f>IF('EVALUACION OFERTA ECONOMICA 2'!AF26="","",'EVALUACION OFERTA ECONOMICA 2'!AF26+'EVALUACION OFERTA ECONOMICA 2'!AO26+'EVALUACION OFERTA ECONOMICA 2-2'!V26)</f>
        <v/>
      </c>
      <c r="AF26" s="75" t="str">
        <f>IF('EVALUACION OFERTA ECONOMICA 2'!AG26="","",'EVALUACION OFERTA ECONOMICA 2'!AG26+'EVALUACION OFERTA ECONOMICA 2'!AP26+'EVALUACION OFERTA ECONOMICA 2-2'!W26)</f>
        <v/>
      </c>
      <c r="AG26" s="75">
        <f t="shared" si="0"/>
        <v>95</v>
      </c>
      <c r="AI26" s="76" t="str">
        <f t="shared" si="6"/>
        <v>OFIBOD</v>
      </c>
      <c r="AK26" s="77" t="str">
        <f t="shared" si="4"/>
        <v>OFIBOD</v>
      </c>
      <c r="AL26" s="78">
        <f t="shared" si="5"/>
        <v>5950000</v>
      </c>
      <c r="AM26" s="79">
        <f t="shared" si="2"/>
        <v>5950000</v>
      </c>
      <c r="AN26" s="80">
        <f t="shared" si="3"/>
        <v>476000</v>
      </c>
    </row>
    <row r="27" spans="1:40" ht="36" customHeight="1" x14ac:dyDescent="0.2">
      <c r="A27" s="87">
        <v>18</v>
      </c>
      <c r="B27" s="87" t="s">
        <v>15</v>
      </c>
      <c r="C27" s="87" t="s">
        <v>53</v>
      </c>
      <c r="D27" s="87">
        <v>1</v>
      </c>
      <c r="E27" s="19">
        <v>5355000</v>
      </c>
      <c r="F27" s="84"/>
      <c r="G27" s="55">
        <v>5266940</v>
      </c>
      <c r="H27" s="93">
        <v>6711600</v>
      </c>
      <c r="I27" s="55">
        <v>2348703</v>
      </c>
      <c r="J27" s="55">
        <v>0</v>
      </c>
      <c r="K27" s="55">
        <v>0</v>
      </c>
      <c r="L27" s="55">
        <v>6783000</v>
      </c>
      <c r="M27" s="55">
        <v>0</v>
      </c>
      <c r="N27" s="55">
        <v>11617029.9</v>
      </c>
      <c r="O27" s="100"/>
      <c r="P27" s="74">
        <v>55</v>
      </c>
      <c r="Q27" s="74">
        <v>55</v>
      </c>
      <c r="R27" s="74">
        <v>55</v>
      </c>
      <c r="S27" s="74">
        <v>55</v>
      </c>
      <c r="T27" s="74">
        <v>30</v>
      </c>
      <c r="U27" s="74">
        <v>0</v>
      </c>
      <c r="V27" s="74">
        <v>20</v>
      </c>
      <c r="W27" s="74">
        <v>20</v>
      </c>
      <c r="Y27" s="75">
        <f>IF('EVALUACION OFERTA ECONOMICA 2'!Z27="","",'EVALUACION OFERTA ECONOMICA 2'!Z27+'EVALUACION OFERTA ECONOMICA 2'!AI27+'EVALUACION OFERTA ECONOMICA 2-2'!P27)</f>
        <v>95</v>
      </c>
      <c r="Z27" s="75" t="str">
        <f>IF('EVALUACION OFERTA ECONOMICA 2'!AA27="","",'EVALUACION OFERTA ECONOMICA 2'!AA27+'EVALUACION OFERTA ECONOMICA 2'!AJ27+'EVALUACION OFERTA ECONOMICA 2-2'!Q27)</f>
        <v/>
      </c>
      <c r="AA27" s="75" t="str">
        <f>IF('EVALUACION OFERTA ECONOMICA 2'!AB27="","",'EVALUACION OFERTA ECONOMICA 2'!AB27+'EVALUACION OFERTA ECONOMICA 2'!AK27+'EVALUACION OFERTA ECONOMICA 2-2'!R27)</f>
        <v/>
      </c>
      <c r="AB27" s="75" t="str">
        <f>IF('EVALUACION OFERTA ECONOMICA 2'!AC27="","",'EVALUACION OFERTA ECONOMICA 2'!AC27+'EVALUACION OFERTA ECONOMICA 2'!AL27+'EVALUACION OFERTA ECONOMICA 2-2'!S27)</f>
        <v/>
      </c>
      <c r="AC27" s="75" t="str">
        <f>IF('EVALUACION OFERTA ECONOMICA 2'!AD27="","",'EVALUACION OFERTA ECONOMICA 2'!AD27+'EVALUACION OFERTA ECONOMICA 2'!AM27+'EVALUACION OFERTA ECONOMICA 2-2'!T27)</f>
        <v/>
      </c>
      <c r="AD27" s="75" t="str">
        <f>IF('EVALUACION OFERTA ECONOMICA 2'!AE27="","",'EVALUACION OFERTA ECONOMICA 2'!AE27+'EVALUACION OFERTA ECONOMICA 2'!AN27+'EVALUACION OFERTA ECONOMICA 2-2'!U27)</f>
        <v/>
      </c>
      <c r="AE27" s="75" t="str">
        <f>IF('EVALUACION OFERTA ECONOMICA 2'!AF27="","",'EVALUACION OFERTA ECONOMICA 2'!AF27+'EVALUACION OFERTA ECONOMICA 2'!AO27+'EVALUACION OFERTA ECONOMICA 2-2'!V27)</f>
        <v/>
      </c>
      <c r="AF27" s="75" t="str">
        <f>IF('EVALUACION OFERTA ECONOMICA 2'!AG27="","",'EVALUACION OFERTA ECONOMICA 2'!AG27+'EVALUACION OFERTA ECONOMICA 2'!AP27+'EVALUACION OFERTA ECONOMICA 2-2'!W27)</f>
        <v/>
      </c>
      <c r="AG27" s="75">
        <f t="shared" si="0"/>
        <v>95</v>
      </c>
      <c r="AI27" s="76" t="str">
        <f t="shared" si="6"/>
        <v>ANALYTICA</v>
      </c>
      <c r="AK27" s="77" t="str">
        <f t="shared" si="4"/>
        <v>ANALYTICA</v>
      </c>
      <c r="AL27" s="78">
        <f t="shared" si="5"/>
        <v>5266940</v>
      </c>
      <c r="AM27" s="79">
        <f t="shared" si="2"/>
        <v>5266940</v>
      </c>
      <c r="AN27" s="80">
        <f t="shared" si="3"/>
        <v>88060</v>
      </c>
    </row>
    <row r="28" spans="1:40" ht="36" customHeight="1" x14ac:dyDescent="0.2">
      <c r="A28" s="87">
        <v>19</v>
      </c>
      <c r="B28" s="87" t="s">
        <v>15</v>
      </c>
      <c r="C28" s="87" t="s">
        <v>54</v>
      </c>
      <c r="D28" s="87">
        <v>2</v>
      </c>
      <c r="E28" s="19">
        <v>3836322</v>
      </c>
      <c r="F28" s="84"/>
      <c r="G28" s="55">
        <v>6911520</v>
      </c>
      <c r="H28" s="93">
        <v>0</v>
      </c>
      <c r="I28" s="55">
        <v>5267654</v>
      </c>
      <c r="J28" s="55">
        <v>0</v>
      </c>
      <c r="K28" s="55">
        <v>9656612</v>
      </c>
      <c r="L28" s="55">
        <v>0</v>
      </c>
      <c r="M28" s="55">
        <v>0</v>
      </c>
      <c r="N28" s="55">
        <v>12707222.220000001</v>
      </c>
      <c r="O28" s="100"/>
      <c r="P28" s="74">
        <v>55</v>
      </c>
      <c r="Q28" s="74">
        <v>0</v>
      </c>
      <c r="R28" s="74">
        <v>55</v>
      </c>
      <c r="S28" s="74">
        <v>55</v>
      </c>
      <c r="T28" s="74">
        <v>30</v>
      </c>
      <c r="U28" s="74">
        <v>0</v>
      </c>
      <c r="V28" s="74">
        <v>0</v>
      </c>
      <c r="W28" s="74">
        <v>20</v>
      </c>
      <c r="Y28" s="75" t="str">
        <f>IF('EVALUACION OFERTA ECONOMICA 2'!Z28="","",'EVALUACION OFERTA ECONOMICA 2'!Z28+'EVALUACION OFERTA ECONOMICA 2'!AI28+'EVALUACION OFERTA ECONOMICA 2-2'!P28)</f>
        <v/>
      </c>
      <c r="Z28" s="75" t="str">
        <f>IF('EVALUACION OFERTA ECONOMICA 2'!AA28="","",'EVALUACION OFERTA ECONOMICA 2'!AA28+'EVALUACION OFERTA ECONOMICA 2'!AJ28+'EVALUACION OFERTA ECONOMICA 2-2'!Q28)</f>
        <v/>
      </c>
      <c r="AA28" s="75" t="str">
        <f>IF('EVALUACION OFERTA ECONOMICA 2'!AB28="","",'EVALUACION OFERTA ECONOMICA 2'!AB28+'EVALUACION OFERTA ECONOMICA 2'!AK28+'EVALUACION OFERTA ECONOMICA 2-2'!R28)</f>
        <v/>
      </c>
      <c r="AB28" s="75" t="str">
        <f>IF('EVALUACION OFERTA ECONOMICA 2'!AC28="","",'EVALUACION OFERTA ECONOMICA 2'!AC28+'EVALUACION OFERTA ECONOMICA 2'!AL28+'EVALUACION OFERTA ECONOMICA 2-2'!S28)</f>
        <v/>
      </c>
      <c r="AC28" s="75" t="str">
        <f>IF('EVALUACION OFERTA ECONOMICA 2'!AD28="","",'EVALUACION OFERTA ECONOMICA 2'!AD28+'EVALUACION OFERTA ECONOMICA 2'!AM28+'EVALUACION OFERTA ECONOMICA 2-2'!T28)</f>
        <v/>
      </c>
      <c r="AD28" s="75" t="str">
        <f>IF('EVALUACION OFERTA ECONOMICA 2'!AE28="","",'EVALUACION OFERTA ECONOMICA 2'!AE28+'EVALUACION OFERTA ECONOMICA 2'!AN28+'EVALUACION OFERTA ECONOMICA 2-2'!U28)</f>
        <v/>
      </c>
      <c r="AE28" s="75" t="str">
        <f>IF('EVALUACION OFERTA ECONOMICA 2'!AF28="","",'EVALUACION OFERTA ECONOMICA 2'!AF28+'EVALUACION OFERTA ECONOMICA 2'!AO28+'EVALUACION OFERTA ECONOMICA 2-2'!V28)</f>
        <v/>
      </c>
      <c r="AF28" s="75" t="str">
        <f>IF('EVALUACION OFERTA ECONOMICA 2'!AG28="","",'EVALUACION OFERTA ECONOMICA 2'!AG28+'EVALUACION OFERTA ECONOMICA 2'!AP28+'EVALUACION OFERTA ECONOMICA 2-2'!W28)</f>
        <v/>
      </c>
      <c r="AG28" s="75">
        <f t="shared" si="0"/>
        <v>0</v>
      </c>
      <c r="AI28" s="76" t="str">
        <f t="shared" si="6"/>
        <v/>
      </c>
      <c r="AK28" s="77" t="str">
        <f t="shared" si="4"/>
        <v/>
      </c>
      <c r="AL28" s="78" t="str">
        <f t="shared" si="5"/>
        <v/>
      </c>
      <c r="AM28" s="79" t="str">
        <f t="shared" si="2"/>
        <v/>
      </c>
      <c r="AN28" s="80" t="str">
        <f t="shared" si="3"/>
        <v/>
      </c>
    </row>
    <row r="29" spans="1:40" ht="36" customHeight="1" x14ac:dyDescent="0.2">
      <c r="A29" s="87">
        <v>20</v>
      </c>
      <c r="B29" s="87" t="s">
        <v>15</v>
      </c>
      <c r="C29" s="87" t="s">
        <v>51</v>
      </c>
      <c r="D29" s="87">
        <v>1</v>
      </c>
      <c r="E29" s="19">
        <v>3808000</v>
      </c>
      <c r="F29" s="84"/>
      <c r="G29" s="55">
        <v>3723510</v>
      </c>
      <c r="H29" s="93">
        <v>2439500</v>
      </c>
      <c r="I29" s="55">
        <v>2139977</v>
      </c>
      <c r="J29" s="55">
        <v>0</v>
      </c>
      <c r="K29" s="55">
        <v>3213833</v>
      </c>
      <c r="L29" s="55">
        <v>3486700</v>
      </c>
      <c r="M29" s="55">
        <v>0</v>
      </c>
      <c r="N29" s="55">
        <v>2826504.66</v>
      </c>
      <c r="O29" s="100"/>
      <c r="P29" s="74">
        <v>55</v>
      </c>
      <c r="Q29" s="74">
        <v>55</v>
      </c>
      <c r="R29" s="74">
        <v>55</v>
      </c>
      <c r="S29" s="74">
        <v>0</v>
      </c>
      <c r="T29" s="74">
        <v>30</v>
      </c>
      <c r="U29" s="74">
        <v>0</v>
      </c>
      <c r="V29" s="74">
        <v>0</v>
      </c>
      <c r="W29" s="74">
        <v>20</v>
      </c>
      <c r="Y29" s="75">
        <f>IF('EVALUACION OFERTA ECONOMICA 2'!Z29="","",'EVALUACION OFERTA ECONOMICA 2'!Z29+'EVALUACION OFERTA ECONOMICA 2'!AI29+'EVALUACION OFERTA ECONOMICA 2-2'!P29)</f>
        <v>77.358319714206829</v>
      </c>
      <c r="Z29" s="75">
        <f>IF('EVALUACION OFERTA ECONOMICA 2'!AA29="","",'EVALUACION OFERTA ECONOMICA 2'!AA29+'EVALUACION OFERTA ECONOMICA 2'!AJ29+'EVALUACION OFERTA ECONOMICA 2-2'!Q29)</f>
        <v>74.567002479932</v>
      </c>
      <c r="AA29" s="75">
        <f>IF('EVALUACION OFERTA ECONOMICA 2'!AB29="","",'EVALUACION OFERTA ECONOMICA 2'!AB29+'EVALUACION OFERTA ECONOMICA 2'!AK29+'EVALUACION OFERTA ECONOMICA 2-2'!R29)</f>
        <v>68.612581744585711</v>
      </c>
      <c r="AB29" s="75" t="str">
        <f>IF('EVALUACION OFERTA ECONOMICA 2'!AC29="","",'EVALUACION OFERTA ECONOMICA 2'!AC29+'EVALUACION OFERTA ECONOMICA 2'!AL29+'EVALUACION OFERTA ECONOMICA 2-2'!S29)</f>
        <v/>
      </c>
      <c r="AC29" s="75" t="str">
        <f>IF('EVALUACION OFERTA ECONOMICA 2'!AD29="","",'EVALUACION OFERTA ECONOMICA 2'!AD29+'EVALUACION OFERTA ECONOMICA 2'!AM29+'EVALUACION OFERTA ECONOMICA 2-2'!T29)</f>
        <v/>
      </c>
      <c r="AD29" s="75" t="str">
        <f>IF('EVALUACION OFERTA ECONOMICA 2'!AE29="","",'EVALUACION OFERTA ECONOMICA 2'!AE29+'EVALUACION OFERTA ECONOMICA 2'!AN29+'EVALUACION OFERTA ECONOMICA 2-2'!U29)</f>
        <v/>
      </c>
      <c r="AE29" s="75" t="str">
        <f>IF('EVALUACION OFERTA ECONOMICA 2'!AF29="","",'EVALUACION OFERTA ECONOMICA 2'!AF29+'EVALUACION OFERTA ECONOMICA 2'!AO29+'EVALUACION OFERTA ECONOMICA 2-2'!V29)</f>
        <v/>
      </c>
      <c r="AF29" s="75">
        <f>IF('EVALUACION OFERTA ECONOMICA 2'!AG29="","",'EVALUACION OFERTA ECONOMICA 2'!AG29+'EVALUACION OFERTA ECONOMICA 2'!AP29+'EVALUACION OFERTA ECONOMICA 2-2'!W29)</f>
        <v>60</v>
      </c>
      <c r="AG29" s="75">
        <f t="shared" si="0"/>
        <v>77.358319714206829</v>
      </c>
      <c r="AI29" s="76" t="str">
        <f t="shared" si="6"/>
        <v>ANALYTICA</v>
      </c>
      <c r="AK29" s="77" t="str">
        <f t="shared" si="4"/>
        <v>ANALYTICA</v>
      </c>
      <c r="AL29" s="78">
        <f t="shared" si="5"/>
        <v>3723510</v>
      </c>
      <c r="AM29" s="79">
        <f t="shared" si="2"/>
        <v>3723510</v>
      </c>
      <c r="AN29" s="80">
        <f t="shared" si="3"/>
        <v>84490</v>
      </c>
    </row>
    <row r="30" spans="1:40" ht="36" customHeight="1" x14ac:dyDescent="0.2">
      <c r="A30" s="87">
        <v>21</v>
      </c>
      <c r="B30" s="87" t="s">
        <v>15</v>
      </c>
      <c r="C30" s="87" t="s">
        <v>55</v>
      </c>
      <c r="D30" s="87">
        <v>1</v>
      </c>
      <c r="E30" s="19">
        <v>3689000</v>
      </c>
      <c r="F30" s="84"/>
      <c r="G30" s="55">
        <v>4242350</v>
      </c>
      <c r="H30" s="93">
        <v>1963500</v>
      </c>
      <c r="I30" s="55">
        <v>2499952</v>
      </c>
      <c r="J30" s="55">
        <v>5652500</v>
      </c>
      <c r="K30" s="55">
        <v>2799951</v>
      </c>
      <c r="L30" s="55">
        <v>2856000</v>
      </c>
      <c r="M30" s="55">
        <v>0</v>
      </c>
      <c r="N30" s="55">
        <v>1962708.65</v>
      </c>
      <c r="O30" s="100"/>
      <c r="P30" s="74">
        <v>55</v>
      </c>
      <c r="Q30" s="74">
        <v>55</v>
      </c>
      <c r="R30" s="74">
        <v>55</v>
      </c>
      <c r="S30" s="74">
        <v>55</v>
      </c>
      <c r="T30" s="74">
        <v>0</v>
      </c>
      <c r="U30" s="74">
        <v>0</v>
      </c>
      <c r="V30" s="74">
        <v>0</v>
      </c>
      <c r="W30" s="74">
        <v>20</v>
      </c>
      <c r="Y30" s="75" t="str">
        <f>IF('EVALUACION OFERTA ECONOMICA 2'!Z30="","",'EVALUACION OFERTA ECONOMICA 2'!Z30+'EVALUACION OFERTA ECONOMICA 2'!AI30+'EVALUACION OFERTA ECONOMICA 2-2'!P30)</f>
        <v/>
      </c>
      <c r="Z30" s="75" t="str">
        <f>IF('EVALUACION OFERTA ECONOMICA 2'!AA30="","",'EVALUACION OFERTA ECONOMICA 2'!AA30+'EVALUACION OFERTA ECONOMICA 2'!AJ30+'EVALUACION OFERTA ECONOMICA 2-2'!Q30)</f>
        <v/>
      </c>
      <c r="AA30" s="75" t="str">
        <f>IF('EVALUACION OFERTA ECONOMICA 2'!AB30="","",'EVALUACION OFERTA ECONOMICA 2'!AB30+'EVALUACION OFERTA ECONOMICA 2'!AK30+'EVALUACION OFERTA ECONOMICA 2-2'!R30)</f>
        <v/>
      </c>
      <c r="AB30" s="75" t="str">
        <f>IF('EVALUACION OFERTA ECONOMICA 2'!AC30="","",'EVALUACION OFERTA ECONOMICA 2'!AC30+'EVALUACION OFERTA ECONOMICA 2'!AL30+'EVALUACION OFERTA ECONOMICA 2-2'!S30)</f>
        <v/>
      </c>
      <c r="AC30" s="75" t="str">
        <f>IF('EVALUACION OFERTA ECONOMICA 2'!AD30="","",'EVALUACION OFERTA ECONOMICA 2'!AD30+'EVALUACION OFERTA ECONOMICA 2'!AM30+'EVALUACION OFERTA ECONOMICA 2-2'!T30)</f>
        <v/>
      </c>
      <c r="AD30" s="75" t="str">
        <f>IF('EVALUACION OFERTA ECONOMICA 2'!AE30="","",'EVALUACION OFERTA ECONOMICA 2'!AE30+'EVALUACION OFERTA ECONOMICA 2'!AN30+'EVALUACION OFERTA ECONOMICA 2-2'!U30)</f>
        <v/>
      </c>
      <c r="AE30" s="75" t="str">
        <f>IF('EVALUACION OFERTA ECONOMICA 2'!AF30="","",'EVALUACION OFERTA ECONOMICA 2'!AF30+'EVALUACION OFERTA ECONOMICA 2'!AO30+'EVALUACION OFERTA ECONOMICA 2-2'!V30)</f>
        <v/>
      </c>
      <c r="AF30" s="75">
        <f>IF('EVALUACION OFERTA ECONOMICA 2'!AG30="","",'EVALUACION OFERTA ECONOMICA 2'!AG30+'EVALUACION OFERTA ECONOMICA 2'!AP30+'EVALUACION OFERTA ECONOMICA 2-2'!W30)</f>
        <v>60</v>
      </c>
      <c r="AG30" s="75">
        <f t="shared" si="0"/>
        <v>60</v>
      </c>
      <c r="AI30" s="76" t="str">
        <f t="shared" si="6"/>
        <v>UT SICVEL</v>
      </c>
      <c r="AK30" s="77" t="str">
        <f t="shared" si="4"/>
        <v>UT SICVEL</v>
      </c>
      <c r="AL30" s="78">
        <f t="shared" si="5"/>
        <v>1962708.65</v>
      </c>
      <c r="AM30" s="79">
        <f t="shared" si="2"/>
        <v>1962708.65</v>
      </c>
      <c r="AN30" s="80">
        <f t="shared" si="3"/>
        <v>1726291.35</v>
      </c>
    </row>
    <row r="31" spans="1:40" ht="36" customHeight="1" x14ac:dyDescent="0.2">
      <c r="A31" s="87">
        <v>22</v>
      </c>
      <c r="B31" s="87" t="s">
        <v>16</v>
      </c>
      <c r="C31" s="87" t="s">
        <v>56</v>
      </c>
      <c r="D31" s="87">
        <v>6</v>
      </c>
      <c r="E31" s="19">
        <v>23561286</v>
      </c>
      <c r="F31" s="84"/>
      <c r="G31" s="55">
        <v>22076880</v>
      </c>
      <c r="H31" s="93">
        <v>15708000</v>
      </c>
      <c r="I31" s="55">
        <v>12839862</v>
      </c>
      <c r="J31" s="55">
        <v>17014620</v>
      </c>
      <c r="K31" s="55">
        <v>21268632</v>
      </c>
      <c r="L31" s="55">
        <v>12880560</v>
      </c>
      <c r="M31" s="55">
        <v>0</v>
      </c>
      <c r="N31" s="55">
        <v>24232545.960000001</v>
      </c>
      <c r="O31" s="100"/>
      <c r="P31" s="74">
        <v>55</v>
      </c>
      <c r="Q31" s="74">
        <v>55</v>
      </c>
      <c r="R31" s="74">
        <v>55</v>
      </c>
      <c r="S31" s="74">
        <v>55</v>
      </c>
      <c r="T31" s="74">
        <v>0</v>
      </c>
      <c r="U31" s="74">
        <v>0</v>
      </c>
      <c r="V31" s="74">
        <v>20</v>
      </c>
      <c r="W31" s="74">
        <v>20</v>
      </c>
      <c r="Y31" s="75">
        <f>IF('EVALUACION OFERTA ECONOMICA 2'!Z31="","",'EVALUACION OFERTA ECONOMICA 2'!Z31+'EVALUACION OFERTA ECONOMICA 2'!AI31+'EVALUACION OFERTA ECONOMICA 2-2'!P31)</f>
        <v>87.223768607043439</v>
      </c>
      <c r="Z31" s="75">
        <f>IF('EVALUACION OFERTA ECONOMICA 2'!AA31="","",'EVALUACION OFERTA ECONOMICA 2'!AA31+'EVALUACION OFERTA ECONOMICA 2'!AJ31+'EVALUACION OFERTA ECONOMICA 2-2'!Q31)</f>
        <v>82.802547770700642</v>
      </c>
      <c r="AA31" s="75">
        <f>IF('EVALUACION OFERTA ECONOMICA 2'!AB31="","",'EVALUACION OFERTA ECONOMICA 2'!AB31+'EVALUACION OFERTA ECONOMICA 2'!AK31+'EVALUACION OFERTA ECONOMICA 2-2'!R31)</f>
        <v>70.119243654534102</v>
      </c>
      <c r="AB31" s="75">
        <f>IF('EVALUACION OFERTA ECONOMICA 2'!AC31="","",'EVALUACION OFERTA ECONOMICA 2'!AC31+'EVALUACION OFERTA ECONOMICA 2'!AL31+'EVALUACION OFERTA ECONOMICA 2-2'!S31)</f>
        <v>95</v>
      </c>
      <c r="AC31" s="75" t="str">
        <f>IF('EVALUACION OFERTA ECONOMICA 2'!AD31="","",'EVALUACION OFERTA ECONOMICA 2'!AD31+'EVALUACION OFERTA ECONOMICA 2'!AM31+'EVALUACION OFERTA ECONOMICA 2-2'!T31)</f>
        <v/>
      </c>
      <c r="AD31" s="75" t="str">
        <f>IF('EVALUACION OFERTA ECONOMICA 2'!AE31="","",'EVALUACION OFERTA ECONOMICA 2'!AE31+'EVALUACION OFERTA ECONOMICA 2'!AN31+'EVALUACION OFERTA ECONOMICA 2-2'!U31)</f>
        <v/>
      </c>
      <c r="AE31" s="75" t="str">
        <f>IF('EVALUACION OFERTA ECONOMICA 2'!AF31="","",'EVALUACION OFERTA ECONOMICA 2'!AF31+'EVALUACION OFERTA ECONOMICA 2'!AO31+'EVALUACION OFERTA ECONOMICA 2-2'!V31)</f>
        <v/>
      </c>
      <c r="AF31" s="75" t="str">
        <f>IF('EVALUACION OFERTA ECONOMICA 2'!AG31="","",'EVALUACION OFERTA ECONOMICA 2'!AG31+'EVALUACION OFERTA ECONOMICA 2'!AP31+'EVALUACION OFERTA ECONOMICA 2-2'!W31)</f>
        <v/>
      </c>
      <c r="AG31" s="75">
        <f t="shared" si="0"/>
        <v>95</v>
      </c>
      <c r="AI31" s="76" t="str">
        <f t="shared" si="6"/>
        <v>OFIBOD</v>
      </c>
      <c r="AK31" s="77" t="str">
        <f t="shared" si="4"/>
        <v>OFIBOD</v>
      </c>
      <c r="AL31" s="78">
        <f t="shared" si="5"/>
        <v>17014620</v>
      </c>
      <c r="AM31" s="79">
        <f t="shared" si="2"/>
        <v>17014620</v>
      </c>
      <c r="AN31" s="80">
        <f t="shared" si="3"/>
        <v>6546666</v>
      </c>
    </row>
    <row r="32" spans="1:40" ht="36" customHeight="1" x14ac:dyDescent="0.2">
      <c r="A32" s="87">
        <v>23</v>
      </c>
      <c r="B32" s="87" t="s">
        <v>16</v>
      </c>
      <c r="C32" s="87" t="s">
        <v>57</v>
      </c>
      <c r="D32" s="87">
        <v>3</v>
      </c>
      <c r="E32" s="19">
        <v>11424000</v>
      </c>
      <c r="F32" s="84"/>
      <c r="G32" s="55">
        <v>11220510</v>
      </c>
      <c r="H32" s="93">
        <v>0</v>
      </c>
      <c r="I32" s="55">
        <v>102010608</v>
      </c>
      <c r="J32" s="55">
        <v>0</v>
      </c>
      <c r="K32" s="55">
        <v>0</v>
      </c>
      <c r="L32" s="55">
        <v>13209000</v>
      </c>
      <c r="M32" s="55">
        <v>0</v>
      </c>
      <c r="N32" s="55">
        <v>2670531.36</v>
      </c>
      <c r="O32" s="100"/>
      <c r="P32" s="74">
        <v>55</v>
      </c>
      <c r="Q32" s="74">
        <v>0</v>
      </c>
      <c r="R32" s="74">
        <v>55</v>
      </c>
      <c r="S32" s="74">
        <v>0</v>
      </c>
      <c r="T32" s="74">
        <v>0</v>
      </c>
      <c r="U32" s="74">
        <v>0</v>
      </c>
      <c r="V32" s="74">
        <v>20</v>
      </c>
      <c r="W32" s="74">
        <v>20</v>
      </c>
      <c r="Y32" s="75" t="str">
        <f>IF('EVALUACION OFERTA ECONOMICA 2'!Z32="","",'EVALUACION OFERTA ECONOMICA 2'!Z32+'EVALUACION OFERTA ECONOMICA 2'!AI32+'EVALUACION OFERTA ECONOMICA 2-2'!P32)</f>
        <v/>
      </c>
      <c r="Z32" s="75" t="str">
        <f>IF('EVALUACION OFERTA ECONOMICA 2'!AA32="","",'EVALUACION OFERTA ECONOMICA 2'!AA32+'EVALUACION OFERTA ECONOMICA 2'!AJ32+'EVALUACION OFERTA ECONOMICA 2-2'!Q32)</f>
        <v/>
      </c>
      <c r="AA32" s="75" t="str">
        <f>IF('EVALUACION OFERTA ECONOMICA 2'!AB32="","",'EVALUACION OFERTA ECONOMICA 2'!AB32+'EVALUACION OFERTA ECONOMICA 2'!AK32+'EVALUACION OFERTA ECONOMICA 2-2'!R32)</f>
        <v/>
      </c>
      <c r="AB32" s="75" t="str">
        <f>IF('EVALUACION OFERTA ECONOMICA 2'!AC32="","",'EVALUACION OFERTA ECONOMICA 2'!AC32+'EVALUACION OFERTA ECONOMICA 2'!AL32+'EVALUACION OFERTA ECONOMICA 2-2'!S32)</f>
        <v/>
      </c>
      <c r="AC32" s="75" t="str">
        <f>IF('EVALUACION OFERTA ECONOMICA 2'!AD32="","",'EVALUACION OFERTA ECONOMICA 2'!AD32+'EVALUACION OFERTA ECONOMICA 2'!AM32+'EVALUACION OFERTA ECONOMICA 2-2'!T32)</f>
        <v/>
      </c>
      <c r="AD32" s="75" t="str">
        <f>IF('EVALUACION OFERTA ECONOMICA 2'!AE32="","",'EVALUACION OFERTA ECONOMICA 2'!AE32+'EVALUACION OFERTA ECONOMICA 2'!AN32+'EVALUACION OFERTA ECONOMICA 2-2'!U32)</f>
        <v/>
      </c>
      <c r="AE32" s="75" t="str">
        <f>IF('EVALUACION OFERTA ECONOMICA 2'!AF32="","",'EVALUACION OFERTA ECONOMICA 2'!AF32+'EVALUACION OFERTA ECONOMICA 2'!AO32+'EVALUACION OFERTA ECONOMICA 2-2'!V32)</f>
        <v/>
      </c>
      <c r="AF32" s="75">
        <f>IF('EVALUACION OFERTA ECONOMICA 2'!AG32="","",'EVALUACION OFERTA ECONOMICA 2'!AG32+'EVALUACION OFERTA ECONOMICA 2'!AP32+'EVALUACION OFERTA ECONOMICA 2-2'!W32)</f>
        <v>60</v>
      </c>
      <c r="AG32" s="75">
        <f t="shared" si="0"/>
        <v>60</v>
      </c>
      <c r="AI32" s="76" t="str">
        <f t="shared" si="6"/>
        <v>UT SICVEL</v>
      </c>
      <c r="AK32" s="77" t="str">
        <f t="shared" si="4"/>
        <v>UT SICVEL</v>
      </c>
      <c r="AL32" s="78">
        <f t="shared" si="5"/>
        <v>2670531.36</v>
      </c>
      <c r="AM32" s="79">
        <f t="shared" si="2"/>
        <v>2670531.36</v>
      </c>
      <c r="AN32" s="80">
        <f t="shared" si="3"/>
        <v>8753468.6400000006</v>
      </c>
    </row>
    <row r="33" spans="1:40" ht="36" customHeight="1" x14ac:dyDescent="0.2">
      <c r="A33" s="87">
        <v>24</v>
      </c>
      <c r="B33" s="87" t="s">
        <v>16</v>
      </c>
      <c r="C33" s="87" t="s">
        <v>58</v>
      </c>
      <c r="D33" s="87">
        <v>1</v>
      </c>
      <c r="E33" s="19">
        <v>9344577.3399999999</v>
      </c>
      <c r="F33" s="84"/>
      <c r="G33" s="55">
        <v>12207020</v>
      </c>
      <c r="H33" s="93">
        <v>7497000</v>
      </c>
      <c r="I33" s="55">
        <v>8850625</v>
      </c>
      <c r="J33" s="55">
        <v>9639000</v>
      </c>
      <c r="K33" s="55">
        <v>9341500</v>
      </c>
      <c r="L33" s="55">
        <v>10234000</v>
      </c>
      <c r="M33" s="55">
        <v>0</v>
      </c>
      <c r="N33" s="55">
        <v>10322218.27</v>
      </c>
      <c r="O33" s="100"/>
      <c r="P33" s="74">
        <v>55</v>
      </c>
      <c r="Q33" s="74">
        <v>55</v>
      </c>
      <c r="R33" s="74">
        <v>55</v>
      </c>
      <c r="S33" s="74">
        <v>55</v>
      </c>
      <c r="T33" s="74">
        <v>0</v>
      </c>
      <c r="U33" s="74">
        <v>0</v>
      </c>
      <c r="V33" s="74">
        <v>20</v>
      </c>
      <c r="W33" s="74">
        <v>20</v>
      </c>
      <c r="Y33" s="75" t="str">
        <f>IF('EVALUACION OFERTA ECONOMICA 2'!Z33="","",'EVALUACION OFERTA ECONOMICA 2'!Z33+'EVALUACION OFERTA ECONOMICA 2'!AI33+'EVALUACION OFERTA ECONOMICA 2-2'!P33)</f>
        <v/>
      </c>
      <c r="Z33" s="75">
        <f>IF('EVALUACION OFERTA ECONOMICA 2'!AA33="","",'EVALUACION OFERTA ECONOMICA 2'!AA33+'EVALUACION OFERTA ECONOMICA 2'!AJ33+'EVALUACION OFERTA ECONOMICA 2-2'!Q33)</f>
        <v>67.084606217050279</v>
      </c>
      <c r="AA33" s="75">
        <f>IF('EVALUACION OFERTA ECONOMICA 2'!AB33="","",'EVALUACION OFERTA ECONOMICA 2'!AB33+'EVALUACION OFERTA ECONOMICA 2'!AK33+'EVALUACION OFERTA ECONOMICA 2-2'!R33)</f>
        <v>95</v>
      </c>
      <c r="AB33" s="75" t="str">
        <f>IF('EVALUACION OFERTA ECONOMICA 2'!AC33="","",'EVALUACION OFERTA ECONOMICA 2'!AC33+'EVALUACION OFERTA ECONOMICA 2'!AL33+'EVALUACION OFERTA ECONOMICA 2-2'!S33)</f>
        <v/>
      </c>
      <c r="AC33" s="75" t="str">
        <f>IF('EVALUACION OFERTA ECONOMICA 2'!AD33="","",'EVALUACION OFERTA ECONOMICA 2'!AD33+'EVALUACION OFERTA ECONOMICA 2'!AM33+'EVALUACION OFERTA ECONOMICA 2-2'!T33)</f>
        <v/>
      </c>
      <c r="AD33" s="75" t="str">
        <f>IF('EVALUACION OFERTA ECONOMICA 2'!AE33="","",'EVALUACION OFERTA ECONOMICA 2'!AE33+'EVALUACION OFERTA ECONOMICA 2'!AN33+'EVALUACION OFERTA ECONOMICA 2-2'!U33)</f>
        <v/>
      </c>
      <c r="AE33" s="75" t="str">
        <f>IF('EVALUACION OFERTA ECONOMICA 2'!AF33="","",'EVALUACION OFERTA ECONOMICA 2'!AF33+'EVALUACION OFERTA ECONOMICA 2'!AO33+'EVALUACION OFERTA ECONOMICA 2-2'!V33)</f>
        <v/>
      </c>
      <c r="AF33" s="75" t="str">
        <f>IF('EVALUACION OFERTA ECONOMICA 2'!AG33="","",'EVALUACION OFERTA ECONOMICA 2'!AG33+'EVALUACION OFERTA ECONOMICA 2'!AP33+'EVALUACION OFERTA ECONOMICA 2-2'!W33)</f>
        <v/>
      </c>
      <c r="AG33" s="75">
        <f t="shared" si="0"/>
        <v>95</v>
      </c>
      <c r="AI33" s="76" t="str">
        <f t="shared" si="6"/>
        <v>NEXT COMPUTER</v>
      </c>
      <c r="AK33" s="77" t="str">
        <f t="shared" si="4"/>
        <v>NEXT COMPUTER</v>
      </c>
      <c r="AL33" s="78">
        <f t="shared" si="5"/>
        <v>8850625</v>
      </c>
      <c r="AM33" s="79">
        <f t="shared" si="2"/>
        <v>8850625</v>
      </c>
      <c r="AN33" s="80">
        <f t="shared" si="3"/>
        <v>493952.33999999985</v>
      </c>
    </row>
    <row r="34" spans="1:40" ht="36" customHeight="1" x14ac:dyDescent="0.2">
      <c r="A34" s="87">
        <v>25</v>
      </c>
      <c r="B34" s="87" t="s">
        <v>16</v>
      </c>
      <c r="C34" s="87" t="s">
        <v>59</v>
      </c>
      <c r="D34" s="87">
        <v>3</v>
      </c>
      <c r="E34" s="19">
        <v>70686000</v>
      </c>
      <c r="F34" s="84"/>
      <c r="G34" s="55">
        <v>70650300</v>
      </c>
      <c r="H34" s="93">
        <v>72114000</v>
      </c>
      <c r="I34" s="55">
        <v>59578302</v>
      </c>
      <c r="J34" s="55">
        <v>70686000</v>
      </c>
      <c r="K34" s="55">
        <v>116953200</v>
      </c>
      <c r="L34" s="55">
        <v>71400000</v>
      </c>
      <c r="M34" s="55">
        <v>0</v>
      </c>
      <c r="N34" s="55">
        <v>68230554</v>
      </c>
      <c r="O34" s="100"/>
      <c r="P34" s="74">
        <v>55</v>
      </c>
      <c r="Q34" s="74">
        <v>55</v>
      </c>
      <c r="R34" s="74">
        <v>55</v>
      </c>
      <c r="S34" s="74">
        <v>55</v>
      </c>
      <c r="T34" s="74">
        <v>0</v>
      </c>
      <c r="U34" s="74">
        <v>0</v>
      </c>
      <c r="V34" s="74">
        <v>0</v>
      </c>
      <c r="W34" s="74">
        <v>20</v>
      </c>
      <c r="Y34" s="75">
        <f>IF('EVALUACION OFERTA ECONOMICA 2'!Z34="","",'EVALUACION OFERTA ECONOMICA 2'!Z34+'EVALUACION OFERTA ECONOMICA 2'!AI34+'EVALUACION OFERTA ECONOMICA 2-2'!P34)</f>
        <v>95</v>
      </c>
      <c r="Z34" s="75" t="str">
        <f>IF('EVALUACION OFERTA ECONOMICA 2'!AA34="","",'EVALUACION OFERTA ECONOMICA 2'!AA34+'EVALUACION OFERTA ECONOMICA 2'!AJ34+'EVALUACION OFERTA ECONOMICA 2-2'!Q34)</f>
        <v/>
      </c>
      <c r="AA34" s="75" t="str">
        <f>IF('EVALUACION OFERTA ECONOMICA 2'!AB34="","",'EVALUACION OFERTA ECONOMICA 2'!AB34+'EVALUACION OFERTA ECONOMICA 2'!AK34+'EVALUACION OFERTA ECONOMICA 2-2'!R34)</f>
        <v/>
      </c>
      <c r="AB34" s="75">
        <f>IF('EVALUACION OFERTA ECONOMICA 2'!AC34="","",'EVALUACION OFERTA ECONOMICA 2'!AC34+'EVALUACION OFERTA ECONOMICA 2'!AL34+'EVALUACION OFERTA ECONOMICA 2-2'!S34)</f>
        <v>96.77558039552882</v>
      </c>
      <c r="AC34" s="75" t="str">
        <f>IF('EVALUACION OFERTA ECONOMICA 2'!AD34="","",'EVALUACION OFERTA ECONOMICA 2'!AD34+'EVALUACION OFERTA ECONOMICA 2'!AM34+'EVALUACION OFERTA ECONOMICA 2-2'!T34)</f>
        <v/>
      </c>
      <c r="AD34" s="75" t="str">
        <f>IF('EVALUACION OFERTA ECONOMICA 2'!AE34="","",'EVALUACION OFERTA ECONOMICA 2'!AE34+'EVALUACION OFERTA ECONOMICA 2'!AN34+'EVALUACION OFERTA ECONOMICA 2-2'!U34)</f>
        <v/>
      </c>
      <c r="AE34" s="75" t="str">
        <f>IF('EVALUACION OFERTA ECONOMICA 2'!AF34="","",'EVALUACION OFERTA ECONOMICA 2'!AF34+'EVALUACION OFERTA ECONOMICA 2'!AO34+'EVALUACION OFERTA ECONOMICA 2-2'!V34)</f>
        <v/>
      </c>
      <c r="AF34" s="75">
        <f>IF('EVALUACION OFERTA ECONOMICA 2'!AG34="","",'EVALUACION OFERTA ECONOMICA 2'!AG34+'EVALUACION OFERTA ECONOMICA 2'!AP34+'EVALUACION OFERTA ECONOMICA 2-2'!W34)</f>
        <v>30.63439369619153</v>
      </c>
      <c r="AG34" s="75">
        <f t="shared" si="0"/>
        <v>96.77558039552882</v>
      </c>
      <c r="AI34" s="76" t="str">
        <f t="shared" si="6"/>
        <v>OFIBOD</v>
      </c>
      <c r="AK34" s="77" t="str">
        <f t="shared" si="4"/>
        <v>OFIBOD</v>
      </c>
      <c r="AL34" s="78">
        <f t="shared" si="5"/>
        <v>70686000</v>
      </c>
      <c r="AM34" s="79">
        <f t="shared" si="2"/>
        <v>70686000</v>
      </c>
      <c r="AN34" s="80">
        <f t="shared" si="3"/>
        <v>0</v>
      </c>
    </row>
    <row r="35" spans="1:40" ht="36" customHeight="1" x14ac:dyDescent="0.2">
      <c r="A35" s="87">
        <v>26</v>
      </c>
      <c r="B35" s="87" t="s">
        <v>16</v>
      </c>
      <c r="C35" s="87" t="s">
        <v>60</v>
      </c>
      <c r="D35" s="87">
        <v>2</v>
      </c>
      <c r="E35" s="19">
        <v>16450560</v>
      </c>
      <c r="F35" s="84"/>
      <c r="G35" s="55">
        <v>16445800</v>
      </c>
      <c r="H35" s="93">
        <v>17136000</v>
      </c>
      <c r="I35" s="55">
        <v>14994000</v>
      </c>
      <c r="J35" s="55">
        <v>16660000</v>
      </c>
      <c r="K35" s="55">
        <v>27383328</v>
      </c>
      <c r="L35" s="55">
        <v>17612000</v>
      </c>
      <c r="M35" s="55">
        <v>0</v>
      </c>
      <c r="N35" s="55">
        <v>4587219.1399999997</v>
      </c>
      <c r="O35" s="100"/>
      <c r="P35" s="74">
        <v>55</v>
      </c>
      <c r="Q35" s="74">
        <v>55</v>
      </c>
      <c r="R35" s="74">
        <v>55</v>
      </c>
      <c r="S35" s="74">
        <v>55</v>
      </c>
      <c r="T35" s="74">
        <v>55</v>
      </c>
      <c r="U35" s="74">
        <v>0</v>
      </c>
      <c r="V35" s="74">
        <v>20</v>
      </c>
      <c r="W35" s="74">
        <v>20</v>
      </c>
      <c r="Y35" s="75">
        <f>IF('EVALUACION OFERTA ECONOMICA 2'!Z35="","",'EVALUACION OFERTA ECONOMICA 2'!Z35+'EVALUACION OFERTA ECONOMICA 2'!AI35+'EVALUACION OFERTA ECONOMICA 2-2'!P35)</f>
        <v>95</v>
      </c>
      <c r="Z35" s="75" t="str">
        <f>IF('EVALUACION OFERTA ECONOMICA 2'!AA35="","",'EVALUACION OFERTA ECONOMICA 2'!AA35+'EVALUACION OFERTA ECONOMICA 2'!AJ35+'EVALUACION OFERTA ECONOMICA 2-2'!Q35)</f>
        <v/>
      </c>
      <c r="AA35" s="75" t="str">
        <f>IF('EVALUACION OFERTA ECONOMICA 2'!AB35="","",'EVALUACION OFERTA ECONOMICA 2'!AB35+'EVALUACION OFERTA ECONOMICA 2'!AK35+'EVALUACION OFERTA ECONOMICA 2-2'!R35)</f>
        <v/>
      </c>
      <c r="AB35" s="75" t="str">
        <f>IF('EVALUACION OFERTA ECONOMICA 2'!AC35="","",'EVALUACION OFERTA ECONOMICA 2'!AC35+'EVALUACION OFERTA ECONOMICA 2'!AL35+'EVALUACION OFERTA ECONOMICA 2-2'!S35)</f>
        <v/>
      </c>
      <c r="AC35" s="75" t="str">
        <f>IF('EVALUACION OFERTA ECONOMICA 2'!AD35="","",'EVALUACION OFERTA ECONOMICA 2'!AD35+'EVALUACION OFERTA ECONOMICA 2'!AM35+'EVALUACION OFERTA ECONOMICA 2-2'!T35)</f>
        <v/>
      </c>
      <c r="AD35" s="75" t="str">
        <f>IF('EVALUACION OFERTA ECONOMICA 2'!AE35="","",'EVALUACION OFERTA ECONOMICA 2'!AE35+'EVALUACION OFERTA ECONOMICA 2'!AN35+'EVALUACION OFERTA ECONOMICA 2-2'!U35)</f>
        <v/>
      </c>
      <c r="AE35" s="75" t="str">
        <f>IF('EVALUACION OFERTA ECONOMICA 2'!AF35="","",'EVALUACION OFERTA ECONOMICA 2'!AF35+'EVALUACION OFERTA ECONOMICA 2'!AO35+'EVALUACION OFERTA ECONOMICA 2-2'!V35)</f>
        <v/>
      </c>
      <c r="AF35" s="75">
        <f>IF('EVALUACION OFERTA ECONOMICA 2'!AG35="","",'EVALUACION OFERTA ECONOMICA 2'!AG35+'EVALUACION OFERTA ECONOMICA 2'!AP35+'EVALUACION OFERTA ECONOMICA 2-2'!W35)</f>
        <v>42.486455566130239</v>
      </c>
      <c r="AG35" s="75">
        <f t="shared" si="0"/>
        <v>95</v>
      </c>
      <c r="AI35" s="76" t="str">
        <f t="shared" si="6"/>
        <v>ANALYTICA</v>
      </c>
      <c r="AK35" s="77" t="str">
        <f t="shared" si="4"/>
        <v>ANALYTICA</v>
      </c>
      <c r="AL35" s="78">
        <f t="shared" si="5"/>
        <v>16445800</v>
      </c>
      <c r="AM35" s="79">
        <f t="shared" si="2"/>
        <v>16445800</v>
      </c>
      <c r="AN35" s="80">
        <f t="shared" si="3"/>
        <v>4760</v>
      </c>
    </row>
    <row r="36" spans="1:40" ht="36" customHeight="1" x14ac:dyDescent="0.2">
      <c r="A36" s="87">
        <v>27</v>
      </c>
      <c r="B36" s="87" t="s">
        <v>16</v>
      </c>
      <c r="C36" s="87" t="s">
        <v>61</v>
      </c>
      <c r="D36" s="87">
        <v>1</v>
      </c>
      <c r="E36" s="19">
        <v>2915500</v>
      </c>
      <c r="F36" s="84"/>
      <c r="G36" s="55">
        <v>3679480</v>
      </c>
      <c r="H36" s="93">
        <v>2618000</v>
      </c>
      <c r="I36" s="55">
        <v>2280992</v>
      </c>
      <c r="J36" s="55">
        <v>0</v>
      </c>
      <c r="K36" s="55">
        <v>3544772</v>
      </c>
      <c r="L36" s="55">
        <v>6283200</v>
      </c>
      <c r="M36" s="55">
        <v>0</v>
      </c>
      <c r="N36" s="55">
        <v>3402838.32</v>
      </c>
      <c r="O36" s="100"/>
      <c r="P36" s="74">
        <v>55</v>
      </c>
      <c r="Q36" s="74">
        <v>55</v>
      </c>
      <c r="R36" s="74">
        <v>55</v>
      </c>
      <c r="S36" s="74">
        <v>20</v>
      </c>
      <c r="T36" s="74">
        <v>55</v>
      </c>
      <c r="U36" s="74">
        <v>0</v>
      </c>
      <c r="V36" s="74">
        <v>20</v>
      </c>
      <c r="W36" s="74">
        <v>20</v>
      </c>
      <c r="Y36" s="75" t="str">
        <f>IF('EVALUACION OFERTA ECONOMICA 2'!Z36="","",'EVALUACION OFERTA ECONOMICA 2'!Z36+'EVALUACION OFERTA ECONOMICA 2'!AI36+'EVALUACION OFERTA ECONOMICA 2-2'!P36)</f>
        <v/>
      </c>
      <c r="Z36" s="75">
        <f>IF('EVALUACION OFERTA ECONOMICA 2'!AA36="","",'EVALUACION OFERTA ECONOMICA 2'!AA36+'EVALUACION OFERTA ECONOMICA 2'!AJ36+'EVALUACION OFERTA ECONOMICA 2-2'!Q36)</f>
        <v>95</v>
      </c>
      <c r="AA36" s="75" t="str">
        <f>IF('EVALUACION OFERTA ECONOMICA 2'!AB36="","",'EVALUACION OFERTA ECONOMICA 2'!AB36+'EVALUACION OFERTA ECONOMICA 2'!AK36+'EVALUACION OFERTA ECONOMICA 2-2'!R36)</f>
        <v/>
      </c>
      <c r="AB36" s="75" t="str">
        <f>IF('EVALUACION OFERTA ECONOMICA 2'!AC36="","",'EVALUACION OFERTA ECONOMICA 2'!AC36+'EVALUACION OFERTA ECONOMICA 2'!AL36+'EVALUACION OFERTA ECONOMICA 2-2'!S36)</f>
        <v/>
      </c>
      <c r="AC36" s="75" t="str">
        <f>IF('EVALUACION OFERTA ECONOMICA 2'!AD36="","",'EVALUACION OFERTA ECONOMICA 2'!AD36+'EVALUACION OFERTA ECONOMICA 2'!AM36+'EVALUACION OFERTA ECONOMICA 2-2'!T36)</f>
        <v/>
      </c>
      <c r="AD36" s="75" t="str">
        <f>IF('EVALUACION OFERTA ECONOMICA 2'!AE36="","",'EVALUACION OFERTA ECONOMICA 2'!AE36+'EVALUACION OFERTA ECONOMICA 2'!AN36+'EVALUACION OFERTA ECONOMICA 2-2'!U36)</f>
        <v/>
      </c>
      <c r="AE36" s="75" t="str">
        <f>IF('EVALUACION OFERTA ECONOMICA 2'!AF36="","",'EVALUACION OFERTA ECONOMICA 2'!AF36+'EVALUACION OFERTA ECONOMICA 2'!AO36+'EVALUACION OFERTA ECONOMICA 2-2'!V36)</f>
        <v/>
      </c>
      <c r="AF36" s="75" t="str">
        <f>IF('EVALUACION OFERTA ECONOMICA 2'!AG36="","",'EVALUACION OFERTA ECONOMICA 2'!AG36+'EVALUACION OFERTA ECONOMICA 2'!AP36+'EVALUACION OFERTA ECONOMICA 2-2'!W36)</f>
        <v/>
      </c>
      <c r="AG36" s="75">
        <f t="shared" si="0"/>
        <v>95</v>
      </c>
      <c r="AI36" s="76" t="str">
        <f t="shared" si="6"/>
        <v>ANDIVISION</v>
      </c>
      <c r="AK36" s="77" t="str">
        <f t="shared" si="4"/>
        <v>ANDIVISION</v>
      </c>
      <c r="AL36" s="78">
        <f t="shared" si="5"/>
        <v>2618000</v>
      </c>
      <c r="AM36" s="79">
        <f t="shared" si="2"/>
        <v>2618000</v>
      </c>
      <c r="AN36" s="80">
        <f t="shared" si="3"/>
        <v>297500</v>
      </c>
    </row>
    <row r="37" spans="1:40" ht="36" customHeight="1" x14ac:dyDescent="0.2">
      <c r="A37" s="87">
        <v>28</v>
      </c>
      <c r="B37" s="87" t="s">
        <v>16</v>
      </c>
      <c r="C37" s="87" t="s">
        <v>62</v>
      </c>
      <c r="D37" s="87">
        <v>2</v>
      </c>
      <c r="E37" s="19">
        <v>17612000</v>
      </c>
      <c r="F37" s="84"/>
      <c r="G37" s="55">
        <v>16445800</v>
      </c>
      <c r="H37" s="93">
        <v>17136000</v>
      </c>
      <c r="I37" s="55">
        <v>23918524</v>
      </c>
      <c r="J37" s="55">
        <v>16660000</v>
      </c>
      <c r="K37" s="55">
        <v>27383328</v>
      </c>
      <c r="L37" s="55">
        <v>15232000</v>
      </c>
      <c r="M37" s="55">
        <v>0</v>
      </c>
      <c r="N37" s="55">
        <v>4645995.62</v>
      </c>
      <c r="O37" s="100"/>
      <c r="P37" s="74">
        <v>55</v>
      </c>
      <c r="Q37" s="74">
        <v>55</v>
      </c>
      <c r="R37" s="74">
        <v>55</v>
      </c>
      <c r="S37" s="74">
        <v>55</v>
      </c>
      <c r="T37" s="74">
        <v>0</v>
      </c>
      <c r="U37" s="74">
        <v>0</v>
      </c>
      <c r="V37" s="74">
        <v>20</v>
      </c>
      <c r="W37" s="74">
        <v>20</v>
      </c>
      <c r="Y37" s="75">
        <f>IF('EVALUACION OFERTA ECONOMICA 2'!Z37="","",'EVALUACION OFERTA ECONOMICA 2'!Z37+'EVALUACION OFERTA ECONOMICA 2'!AI37+'EVALUACION OFERTA ECONOMICA 2-2'!P37)</f>
        <v>95</v>
      </c>
      <c r="Z37" s="75">
        <f>IF('EVALUACION OFERTA ECONOMICA 2'!AA37="","",'EVALUACION OFERTA ECONOMICA 2'!AA37+'EVALUACION OFERTA ECONOMICA 2'!AJ37+'EVALUACION OFERTA ECONOMICA 2-2'!Q37)</f>
        <v>85.331312813782048</v>
      </c>
      <c r="AA37" s="75" t="str">
        <f>IF('EVALUACION OFERTA ECONOMICA 2'!AB37="","",'EVALUACION OFERTA ECONOMICA 2'!AB37+'EVALUACION OFERTA ECONOMICA 2'!AK37+'EVALUACION OFERTA ECONOMICA 2-2'!R37)</f>
        <v/>
      </c>
      <c r="AB37" s="75">
        <f>IF('EVALUACION OFERTA ECONOMICA 2'!AC37="","",'EVALUACION OFERTA ECONOMICA 2'!AC37+'EVALUACION OFERTA ECONOMICA 2'!AL37+'EVALUACION OFERTA ECONOMICA 2-2'!S37)</f>
        <v>94.127457375128103</v>
      </c>
      <c r="AC37" s="75" t="str">
        <f>IF('EVALUACION OFERTA ECONOMICA 2'!AD37="","",'EVALUACION OFERTA ECONOMICA 2'!AD37+'EVALUACION OFERTA ECONOMICA 2'!AM37+'EVALUACION OFERTA ECONOMICA 2-2'!T37)</f>
        <v/>
      </c>
      <c r="AD37" s="75" t="str">
        <f>IF('EVALUACION OFERTA ECONOMICA 2'!AE37="","",'EVALUACION OFERTA ECONOMICA 2'!AE37+'EVALUACION OFERTA ECONOMICA 2'!AN37+'EVALUACION OFERTA ECONOMICA 2-2'!U37)</f>
        <v/>
      </c>
      <c r="AE37" s="75" t="str">
        <f>IF('EVALUACION OFERTA ECONOMICA 2'!AF37="","",'EVALUACION OFERTA ECONOMICA 2'!AF37+'EVALUACION OFERTA ECONOMICA 2'!AO37+'EVALUACION OFERTA ECONOMICA 2-2'!V37)</f>
        <v/>
      </c>
      <c r="AF37" s="75">
        <f>IF('EVALUACION OFERTA ECONOMICA 2'!AG37="","",'EVALUACION OFERTA ECONOMICA 2'!AG37+'EVALUACION OFERTA ECONOMICA 2'!AP37+'EVALUACION OFERTA ECONOMICA 2-2'!W37)</f>
        <v>26.191533835917731</v>
      </c>
      <c r="AG37" s="75">
        <f t="shared" si="0"/>
        <v>95</v>
      </c>
      <c r="AI37" s="76" t="str">
        <f t="shared" si="6"/>
        <v>ANALYTICA</v>
      </c>
      <c r="AK37" s="77" t="str">
        <f t="shared" si="4"/>
        <v>ANALYTICA</v>
      </c>
      <c r="AL37" s="78">
        <f t="shared" si="5"/>
        <v>16445800</v>
      </c>
      <c r="AM37" s="79">
        <f t="shared" si="2"/>
        <v>16445800</v>
      </c>
      <c r="AN37" s="80">
        <f t="shared" si="3"/>
        <v>1166200</v>
      </c>
    </row>
    <row r="38" spans="1:40" ht="36" customHeight="1" x14ac:dyDescent="0.2">
      <c r="A38" s="87">
        <v>29</v>
      </c>
      <c r="B38" s="87" t="s">
        <v>16</v>
      </c>
      <c r="C38" s="87" t="s">
        <v>63</v>
      </c>
      <c r="D38" s="87">
        <v>1</v>
      </c>
      <c r="E38" s="19">
        <v>19040000</v>
      </c>
      <c r="F38" s="84"/>
      <c r="G38" s="55">
        <v>18921000</v>
      </c>
      <c r="H38" s="93">
        <v>18445000</v>
      </c>
      <c r="I38" s="55">
        <v>14800625</v>
      </c>
      <c r="J38" s="55">
        <v>0</v>
      </c>
      <c r="K38" s="55">
        <v>74970000</v>
      </c>
      <c r="L38" s="55">
        <v>16422000</v>
      </c>
      <c r="M38" s="55">
        <v>0</v>
      </c>
      <c r="N38" s="55">
        <v>19818577.73</v>
      </c>
      <c r="O38" s="100"/>
      <c r="P38" s="74">
        <v>55</v>
      </c>
      <c r="Q38" s="74">
        <v>55</v>
      </c>
      <c r="R38" s="74">
        <v>55</v>
      </c>
      <c r="S38" s="74">
        <v>0</v>
      </c>
      <c r="T38" s="74">
        <v>0</v>
      </c>
      <c r="U38" s="74">
        <v>0</v>
      </c>
      <c r="V38" s="74">
        <v>20</v>
      </c>
      <c r="W38" s="74">
        <v>20</v>
      </c>
      <c r="Y38" s="75" t="str">
        <f>IF('EVALUACION OFERTA ECONOMICA 2'!Z38="","",'EVALUACION OFERTA ECONOMICA 2'!Z38+'EVALUACION OFERTA ECONOMICA 2'!AI38+'EVALUACION OFERTA ECONOMICA 2-2'!P38)</f>
        <v/>
      </c>
      <c r="Z38" s="75">
        <f>IF('EVALUACION OFERTA ECONOMICA 2'!AA38="","",'EVALUACION OFERTA ECONOMICA 2'!AA38+'EVALUACION OFERTA ECONOMICA 2'!AJ38+'EVALUACION OFERTA ECONOMICA 2-2'!Q38)</f>
        <v>95</v>
      </c>
      <c r="AA38" s="75">
        <f>IF('EVALUACION OFERTA ECONOMICA 2'!AB38="","",'EVALUACION OFERTA ECONOMICA 2'!AB38+'EVALUACION OFERTA ECONOMICA 2'!AK38+'EVALUACION OFERTA ECONOMICA 2-2'!R38)</f>
        <v>72.405660377358458</v>
      </c>
      <c r="AB38" s="75" t="str">
        <f>IF('EVALUACION OFERTA ECONOMICA 2'!AC38="","",'EVALUACION OFERTA ECONOMICA 2'!AC38+'EVALUACION OFERTA ECONOMICA 2'!AL38+'EVALUACION OFERTA ECONOMICA 2-2'!S38)</f>
        <v/>
      </c>
      <c r="AC38" s="75" t="str">
        <f>IF('EVALUACION OFERTA ECONOMICA 2'!AD38="","",'EVALUACION OFERTA ECONOMICA 2'!AD38+'EVALUACION OFERTA ECONOMICA 2'!AM38+'EVALUACION OFERTA ECONOMICA 2-2'!T38)</f>
        <v/>
      </c>
      <c r="AD38" s="75" t="str">
        <f>IF('EVALUACION OFERTA ECONOMICA 2'!AE38="","",'EVALUACION OFERTA ECONOMICA 2'!AE38+'EVALUACION OFERTA ECONOMICA 2'!AN38+'EVALUACION OFERTA ECONOMICA 2-2'!U38)</f>
        <v/>
      </c>
      <c r="AE38" s="75" t="str">
        <f>IF('EVALUACION OFERTA ECONOMICA 2'!AF38="","",'EVALUACION OFERTA ECONOMICA 2'!AF38+'EVALUACION OFERTA ECONOMICA 2'!AO38+'EVALUACION OFERTA ECONOMICA 2-2'!V38)</f>
        <v/>
      </c>
      <c r="AF38" s="75" t="str">
        <f>IF('EVALUACION OFERTA ECONOMICA 2'!AG38="","",'EVALUACION OFERTA ECONOMICA 2'!AG38+'EVALUACION OFERTA ECONOMICA 2'!AP38+'EVALUACION OFERTA ECONOMICA 2-2'!W38)</f>
        <v/>
      </c>
      <c r="AG38" s="75">
        <f t="shared" si="0"/>
        <v>95</v>
      </c>
      <c r="AI38" s="76" t="str">
        <f t="shared" si="6"/>
        <v>ANDIVISION</v>
      </c>
      <c r="AK38" s="77" t="str">
        <f t="shared" si="4"/>
        <v>ANDIVISION</v>
      </c>
      <c r="AL38" s="78">
        <f t="shared" si="5"/>
        <v>18445000</v>
      </c>
      <c r="AM38" s="79">
        <f t="shared" si="2"/>
        <v>18445000</v>
      </c>
      <c r="AN38" s="80">
        <f t="shared" si="3"/>
        <v>595000</v>
      </c>
    </row>
    <row r="39" spans="1:40" ht="36" customHeight="1" x14ac:dyDescent="0.2">
      <c r="A39" s="88">
        <v>30</v>
      </c>
      <c r="B39" s="88" t="s">
        <v>16</v>
      </c>
      <c r="C39" s="88" t="s">
        <v>64</v>
      </c>
      <c r="D39" s="87">
        <v>15</v>
      </c>
      <c r="E39" s="19">
        <v>107992500</v>
      </c>
      <c r="F39" s="84"/>
      <c r="G39" s="55">
        <v>135445800</v>
      </c>
      <c r="H39" s="93">
        <v>132090000</v>
      </c>
      <c r="I39" s="55">
        <v>89250000</v>
      </c>
      <c r="J39" s="55">
        <v>104779500</v>
      </c>
      <c r="K39" s="55">
        <v>60127725</v>
      </c>
      <c r="L39" s="55">
        <v>155295000</v>
      </c>
      <c r="M39" s="55">
        <v>0</v>
      </c>
      <c r="N39" s="55">
        <v>112952354.55</v>
      </c>
      <c r="O39" s="100"/>
      <c r="P39" s="74">
        <v>55</v>
      </c>
      <c r="Q39" s="74">
        <v>55</v>
      </c>
      <c r="R39" s="74">
        <v>55</v>
      </c>
      <c r="S39" s="74">
        <v>55</v>
      </c>
      <c r="T39" s="74">
        <v>55</v>
      </c>
      <c r="U39" s="74">
        <v>0</v>
      </c>
      <c r="V39" s="74">
        <v>0</v>
      </c>
      <c r="W39" s="74">
        <v>20</v>
      </c>
      <c r="Y39" s="75" t="str">
        <f>IF('EVALUACION OFERTA ECONOMICA 2'!Z39="","",'EVALUACION OFERTA ECONOMICA 2'!Z39+'EVALUACION OFERTA ECONOMICA 2'!AI39+'EVALUACION OFERTA ECONOMICA 2-2'!P39)</f>
        <v/>
      </c>
      <c r="Z39" s="75" t="str">
        <f>IF('EVALUACION OFERTA ECONOMICA 2'!AA39="","",'EVALUACION OFERTA ECONOMICA 2'!AA39+'EVALUACION OFERTA ECONOMICA 2'!AJ39+'EVALUACION OFERTA ECONOMICA 2-2'!Q39)</f>
        <v/>
      </c>
      <c r="AA39" s="75" t="str">
        <f>IF('EVALUACION OFERTA ECONOMICA 2'!AB39="","",'EVALUACION OFERTA ECONOMICA 2'!AB39+'EVALUACION OFERTA ECONOMICA 2'!AK39+'EVALUACION OFERTA ECONOMICA 2-2'!R39)</f>
        <v/>
      </c>
      <c r="AB39" s="75">
        <f>IF('EVALUACION OFERTA ECONOMICA 2'!AC39="","",'EVALUACION OFERTA ECONOMICA 2'!AC39+'EVALUACION OFERTA ECONOMICA 2'!AL39+'EVALUACION OFERTA ECONOMICA 2-2'!S39)</f>
        <v>95</v>
      </c>
      <c r="AC39" s="75" t="str">
        <f>IF('EVALUACION OFERTA ECONOMICA 2'!AD39="","",'EVALUACION OFERTA ECONOMICA 2'!AD39+'EVALUACION OFERTA ECONOMICA 2'!AM39+'EVALUACION OFERTA ECONOMICA 2-2'!T39)</f>
        <v/>
      </c>
      <c r="AD39" s="75" t="str">
        <f>IF('EVALUACION OFERTA ECONOMICA 2'!AE39="","",'EVALUACION OFERTA ECONOMICA 2'!AE39+'EVALUACION OFERTA ECONOMICA 2'!AN39+'EVALUACION OFERTA ECONOMICA 2-2'!U39)</f>
        <v/>
      </c>
      <c r="AE39" s="75" t="str">
        <f>IF('EVALUACION OFERTA ECONOMICA 2'!AF39="","",'EVALUACION OFERTA ECONOMICA 2'!AF39+'EVALUACION OFERTA ECONOMICA 2'!AO39+'EVALUACION OFERTA ECONOMICA 2-2'!V39)</f>
        <v/>
      </c>
      <c r="AF39" s="75" t="str">
        <f>IF('EVALUACION OFERTA ECONOMICA 2'!AG39="","",'EVALUACION OFERTA ECONOMICA 2'!AG39+'EVALUACION OFERTA ECONOMICA 2'!AP39+'EVALUACION OFERTA ECONOMICA 2-2'!W39)</f>
        <v/>
      </c>
      <c r="AG39" s="75">
        <f t="shared" si="0"/>
        <v>95</v>
      </c>
      <c r="AI39" s="76" t="str">
        <f t="shared" si="6"/>
        <v>OFIBOD</v>
      </c>
      <c r="AK39" s="77" t="str">
        <f t="shared" si="4"/>
        <v>OFIBOD</v>
      </c>
      <c r="AL39" s="78">
        <f t="shared" si="5"/>
        <v>104779500</v>
      </c>
      <c r="AM39" s="79">
        <f t="shared" si="2"/>
        <v>104779500</v>
      </c>
      <c r="AN39" s="80">
        <f t="shared" si="3"/>
        <v>3213000</v>
      </c>
    </row>
    <row r="40" spans="1:40" ht="36" customHeight="1" x14ac:dyDescent="0.2">
      <c r="A40" s="97">
        <v>31</v>
      </c>
      <c r="B40" s="97" t="s">
        <v>16</v>
      </c>
      <c r="C40" s="97" t="s">
        <v>65</v>
      </c>
      <c r="D40" s="96">
        <v>14</v>
      </c>
      <c r="E40" s="19">
        <v>30728437.039999999</v>
      </c>
      <c r="F40" s="84"/>
      <c r="G40" s="55">
        <v>0</v>
      </c>
      <c r="H40" s="93">
        <v>40817000</v>
      </c>
      <c r="I40" s="55">
        <v>31237500</v>
      </c>
      <c r="J40" s="55">
        <v>39217640</v>
      </c>
      <c r="K40" s="55">
        <v>54811400</v>
      </c>
      <c r="L40" s="55">
        <v>48813800</v>
      </c>
      <c r="M40" s="55">
        <v>0</v>
      </c>
      <c r="N40" s="55">
        <v>37639321.580000006</v>
      </c>
      <c r="O40" s="100"/>
      <c r="P40" s="74">
        <v>55</v>
      </c>
      <c r="Q40" s="74">
        <v>55</v>
      </c>
      <c r="R40" s="74">
        <v>55</v>
      </c>
      <c r="S40" s="74">
        <v>55</v>
      </c>
      <c r="T40" s="74">
        <v>55</v>
      </c>
      <c r="U40" s="74">
        <v>0</v>
      </c>
      <c r="V40" s="74">
        <v>20</v>
      </c>
      <c r="W40" s="74">
        <v>20</v>
      </c>
      <c r="Y40" s="75" t="str">
        <f>IF('EVALUACION OFERTA ECONOMICA 2'!Z40="","",'EVALUACION OFERTA ECONOMICA 2'!Z40+'EVALUACION OFERTA ECONOMICA 2'!AI40+'EVALUACION OFERTA ECONOMICA 2-2'!P40)</f>
        <v/>
      </c>
      <c r="Z40" s="75" t="str">
        <f>IF('EVALUACION OFERTA ECONOMICA 2'!AA40="","",'EVALUACION OFERTA ECONOMICA 2'!AA40+'EVALUACION OFERTA ECONOMICA 2'!AJ40+'EVALUACION OFERTA ECONOMICA 2-2'!Q40)</f>
        <v/>
      </c>
      <c r="AA40" s="75" t="str">
        <f>IF('EVALUACION OFERTA ECONOMICA 2'!AB40="","",'EVALUACION OFERTA ECONOMICA 2'!AB40+'EVALUACION OFERTA ECONOMICA 2'!AK40+'EVALUACION OFERTA ECONOMICA 2-2'!R40)</f>
        <v/>
      </c>
      <c r="AB40" s="75" t="str">
        <f>IF('EVALUACION OFERTA ECONOMICA 2'!AC40="","",'EVALUACION OFERTA ECONOMICA 2'!AC40+'EVALUACION OFERTA ECONOMICA 2'!AL40+'EVALUACION OFERTA ECONOMICA 2-2'!S40)</f>
        <v/>
      </c>
      <c r="AC40" s="75" t="str">
        <f>IF('EVALUACION OFERTA ECONOMICA 2'!AD40="","",'EVALUACION OFERTA ECONOMICA 2'!AD40+'EVALUACION OFERTA ECONOMICA 2'!AM40+'EVALUACION OFERTA ECONOMICA 2-2'!T40)</f>
        <v/>
      </c>
      <c r="AD40" s="75" t="str">
        <f>IF('EVALUACION OFERTA ECONOMICA 2'!AE40="","",'EVALUACION OFERTA ECONOMICA 2'!AE40+'EVALUACION OFERTA ECONOMICA 2'!AN40+'EVALUACION OFERTA ECONOMICA 2-2'!U40)</f>
        <v/>
      </c>
      <c r="AE40" s="75" t="str">
        <f>IF('EVALUACION OFERTA ECONOMICA 2'!AF40="","",'EVALUACION OFERTA ECONOMICA 2'!AF40+'EVALUACION OFERTA ECONOMICA 2'!AO40+'EVALUACION OFERTA ECONOMICA 2-2'!V40)</f>
        <v/>
      </c>
      <c r="AF40" s="75" t="str">
        <f>IF('EVALUACION OFERTA ECONOMICA 2'!AG40="","",'EVALUACION OFERTA ECONOMICA 2'!AG40+'EVALUACION OFERTA ECONOMICA 2'!AP40+'EVALUACION OFERTA ECONOMICA 2-2'!W40)</f>
        <v/>
      </c>
      <c r="AG40" s="75">
        <f t="shared" si="0"/>
        <v>0</v>
      </c>
      <c r="AI40" s="76" t="str">
        <f t="shared" si="6"/>
        <v/>
      </c>
      <c r="AK40" s="77" t="str">
        <f t="shared" si="4"/>
        <v/>
      </c>
      <c r="AL40" s="78" t="str">
        <f t="shared" si="5"/>
        <v/>
      </c>
      <c r="AM40" s="79" t="str">
        <f t="shared" si="2"/>
        <v/>
      </c>
      <c r="AN40" s="80" t="str">
        <f t="shared" si="3"/>
        <v/>
      </c>
    </row>
    <row r="42" spans="1:40" x14ac:dyDescent="0.2">
      <c r="E42" s="109">
        <f>SUBTOTAL(9,E10:E40)</f>
        <v>725830328.56067991</v>
      </c>
      <c r="AM42" s="109">
        <f t="shared" ref="AM42:AN42" si="7">SUBTOTAL(9,AM10:AM40)</f>
        <v>600452361.03999996</v>
      </c>
      <c r="AN42" s="109">
        <f t="shared" si="7"/>
        <v>49144108.299999997</v>
      </c>
    </row>
  </sheetData>
  <sheetProtection selectLockedCells="1"/>
  <protectedRanges>
    <protectedRange password="F16F" sqref="A41:C65343 A4:A8 B8:C8 B4:B7 C4:C6" name="Rango1"/>
    <protectedRange password="F16F" sqref="A9:C9" name="Rango1_1"/>
    <protectedRange password="F16F" sqref="B39:B40" name="Rango1_3"/>
    <protectedRange password="F16F" sqref="B13:B38 A10 A13:A40 A11:B12" name="Rango1_2_1"/>
    <protectedRange password="F16F" sqref="A1:C3" name="Rango1_1_1"/>
  </protectedRanges>
  <autoFilter ref="A9:CB40"/>
  <mergeCells count="10">
    <mergeCell ref="A1:M1"/>
    <mergeCell ref="A2:M2"/>
    <mergeCell ref="A3:M3"/>
    <mergeCell ref="AK8:AK9"/>
    <mergeCell ref="AM8:AM9"/>
    <mergeCell ref="G8:N8"/>
    <mergeCell ref="P8:W8"/>
    <mergeCell ref="Y8:AF8"/>
    <mergeCell ref="AG8:AG9"/>
    <mergeCell ref="AI8:AI9"/>
  </mergeCells>
  <pageMargins left="0.31496062992125984" right="0.27559055118110237" top="0.98425196850393704" bottom="0.98425196850393704" header="0" footer="0"/>
  <pageSetup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="115" zoomScaleNormal="11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1" sqref="E1:O1048576"/>
    </sheetView>
  </sheetViews>
  <sheetFormatPr baseColWidth="10" defaultRowHeight="12.75" x14ac:dyDescent="0.2"/>
  <cols>
    <col min="1" max="1" width="34.140625" style="101" customWidth="1"/>
    <col min="2" max="2" width="41" style="101" customWidth="1"/>
    <col min="3" max="3" width="22.140625" style="101" customWidth="1"/>
    <col min="4" max="4" width="11.42578125" style="101" customWidth="1"/>
    <col min="5" max="14" width="11.42578125" style="101" hidden="1" customWidth="1"/>
    <col min="15" max="15" width="0" style="101" hidden="1" customWidth="1"/>
    <col min="16" max="16384" width="11.42578125" style="101"/>
  </cols>
  <sheetData>
    <row r="1" spans="1:15" ht="15.75" customHeight="1" x14ac:dyDescent="0.2">
      <c r="A1" s="147" t="s">
        <v>85</v>
      </c>
      <c r="B1" s="147"/>
      <c r="C1" s="147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5" ht="15.75" customHeight="1" x14ac:dyDescent="0.2">
      <c r="A2" s="147" t="s">
        <v>86</v>
      </c>
      <c r="B2" s="147"/>
      <c r="C2" s="147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5" ht="94.5" customHeight="1" x14ac:dyDescent="0.2">
      <c r="A3" s="147" t="s">
        <v>87</v>
      </c>
      <c r="B3" s="147"/>
      <c r="C3" s="147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6" spans="1:15" ht="13.5" thickBot="1" x14ac:dyDescent="0.25"/>
    <row r="7" spans="1:15" ht="15" x14ac:dyDescent="0.25">
      <c r="A7" s="102" t="s">
        <v>75</v>
      </c>
      <c r="B7" s="103" t="s">
        <v>76</v>
      </c>
      <c r="C7" s="104" t="s">
        <v>77</v>
      </c>
    </row>
    <row r="8" spans="1:15" ht="14.25" x14ac:dyDescent="0.2">
      <c r="A8" s="105" t="s">
        <v>10</v>
      </c>
      <c r="B8" s="106" t="s">
        <v>90</v>
      </c>
      <c r="C8" s="107">
        <v>300912920</v>
      </c>
      <c r="E8" s="97">
        <v>1</v>
      </c>
      <c r="F8" s="96">
        <v>2</v>
      </c>
      <c r="G8" s="87">
        <v>3</v>
      </c>
      <c r="H8" s="87">
        <v>6</v>
      </c>
      <c r="I8" s="87">
        <v>9</v>
      </c>
      <c r="J8" s="87">
        <v>10</v>
      </c>
      <c r="K8" s="87">
        <v>16</v>
      </c>
      <c r="L8" s="87">
        <v>18</v>
      </c>
      <c r="M8" s="87">
        <v>20</v>
      </c>
      <c r="N8" s="87">
        <v>26</v>
      </c>
      <c r="O8" s="87">
        <v>28</v>
      </c>
    </row>
    <row r="9" spans="1:15" ht="14.25" x14ac:dyDescent="0.2">
      <c r="A9" s="105" t="s">
        <v>66</v>
      </c>
      <c r="B9" s="106" t="s">
        <v>83</v>
      </c>
      <c r="C9" s="107">
        <v>21063000</v>
      </c>
      <c r="E9" s="86">
        <v>27</v>
      </c>
      <c r="F9" s="87">
        <v>29</v>
      </c>
    </row>
    <row r="10" spans="1:15" ht="14.25" x14ac:dyDescent="0.2">
      <c r="A10" s="105" t="s">
        <v>82</v>
      </c>
      <c r="B10" s="106" t="s">
        <v>84</v>
      </c>
      <c r="C10" s="107">
        <v>22922137</v>
      </c>
      <c r="E10" s="87">
        <v>7</v>
      </c>
      <c r="F10" s="87">
        <v>14</v>
      </c>
      <c r="G10" s="87">
        <v>24</v>
      </c>
    </row>
    <row r="11" spans="1:15" ht="14.25" x14ac:dyDescent="0.2">
      <c r="A11" s="149" t="s">
        <v>68</v>
      </c>
      <c r="B11" s="150" t="s">
        <v>91</v>
      </c>
      <c r="C11" s="151">
        <v>227585120</v>
      </c>
      <c r="E11" s="87">
        <v>8</v>
      </c>
      <c r="F11" s="87">
        <v>12</v>
      </c>
      <c r="G11" s="87">
        <v>17</v>
      </c>
      <c r="H11" s="87">
        <v>22</v>
      </c>
      <c r="I11" s="87">
        <v>25</v>
      </c>
      <c r="J11" s="87">
        <v>30</v>
      </c>
      <c r="K11" s="87">
        <v>30</v>
      </c>
    </row>
    <row r="12" spans="1:15" ht="15" thickBot="1" x14ac:dyDescent="0.25">
      <c r="A12" s="110" t="s">
        <v>72</v>
      </c>
      <c r="B12" s="111" t="s">
        <v>89</v>
      </c>
      <c r="C12" s="112">
        <v>27969184.039999999</v>
      </c>
      <c r="E12" s="87">
        <v>4</v>
      </c>
      <c r="F12" s="87">
        <v>5</v>
      </c>
      <c r="G12" s="87">
        <v>21</v>
      </c>
      <c r="H12" s="87">
        <v>23</v>
      </c>
    </row>
    <row r="14" spans="1:15" x14ac:dyDescent="0.2">
      <c r="C14" s="108"/>
    </row>
    <row r="15" spans="1:15" ht="18" x14ac:dyDescent="0.25">
      <c r="A15" s="144" t="s">
        <v>78</v>
      </c>
      <c r="B15" s="144"/>
      <c r="C15" s="144"/>
    </row>
    <row r="16" spans="1:15" ht="20.25" x14ac:dyDescent="0.2">
      <c r="A16" s="145">
        <f>SUM(C8:C12)</f>
        <v>600452361.03999996</v>
      </c>
      <c r="B16" s="145"/>
      <c r="C16" s="145"/>
    </row>
    <row r="18" spans="1:9" ht="18" x14ac:dyDescent="0.25">
      <c r="A18" s="144" t="s">
        <v>79</v>
      </c>
      <c r="B18" s="144"/>
      <c r="C18" s="144"/>
    </row>
    <row r="19" spans="1:9" ht="25.5" customHeight="1" x14ac:dyDescent="0.2">
      <c r="A19" s="146" t="s">
        <v>88</v>
      </c>
      <c r="B19" s="146"/>
      <c r="C19" s="146"/>
      <c r="E19" s="87">
        <v>11</v>
      </c>
      <c r="F19" s="87">
        <v>13</v>
      </c>
      <c r="G19" s="87">
        <v>15</v>
      </c>
      <c r="H19" s="87">
        <v>19</v>
      </c>
      <c r="I19" s="97">
        <v>31</v>
      </c>
    </row>
    <row r="20" spans="1:9" ht="18" x14ac:dyDescent="0.25">
      <c r="A20" s="144" t="s">
        <v>80</v>
      </c>
      <c r="B20" s="144"/>
      <c r="C20" s="144"/>
    </row>
    <row r="21" spans="1:9" ht="20.25" x14ac:dyDescent="0.2">
      <c r="A21" s="145">
        <v>76233859.220679998</v>
      </c>
      <c r="B21" s="145"/>
      <c r="C21" s="145"/>
    </row>
    <row r="23" spans="1:9" ht="18" x14ac:dyDescent="0.25">
      <c r="A23" s="144" t="s">
        <v>81</v>
      </c>
      <c r="B23" s="144"/>
      <c r="C23" s="144"/>
    </row>
    <row r="24" spans="1:9" ht="20.25" x14ac:dyDescent="0.2">
      <c r="A24" s="145">
        <v>49144108.299999997</v>
      </c>
      <c r="B24" s="145"/>
      <c r="C24" s="145"/>
    </row>
  </sheetData>
  <protectedRanges>
    <protectedRange password="F16F" sqref="E19:I19 E11:J11 G12:H12 E8:O8 K11 E12:F12 I12" name="Rango1_2_1"/>
    <protectedRange password="F16F" sqref="E9" name="Rango1_2_1_22"/>
    <protectedRange password="F16F" sqref="F9" name="Rango1_2_1_23"/>
    <protectedRange password="F16F" sqref="J19" name="Rango1_2_1_68"/>
    <protectedRange password="F16F" sqref="K19" name="Rango1_2_1_69"/>
    <protectedRange password="F16F" sqref="L19" name="Rango1_2_1_70"/>
    <protectedRange password="F16F" sqref="M19" name="Rango1_2_1_71"/>
    <protectedRange password="F16F" sqref="N19" name="Rango1_2_1_72"/>
    <protectedRange password="F16F" sqref="A1:C3" name="Rango1_1_1"/>
    <protectedRange password="F16F" sqref="E10" name="Rango1_2_1_81"/>
    <protectedRange password="F16F" sqref="F10" name="Rango1_2_1_82"/>
    <protectedRange password="F16F" sqref="G10" name="Rango1_2_1_83"/>
    <protectedRange password="F16F" sqref="L11" name="Rango1_2_1_99"/>
  </protectedRanges>
  <mergeCells count="11">
    <mergeCell ref="A1:C1"/>
    <mergeCell ref="A2:C2"/>
    <mergeCell ref="A3:C3"/>
    <mergeCell ref="A23:C23"/>
    <mergeCell ref="A24:C24"/>
    <mergeCell ref="A15:C15"/>
    <mergeCell ref="A16:C16"/>
    <mergeCell ref="A18:C18"/>
    <mergeCell ref="A19:C19"/>
    <mergeCell ref="A20:C20"/>
    <mergeCell ref="A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EVALUACION OFERTA ECONOMICA 1-1</vt:lpstr>
      <vt:lpstr>EVALUACION OFERTA ECONOMICA 1-2</vt:lpstr>
      <vt:lpstr>EVALUACION OFERTA ECONOMICA 2</vt:lpstr>
      <vt:lpstr>EVALUACION OFERTA ECONOMICA 2-2</vt:lpstr>
      <vt:lpstr>ADJUDICACIÓN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DUVER MARTINEZ</cp:lastModifiedBy>
  <cp:lastPrinted>2017-11-07T19:11:04Z</cp:lastPrinted>
  <dcterms:created xsi:type="dcterms:W3CDTF">2017-10-11T17:03:55Z</dcterms:created>
  <dcterms:modified xsi:type="dcterms:W3CDTF">2017-11-07T21:42:14Z</dcterms:modified>
</cp:coreProperties>
</file>