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viceadmin9\Desktop\PUBLICAR\"/>
    </mc:Choice>
  </mc:AlternateContent>
  <bookViews>
    <workbookView xWindow="0" yWindow="0" windowWidth="20490" windowHeight="7020" tabRatio="565" activeTab="3"/>
  </bookViews>
  <sheets>
    <sheet name="ANEXO No. 3" sheetId="1" r:id="rId1"/>
    <sheet name="ANEXO No. ofertas" sheetId="2" r:id="rId2"/>
    <sheet name="EVAL. ITEM A ITEM" sheetId="3" r:id="rId3"/>
    <sheet name="ASIGNACION DE PUNTAJE" sheetId="4" r:id="rId4"/>
    <sheet name="HABILITADOS" sheetId="5" state="hidden" r:id="rId5"/>
  </sheets>
  <definedNames>
    <definedName name="_xlnm._FilterDatabase" localSheetId="0" hidden="1">'ANEXO No. 3'!$A$11:$AP$45</definedName>
    <definedName name="_xlnm._FilterDatabase" localSheetId="1" hidden="1">'ANEXO No. ofertas'!$A$10:$V$39</definedName>
    <definedName name="_xlnm._FilterDatabase" localSheetId="3" hidden="1">'ASIGNACION DE PUNTAJE'!$A$11:$EX$41</definedName>
    <definedName name="_xlnm._FilterDatabase" localSheetId="2" hidden="1">'EVAL. ITEM A ITEM'!$A$11:$W$45</definedName>
    <definedName name="_xlnm._FilterDatabase" localSheetId="4" hidden="1">HABILITADOS!$A$11:$BB$45</definedName>
    <definedName name="_xlnm.Print_Titles" localSheetId="0">'ANEXO No. 3'!$10:$11</definedName>
    <definedName name="_xlnm.Print_Titles" localSheetId="1">'ANEXO No. ofertas'!$9:$10</definedName>
    <definedName name="_xlnm.Print_Titles" localSheetId="3">'ASIGNACION DE PUNTAJE'!$10:$11</definedName>
    <definedName name="_xlnm.Print_Titles" localSheetId="2">'EVAL. ITEM A ITEM'!$10:$11</definedName>
    <definedName name="_xlnm.Print_Titles" localSheetId="4">HABILITADOS!$10:$11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1" i="4" l="1"/>
  <c r="DP13" i="4" l="1"/>
  <c r="DQ13" i="4"/>
  <c r="DR13" i="4"/>
  <c r="DS13" i="4"/>
  <c r="DT13" i="4"/>
  <c r="DU13" i="4"/>
  <c r="DV13" i="4"/>
  <c r="DW13" i="4"/>
  <c r="DX13" i="4"/>
  <c r="DY13" i="4"/>
  <c r="DZ13" i="4"/>
  <c r="EA13" i="4"/>
  <c r="EB13" i="4"/>
  <c r="EC13" i="4"/>
  <c r="ED13" i="4"/>
  <c r="EE13" i="4"/>
  <c r="DP14" i="4"/>
  <c r="DQ14" i="4"/>
  <c r="DR14" i="4"/>
  <c r="DS14" i="4"/>
  <c r="DT14" i="4"/>
  <c r="DU14" i="4"/>
  <c r="DV14" i="4"/>
  <c r="DW14" i="4"/>
  <c r="DX14" i="4"/>
  <c r="DY14" i="4"/>
  <c r="DZ14" i="4"/>
  <c r="EA14" i="4"/>
  <c r="EB14" i="4"/>
  <c r="EC14" i="4"/>
  <c r="ED14" i="4"/>
  <c r="EE14" i="4"/>
  <c r="DP15" i="4"/>
  <c r="DQ15" i="4"/>
  <c r="DR15" i="4"/>
  <c r="DS15" i="4"/>
  <c r="DT15" i="4"/>
  <c r="DU15" i="4"/>
  <c r="DV15" i="4"/>
  <c r="DW15" i="4"/>
  <c r="DX15" i="4"/>
  <c r="DY15" i="4"/>
  <c r="DZ15" i="4"/>
  <c r="EA15" i="4"/>
  <c r="EB15" i="4"/>
  <c r="EC15" i="4"/>
  <c r="ED15" i="4"/>
  <c r="EE15" i="4"/>
  <c r="DP16" i="4"/>
  <c r="DQ16" i="4"/>
  <c r="DR16" i="4"/>
  <c r="DS16" i="4"/>
  <c r="DT16" i="4"/>
  <c r="DU16" i="4"/>
  <c r="DV16" i="4"/>
  <c r="DW16" i="4"/>
  <c r="DX16" i="4"/>
  <c r="DY16" i="4"/>
  <c r="DZ16" i="4"/>
  <c r="EA16" i="4"/>
  <c r="EB16" i="4"/>
  <c r="EC16" i="4"/>
  <c r="ED16" i="4"/>
  <c r="EE16" i="4"/>
  <c r="DP17" i="4"/>
  <c r="DQ17" i="4"/>
  <c r="DR17" i="4"/>
  <c r="DS17" i="4"/>
  <c r="DT17" i="4"/>
  <c r="DU17" i="4"/>
  <c r="DV17" i="4"/>
  <c r="DW17" i="4"/>
  <c r="DX17" i="4"/>
  <c r="DY17" i="4"/>
  <c r="DZ17" i="4"/>
  <c r="EA17" i="4"/>
  <c r="EB17" i="4"/>
  <c r="EC17" i="4"/>
  <c r="ED17" i="4"/>
  <c r="EE17" i="4"/>
  <c r="DP18" i="4"/>
  <c r="DQ18" i="4"/>
  <c r="DR18" i="4"/>
  <c r="DS18" i="4"/>
  <c r="DT18" i="4"/>
  <c r="DU18" i="4"/>
  <c r="DV18" i="4"/>
  <c r="DW18" i="4"/>
  <c r="DX18" i="4"/>
  <c r="DY18" i="4"/>
  <c r="DZ18" i="4"/>
  <c r="EA18" i="4"/>
  <c r="EB18" i="4"/>
  <c r="EC18" i="4"/>
  <c r="ED18" i="4"/>
  <c r="EE18" i="4"/>
  <c r="DP19" i="4"/>
  <c r="DQ19" i="4"/>
  <c r="DR19" i="4"/>
  <c r="DS19" i="4"/>
  <c r="DT19" i="4"/>
  <c r="DU19" i="4"/>
  <c r="DV19" i="4"/>
  <c r="DW19" i="4"/>
  <c r="DX19" i="4"/>
  <c r="DY19" i="4"/>
  <c r="DZ19" i="4"/>
  <c r="EA19" i="4"/>
  <c r="EB19" i="4"/>
  <c r="EC19" i="4"/>
  <c r="ED19" i="4"/>
  <c r="EE19" i="4"/>
  <c r="DP20" i="4"/>
  <c r="DQ20" i="4"/>
  <c r="DR20" i="4"/>
  <c r="DS20" i="4"/>
  <c r="DT20" i="4"/>
  <c r="DU20" i="4"/>
  <c r="DV20" i="4"/>
  <c r="DW20" i="4"/>
  <c r="DX20" i="4"/>
  <c r="DY20" i="4"/>
  <c r="DZ20" i="4"/>
  <c r="EA20" i="4"/>
  <c r="EB20" i="4"/>
  <c r="EC20" i="4"/>
  <c r="ED20" i="4"/>
  <c r="EE20" i="4"/>
  <c r="DP21" i="4"/>
  <c r="DQ21" i="4"/>
  <c r="DR21" i="4"/>
  <c r="DS21" i="4"/>
  <c r="DT21" i="4"/>
  <c r="DU21" i="4"/>
  <c r="DV21" i="4"/>
  <c r="DW21" i="4"/>
  <c r="DX21" i="4"/>
  <c r="DY21" i="4"/>
  <c r="DZ21" i="4"/>
  <c r="EA21" i="4"/>
  <c r="EB21" i="4"/>
  <c r="EC21" i="4"/>
  <c r="ED21" i="4"/>
  <c r="EE21" i="4"/>
  <c r="DP22" i="4"/>
  <c r="DQ22" i="4"/>
  <c r="DR22" i="4"/>
  <c r="DS22" i="4"/>
  <c r="DT22" i="4"/>
  <c r="DU22" i="4"/>
  <c r="DV22" i="4"/>
  <c r="DW22" i="4"/>
  <c r="DX22" i="4"/>
  <c r="DY22" i="4"/>
  <c r="DZ22" i="4"/>
  <c r="EA22" i="4"/>
  <c r="EB22" i="4"/>
  <c r="EC22" i="4"/>
  <c r="ED22" i="4"/>
  <c r="EE22" i="4"/>
  <c r="DP23" i="4"/>
  <c r="DQ23" i="4"/>
  <c r="DR23" i="4"/>
  <c r="DS23" i="4"/>
  <c r="DT23" i="4"/>
  <c r="DU23" i="4"/>
  <c r="DV23" i="4"/>
  <c r="DW23" i="4"/>
  <c r="DX23" i="4"/>
  <c r="DY23" i="4"/>
  <c r="DZ23" i="4"/>
  <c r="EA23" i="4"/>
  <c r="EB23" i="4"/>
  <c r="EC23" i="4"/>
  <c r="ED23" i="4"/>
  <c r="EE23" i="4"/>
  <c r="DP24" i="4"/>
  <c r="DQ24" i="4"/>
  <c r="DR24" i="4"/>
  <c r="DS24" i="4"/>
  <c r="DT24" i="4"/>
  <c r="DU24" i="4"/>
  <c r="DV24" i="4"/>
  <c r="DW24" i="4"/>
  <c r="DX24" i="4"/>
  <c r="DY24" i="4"/>
  <c r="DZ24" i="4"/>
  <c r="EA24" i="4"/>
  <c r="EB24" i="4"/>
  <c r="EC24" i="4"/>
  <c r="ED24" i="4"/>
  <c r="EE24" i="4"/>
  <c r="DP25" i="4"/>
  <c r="DQ25" i="4"/>
  <c r="DR25" i="4"/>
  <c r="DS25" i="4"/>
  <c r="DT25" i="4"/>
  <c r="DU25" i="4"/>
  <c r="DV25" i="4"/>
  <c r="DW25" i="4"/>
  <c r="DX25" i="4"/>
  <c r="DY25" i="4"/>
  <c r="DZ25" i="4"/>
  <c r="EA25" i="4"/>
  <c r="EB25" i="4"/>
  <c r="EC25" i="4"/>
  <c r="ED25" i="4"/>
  <c r="EE25" i="4"/>
  <c r="DP26" i="4"/>
  <c r="DQ26" i="4"/>
  <c r="DR26" i="4"/>
  <c r="DS26" i="4"/>
  <c r="DT26" i="4"/>
  <c r="DU26" i="4"/>
  <c r="DV26" i="4"/>
  <c r="DW26" i="4"/>
  <c r="DX26" i="4"/>
  <c r="DY26" i="4"/>
  <c r="DZ26" i="4"/>
  <c r="EA26" i="4"/>
  <c r="EB26" i="4"/>
  <c r="EC26" i="4"/>
  <c r="ED26" i="4"/>
  <c r="EE26" i="4"/>
  <c r="DP27" i="4"/>
  <c r="DQ27" i="4"/>
  <c r="DR27" i="4"/>
  <c r="DS27" i="4"/>
  <c r="DT27" i="4"/>
  <c r="DU27" i="4"/>
  <c r="DV27" i="4"/>
  <c r="DW27" i="4"/>
  <c r="DX27" i="4"/>
  <c r="DY27" i="4"/>
  <c r="DZ27" i="4"/>
  <c r="EA27" i="4"/>
  <c r="EB27" i="4"/>
  <c r="EC27" i="4"/>
  <c r="ED27" i="4"/>
  <c r="EE27" i="4"/>
  <c r="DP28" i="4"/>
  <c r="DQ28" i="4"/>
  <c r="DR28" i="4"/>
  <c r="DS28" i="4"/>
  <c r="DT28" i="4"/>
  <c r="DU28" i="4"/>
  <c r="DV28" i="4"/>
  <c r="DW28" i="4"/>
  <c r="DX28" i="4"/>
  <c r="DY28" i="4"/>
  <c r="DZ28" i="4"/>
  <c r="EA28" i="4"/>
  <c r="EB28" i="4"/>
  <c r="EC28" i="4"/>
  <c r="ED28" i="4"/>
  <c r="EE28" i="4"/>
  <c r="DP29" i="4"/>
  <c r="DQ29" i="4"/>
  <c r="DR29" i="4"/>
  <c r="DS29" i="4"/>
  <c r="DT29" i="4"/>
  <c r="DU29" i="4"/>
  <c r="DV29" i="4"/>
  <c r="DW29" i="4"/>
  <c r="DX29" i="4"/>
  <c r="DY29" i="4"/>
  <c r="DZ29" i="4"/>
  <c r="EA29" i="4"/>
  <c r="EB29" i="4"/>
  <c r="EC29" i="4"/>
  <c r="ED29" i="4"/>
  <c r="EE29" i="4"/>
  <c r="DP30" i="4"/>
  <c r="DQ30" i="4"/>
  <c r="DR30" i="4"/>
  <c r="DS30" i="4"/>
  <c r="DT30" i="4"/>
  <c r="DU30" i="4"/>
  <c r="DV30" i="4"/>
  <c r="DW30" i="4"/>
  <c r="DX30" i="4"/>
  <c r="DY30" i="4"/>
  <c r="DZ30" i="4"/>
  <c r="EA30" i="4"/>
  <c r="EB30" i="4"/>
  <c r="EC30" i="4"/>
  <c r="ED30" i="4"/>
  <c r="EE30" i="4"/>
  <c r="DP31" i="4"/>
  <c r="DQ31" i="4"/>
  <c r="DR31" i="4"/>
  <c r="DS31" i="4"/>
  <c r="DT31" i="4"/>
  <c r="DU31" i="4"/>
  <c r="DV31" i="4"/>
  <c r="DW31" i="4"/>
  <c r="DX31" i="4"/>
  <c r="DY31" i="4"/>
  <c r="DZ31" i="4"/>
  <c r="EA31" i="4"/>
  <c r="EB31" i="4"/>
  <c r="EC31" i="4"/>
  <c r="ED31" i="4"/>
  <c r="EE31" i="4"/>
  <c r="DP32" i="4"/>
  <c r="DQ32" i="4"/>
  <c r="DR32" i="4"/>
  <c r="DS32" i="4"/>
  <c r="DT32" i="4"/>
  <c r="DU32" i="4"/>
  <c r="DV32" i="4"/>
  <c r="DW32" i="4"/>
  <c r="DX32" i="4"/>
  <c r="DY32" i="4"/>
  <c r="DZ32" i="4"/>
  <c r="EA32" i="4"/>
  <c r="EB32" i="4"/>
  <c r="EC32" i="4"/>
  <c r="ED32" i="4"/>
  <c r="EE32" i="4"/>
  <c r="DP33" i="4"/>
  <c r="DQ33" i="4"/>
  <c r="DR33" i="4"/>
  <c r="DS33" i="4"/>
  <c r="DT33" i="4"/>
  <c r="DU33" i="4"/>
  <c r="DV33" i="4"/>
  <c r="DW33" i="4"/>
  <c r="DX33" i="4"/>
  <c r="DY33" i="4"/>
  <c r="DZ33" i="4"/>
  <c r="EA33" i="4"/>
  <c r="EB33" i="4"/>
  <c r="EC33" i="4"/>
  <c r="ED33" i="4"/>
  <c r="EE33" i="4"/>
  <c r="DP34" i="4"/>
  <c r="DQ34" i="4"/>
  <c r="DR34" i="4"/>
  <c r="DS34" i="4"/>
  <c r="DT34" i="4"/>
  <c r="DU34" i="4"/>
  <c r="DV34" i="4"/>
  <c r="DW34" i="4"/>
  <c r="DX34" i="4"/>
  <c r="DY34" i="4"/>
  <c r="DZ34" i="4"/>
  <c r="EA34" i="4"/>
  <c r="EB34" i="4"/>
  <c r="EC34" i="4"/>
  <c r="ED34" i="4"/>
  <c r="EE34" i="4"/>
  <c r="DP35" i="4"/>
  <c r="DQ35" i="4"/>
  <c r="DR35" i="4"/>
  <c r="DS35" i="4"/>
  <c r="DT35" i="4"/>
  <c r="DU35" i="4"/>
  <c r="DV35" i="4"/>
  <c r="DW35" i="4"/>
  <c r="DX35" i="4"/>
  <c r="DY35" i="4"/>
  <c r="DZ35" i="4"/>
  <c r="EA35" i="4"/>
  <c r="EB35" i="4"/>
  <c r="EC35" i="4"/>
  <c r="ED35" i="4"/>
  <c r="EE35" i="4"/>
  <c r="DP36" i="4"/>
  <c r="DQ36" i="4"/>
  <c r="DR36" i="4"/>
  <c r="DS36" i="4"/>
  <c r="DT36" i="4"/>
  <c r="DU36" i="4"/>
  <c r="DV36" i="4"/>
  <c r="DW36" i="4"/>
  <c r="DX36" i="4"/>
  <c r="DY36" i="4"/>
  <c r="DZ36" i="4"/>
  <c r="EA36" i="4"/>
  <c r="EB36" i="4"/>
  <c r="EC36" i="4"/>
  <c r="ED36" i="4"/>
  <c r="EE36" i="4"/>
  <c r="DP37" i="4"/>
  <c r="DQ37" i="4"/>
  <c r="DR37" i="4"/>
  <c r="DS37" i="4"/>
  <c r="DT37" i="4"/>
  <c r="DU37" i="4"/>
  <c r="DV37" i="4"/>
  <c r="DW37" i="4"/>
  <c r="DX37" i="4"/>
  <c r="DY37" i="4"/>
  <c r="DZ37" i="4"/>
  <c r="EA37" i="4"/>
  <c r="EB37" i="4"/>
  <c r="EC37" i="4"/>
  <c r="ED37" i="4"/>
  <c r="EE37" i="4"/>
  <c r="DP38" i="4"/>
  <c r="DQ38" i="4"/>
  <c r="DR38" i="4"/>
  <c r="DS38" i="4"/>
  <c r="DT38" i="4"/>
  <c r="DU38" i="4"/>
  <c r="DV38" i="4"/>
  <c r="DW38" i="4"/>
  <c r="DX38" i="4"/>
  <c r="DY38" i="4"/>
  <c r="DZ38" i="4"/>
  <c r="EA38" i="4"/>
  <c r="EB38" i="4"/>
  <c r="EC38" i="4"/>
  <c r="ED38" i="4"/>
  <c r="EE38" i="4"/>
  <c r="DP39" i="4"/>
  <c r="DQ39" i="4"/>
  <c r="DR39" i="4"/>
  <c r="DS39" i="4"/>
  <c r="DT39" i="4"/>
  <c r="DU39" i="4"/>
  <c r="DV39" i="4"/>
  <c r="DW39" i="4"/>
  <c r="DX39" i="4"/>
  <c r="DY39" i="4"/>
  <c r="DZ39" i="4"/>
  <c r="EA39" i="4"/>
  <c r="EB39" i="4"/>
  <c r="EC39" i="4"/>
  <c r="ED39" i="4"/>
  <c r="EE39" i="4"/>
  <c r="DP40" i="4"/>
  <c r="DQ40" i="4"/>
  <c r="DR40" i="4"/>
  <c r="DS40" i="4"/>
  <c r="DT40" i="4"/>
  <c r="DU40" i="4"/>
  <c r="DV40" i="4"/>
  <c r="DW40" i="4"/>
  <c r="DX40" i="4"/>
  <c r="DY40" i="4"/>
  <c r="DZ40" i="4"/>
  <c r="EA40" i="4"/>
  <c r="EB40" i="4"/>
  <c r="EC40" i="4"/>
  <c r="ED40" i="4"/>
  <c r="EE40" i="4"/>
  <c r="DQ12" i="4"/>
  <c r="DR12" i="4"/>
  <c r="DS12" i="4"/>
  <c r="DT12" i="4"/>
  <c r="DU12" i="4"/>
  <c r="DV12" i="4"/>
  <c r="DW12" i="4"/>
  <c r="DX12" i="4"/>
  <c r="DY12" i="4"/>
  <c r="DZ12" i="4"/>
  <c r="EA12" i="4"/>
  <c r="EB12" i="4"/>
  <c r="EC12" i="4"/>
  <c r="ED12" i="4"/>
  <c r="EE12" i="4"/>
  <c r="DP12" i="4"/>
  <c r="CZ13" i="4" l="1"/>
  <c r="DA13" i="4"/>
  <c r="DB13" i="4"/>
  <c r="DC13" i="4"/>
  <c r="DD13" i="4"/>
  <c r="DE13" i="4"/>
  <c r="DF13" i="4"/>
  <c r="DG13" i="4"/>
  <c r="DH13" i="4"/>
  <c r="DI13" i="4"/>
  <c r="DJ13" i="4"/>
  <c r="DK13" i="4"/>
  <c r="DL13" i="4"/>
  <c r="DM13" i="4"/>
  <c r="DN13" i="4"/>
  <c r="DO13" i="4"/>
  <c r="CZ14" i="4"/>
  <c r="DA14" i="4"/>
  <c r="DB14" i="4"/>
  <c r="DC14" i="4"/>
  <c r="DD14" i="4"/>
  <c r="DE14" i="4"/>
  <c r="DF14" i="4"/>
  <c r="DG14" i="4"/>
  <c r="DH14" i="4"/>
  <c r="DI14" i="4"/>
  <c r="DJ14" i="4"/>
  <c r="DK14" i="4"/>
  <c r="DL14" i="4"/>
  <c r="DM14" i="4"/>
  <c r="DN14" i="4"/>
  <c r="DO14" i="4"/>
  <c r="CZ15" i="4"/>
  <c r="DA15" i="4"/>
  <c r="DB15" i="4"/>
  <c r="DC15" i="4"/>
  <c r="DD15" i="4"/>
  <c r="DE15" i="4"/>
  <c r="DF15" i="4"/>
  <c r="DG15" i="4"/>
  <c r="DH15" i="4"/>
  <c r="DI15" i="4"/>
  <c r="DJ15" i="4"/>
  <c r="DK15" i="4"/>
  <c r="DL15" i="4"/>
  <c r="DM15" i="4"/>
  <c r="DN15" i="4"/>
  <c r="DO15" i="4"/>
  <c r="CZ16" i="4"/>
  <c r="DA16" i="4"/>
  <c r="DB16" i="4"/>
  <c r="DC16" i="4"/>
  <c r="DD16" i="4"/>
  <c r="DE16" i="4"/>
  <c r="DF16" i="4"/>
  <c r="DG16" i="4"/>
  <c r="DH16" i="4"/>
  <c r="DI16" i="4"/>
  <c r="DJ16" i="4"/>
  <c r="DK16" i="4"/>
  <c r="DL16" i="4"/>
  <c r="DM16" i="4"/>
  <c r="DN16" i="4"/>
  <c r="DO16" i="4"/>
  <c r="CZ17" i="4"/>
  <c r="DA17" i="4"/>
  <c r="DB17" i="4"/>
  <c r="DC17" i="4"/>
  <c r="DD17" i="4"/>
  <c r="DE17" i="4"/>
  <c r="DF17" i="4"/>
  <c r="DG17" i="4"/>
  <c r="DH17" i="4"/>
  <c r="DI17" i="4"/>
  <c r="DJ17" i="4"/>
  <c r="DK17" i="4"/>
  <c r="DL17" i="4"/>
  <c r="DM17" i="4"/>
  <c r="DN17" i="4"/>
  <c r="DO17" i="4"/>
  <c r="CZ18" i="4"/>
  <c r="DA18" i="4"/>
  <c r="DB18" i="4"/>
  <c r="DC18" i="4"/>
  <c r="DD18" i="4"/>
  <c r="DE18" i="4"/>
  <c r="DF18" i="4"/>
  <c r="DG18" i="4"/>
  <c r="DH18" i="4"/>
  <c r="DI18" i="4"/>
  <c r="DJ18" i="4"/>
  <c r="DK18" i="4"/>
  <c r="DL18" i="4"/>
  <c r="DM18" i="4"/>
  <c r="DN18" i="4"/>
  <c r="DO18" i="4"/>
  <c r="CZ19" i="4"/>
  <c r="DA19" i="4"/>
  <c r="DB19" i="4"/>
  <c r="DC19" i="4"/>
  <c r="DD19" i="4"/>
  <c r="DE19" i="4"/>
  <c r="DF19" i="4"/>
  <c r="DG19" i="4"/>
  <c r="DH19" i="4"/>
  <c r="DI19" i="4"/>
  <c r="DJ19" i="4"/>
  <c r="DK19" i="4"/>
  <c r="DL19" i="4"/>
  <c r="DM19" i="4"/>
  <c r="DN19" i="4"/>
  <c r="DO19" i="4"/>
  <c r="CZ20" i="4"/>
  <c r="DA20" i="4"/>
  <c r="DB20" i="4"/>
  <c r="DC20" i="4"/>
  <c r="DD20" i="4"/>
  <c r="DE20" i="4"/>
  <c r="DF20" i="4"/>
  <c r="DG20" i="4"/>
  <c r="DH20" i="4"/>
  <c r="DI20" i="4"/>
  <c r="DJ20" i="4"/>
  <c r="DK20" i="4"/>
  <c r="DL20" i="4"/>
  <c r="DM20" i="4"/>
  <c r="DN20" i="4"/>
  <c r="DO20" i="4"/>
  <c r="CZ21" i="4"/>
  <c r="DA21" i="4"/>
  <c r="DB21" i="4"/>
  <c r="DC21" i="4"/>
  <c r="DD21" i="4"/>
  <c r="DE21" i="4"/>
  <c r="DF21" i="4"/>
  <c r="DG21" i="4"/>
  <c r="DH21" i="4"/>
  <c r="DI21" i="4"/>
  <c r="DJ21" i="4"/>
  <c r="DK21" i="4"/>
  <c r="DL21" i="4"/>
  <c r="DM21" i="4"/>
  <c r="DN21" i="4"/>
  <c r="DO21" i="4"/>
  <c r="CZ22" i="4"/>
  <c r="DA22" i="4"/>
  <c r="DB22" i="4"/>
  <c r="DC22" i="4"/>
  <c r="DD22" i="4"/>
  <c r="DE22" i="4"/>
  <c r="DF22" i="4"/>
  <c r="DG22" i="4"/>
  <c r="DH22" i="4"/>
  <c r="DI22" i="4"/>
  <c r="DJ22" i="4"/>
  <c r="DK22" i="4"/>
  <c r="DL22" i="4"/>
  <c r="DM22" i="4"/>
  <c r="DN22" i="4"/>
  <c r="DO22" i="4"/>
  <c r="CZ23" i="4"/>
  <c r="DA23" i="4"/>
  <c r="DB23" i="4"/>
  <c r="DC23" i="4"/>
  <c r="DD23" i="4"/>
  <c r="DE23" i="4"/>
  <c r="DF23" i="4"/>
  <c r="DG23" i="4"/>
  <c r="DH23" i="4"/>
  <c r="DI23" i="4"/>
  <c r="DJ23" i="4"/>
  <c r="DK23" i="4"/>
  <c r="DL23" i="4"/>
  <c r="DM23" i="4"/>
  <c r="DN23" i="4"/>
  <c r="DO23" i="4"/>
  <c r="CZ24" i="4"/>
  <c r="DA24" i="4"/>
  <c r="DB24" i="4"/>
  <c r="DC24" i="4"/>
  <c r="DD24" i="4"/>
  <c r="DE24" i="4"/>
  <c r="DF24" i="4"/>
  <c r="DG24" i="4"/>
  <c r="DH24" i="4"/>
  <c r="DI24" i="4"/>
  <c r="DJ24" i="4"/>
  <c r="DK24" i="4"/>
  <c r="DL24" i="4"/>
  <c r="DM24" i="4"/>
  <c r="DN24" i="4"/>
  <c r="DO24" i="4"/>
  <c r="CZ25" i="4"/>
  <c r="DA25" i="4"/>
  <c r="DB25" i="4"/>
  <c r="DC25" i="4"/>
  <c r="DD25" i="4"/>
  <c r="DE25" i="4"/>
  <c r="DF25" i="4"/>
  <c r="DG25" i="4"/>
  <c r="DH25" i="4"/>
  <c r="DI25" i="4"/>
  <c r="DJ25" i="4"/>
  <c r="DK25" i="4"/>
  <c r="DL25" i="4"/>
  <c r="DM25" i="4"/>
  <c r="DN25" i="4"/>
  <c r="DO25" i="4"/>
  <c r="CZ26" i="4"/>
  <c r="DA26" i="4"/>
  <c r="DB26" i="4"/>
  <c r="DC26" i="4"/>
  <c r="DD26" i="4"/>
  <c r="DE26" i="4"/>
  <c r="DF26" i="4"/>
  <c r="DG26" i="4"/>
  <c r="DH26" i="4"/>
  <c r="DI26" i="4"/>
  <c r="DJ26" i="4"/>
  <c r="DK26" i="4"/>
  <c r="DL26" i="4"/>
  <c r="DM26" i="4"/>
  <c r="DN26" i="4"/>
  <c r="DO26" i="4"/>
  <c r="CZ27" i="4"/>
  <c r="DA27" i="4"/>
  <c r="DB27" i="4"/>
  <c r="DC27" i="4"/>
  <c r="DD27" i="4"/>
  <c r="DE27" i="4"/>
  <c r="DF27" i="4"/>
  <c r="DG27" i="4"/>
  <c r="DH27" i="4"/>
  <c r="DI27" i="4"/>
  <c r="DJ27" i="4"/>
  <c r="DK27" i="4"/>
  <c r="DL27" i="4"/>
  <c r="DM27" i="4"/>
  <c r="DN27" i="4"/>
  <c r="DO27" i="4"/>
  <c r="CZ28" i="4"/>
  <c r="DA28" i="4"/>
  <c r="DB28" i="4"/>
  <c r="DC28" i="4"/>
  <c r="DD28" i="4"/>
  <c r="DE28" i="4"/>
  <c r="DF28" i="4"/>
  <c r="DG28" i="4"/>
  <c r="DH28" i="4"/>
  <c r="DI28" i="4"/>
  <c r="DJ28" i="4"/>
  <c r="DK28" i="4"/>
  <c r="DL28" i="4"/>
  <c r="DM28" i="4"/>
  <c r="DN28" i="4"/>
  <c r="DO28" i="4"/>
  <c r="CZ29" i="4"/>
  <c r="DA29" i="4"/>
  <c r="DB29" i="4"/>
  <c r="DC29" i="4"/>
  <c r="DD29" i="4"/>
  <c r="DE29" i="4"/>
  <c r="DF29" i="4"/>
  <c r="DG29" i="4"/>
  <c r="DH29" i="4"/>
  <c r="DI29" i="4"/>
  <c r="DJ29" i="4"/>
  <c r="DK29" i="4"/>
  <c r="DL29" i="4"/>
  <c r="DM29" i="4"/>
  <c r="DN29" i="4"/>
  <c r="DO29" i="4"/>
  <c r="CZ30" i="4"/>
  <c r="DA30" i="4"/>
  <c r="DB30" i="4"/>
  <c r="DC30" i="4"/>
  <c r="DD30" i="4"/>
  <c r="DE30" i="4"/>
  <c r="DF30" i="4"/>
  <c r="DG30" i="4"/>
  <c r="DH30" i="4"/>
  <c r="DI30" i="4"/>
  <c r="DJ30" i="4"/>
  <c r="DK30" i="4"/>
  <c r="DL30" i="4"/>
  <c r="DM30" i="4"/>
  <c r="DN30" i="4"/>
  <c r="DO30" i="4"/>
  <c r="CZ31" i="4"/>
  <c r="DA31" i="4"/>
  <c r="DB31" i="4"/>
  <c r="DC31" i="4"/>
  <c r="DD31" i="4"/>
  <c r="DE31" i="4"/>
  <c r="DF31" i="4"/>
  <c r="DG31" i="4"/>
  <c r="DH31" i="4"/>
  <c r="DI31" i="4"/>
  <c r="DJ31" i="4"/>
  <c r="DK31" i="4"/>
  <c r="DL31" i="4"/>
  <c r="DM31" i="4"/>
  <c r="DN31" i="4"/>
  <c r="DO31" i="4"/>
  <c r="CZ32" i="4"/>
  <c r="DA32" i="4"/>
  <c r="DB32" i="4"/>
  <c r="DC32" i="4"/>
  <c r="DD32" i="4"/>
  <c r="DE32" i="4"/>
  <c r="DF32" i="4"/>
  <c r="DG32" i="4"/>
  <c r="DH32" i="4"/>
  <c r="DI32" i="4"/>
  <c r="DJ32" i="4"/>
  <c r="DK32" i="4"/>
  <c r="DL32" i="4"/>
  <c r="DM32" i="4"/>
  <c r="DN32" i="4"/>
  <c r="DO32" i="4"/>
  <c r="CZ33" i="4"/>
  <c r="DA33" i="4"/>
  <c r="DB33" i="4"/>
  <c r="DC33" i="4"/>
  <c r="DD33" i="4"/>
  <c r="DE33" i="4"/>
  <c r="DF33" i="4"/>
  <c r="DG33" i="4"/>
  <c r="DH33" i="4"/>
  <c r="DI33" i="4"/>
  <c r="DJ33" i="4"/>
  <c r="DK33" i="4"/>
  <c r="DL33" i="4"/>
  <c r="DM33" i="4"/>
  <c r="DN33" i="4"/>
  <c r="DO33" i="4"/>
  <c r="CZ34" i="4"/>
  <c r="DA34" i="4"/>
  <c r="DB34" i="4"/>
  <c r="DC34" i="4"/>
  <c r="DD34" i="4"/>
  <c r="DE34" i="4"/>
  <c r="DF34" i="4"/>
  <c r="DG34" i="4"/>
  <c r="DH34" i="4"/>
  <c r="DI34" i="4"/>
  <c r="DJ34" i="4"/>
  <c r="DK34" i="4"/>
  <c r="DL34" i="4"/>
  <c r="DM34" i="4"/>
  <c r="DN34" i="4"/>
  <c r="DO34" i="4"/>
  <c r="CZ35" i="4"/>
  <c r="DA35" i="4"/>
  <c r="DB35" i="4"/>
  <c r="DC35" i="4"/>
  <c r="DD35" i="4"/>
  <c r="DE35" i="4"/>
  <c r="DF35" i="4"/>
  <c r="DG35" i="4"/>
  <c r="DH35" i="4"/>
  <c r="DI35" i="4"/>
  <c r="DJ35" i="4"/>
  <c r="DK35" i="4"/>
  <c r="DL35" i="4"/>
  <c r="DM35" i="4"/>
  <c r="DN35" i="4"/>
  <c r="DO35" i="4"/>
  <c r="CZ36" i="4"/>
  <c r="DA36" i="4"/>
  <c r="DB36" i="4"/>
  <c r="DC36" i="4"/>
  <c r="DD36" i="4"/>
  <c r="DE36" i="4"/>
  <c r="DF36" i="4"/>
  <c r="DG36" i="4"/>
  <c r="DH36" i="4"/>
  <c r="DI36" i="4"/>
  <c r="DJ36" i="4"/>
  <c r="DK36" i="4"/>
  <c r="DL36" i="4"/>
  <c r="DM36" i="4"/>
  <c r="DN36" i="4"/>
  <c r="DO36" i="4"/>
  <c r="CZ37" i="4"/>
  <c r="DA37" i="4"/>
  <c r="DB37" i="4"/>
  <c r="DC37" i="4"/>
  <c r="DD37" i="4"/>
  <c r="DE37" i="4"/>
  <c r="DF37" i="4"/>
  <c r="DG37" i="4"/>
  <c r="DH37" i="4"/>
  <c r="DI37" i="4"/>
  <c r="DJ37" i="4"/>
  <c r="DK37" i="4"/>
  <c r="DL37" i="4"/>
  <c r="DM37" i="4"/>
  <c r="DN37" i="4"/>
  <c r="DO37" i="4"/>
  <c r="CZ38" i="4"/>
  <c r="DA38" i="4"/>
  <c r="DB38" i="4"/>
  <c r="DC38" i="4"/>
  <c r="DD38" i="4"/>
  <c r="DE38" i="4"/>
  <c r="DF38" i="4"/>
  <c r="DG38" i="4"/>
  <c r="DH38" i="4"/>
  <c r="DI38" i="4"/>
  <c r="DJ38" i="4"/>
  <c r="DK38" i="4"/>
  <c r="DL38" i="4"/>
  <c r="DM38" i="4"/>
  <c r="DN38" i="4"/>
  <c r="DO38" i="4"/>
  <c r="CZ39" i="4"/>
  <c r="DA39" i="4"/>
  <c r="DB39" i="4"/>
  <c r="DC39" i="4"/>
  <c r="DD39" i="4"/>
  <c r="DE39" i="4"/>
  <c r="DF39" i="4"/>
  <c r="DG39" i="4"/>
  <c r="DH39" i="4"/>
  <c r="DI39" i="4"/>
  <c r="DJ39" i="4"/>
  <c r="DK39" i="4"/>
  <c r="DL39" i="4"/>
  <c r="DM39" i="4"/>
  <c r="DN39" i="4"/>
  <c r="DO39" i="4"/>
  <c r="CZ40" i="4"/>
  <c r="DA40" i="4"/>
  <c r="DB40" i="4"/>
  <c r="DC40" i="4"/>
  <c r="DD40" i="4"/>
  <c r="DE40" i="4"/>
  <c r="DF40" i="4"/>
  <c r="DG40" i="4"/>
  <c r="DH40" i="4"/>
  <c r="DI40" i="4"/>
  <c r="DJ40" i="4"/>
  <c r="DK40" i="4"/>
  <c r="DL40" i="4"/>
  <c r="DM40" i="4"/>
  <c r="DN40" i="4"/>
  <c r="DO40" i="4"/>
  <c r="DA12" i="4"/>
  <c r="DB12" i="4"/>
  <c r="DC12" i="4"/>
  <c r="DD12" i="4"/>
  <c r="DE12" i="4"/>
  <c r="DF12" i="4"/>
  <c r="DG12" i="4"/>
  <c r="DH12" i="4"/>
  <c r="DI12" i="4"/>
  <c r="DJ12" i="4"/>
  <c r="DK12" i="4"/>
  <c r="DL12" i="4"/>
  <c r="DM12" i="4"/>
  <c r="DN12" i="4"/>
  <c r="DO12" i="4"/>
  <c r="CZ12" i="4"/>
  <c r="G40" i="5"/>
  <c r="CJ40" i="4" s="1"/>
  <c r="EF40" i="4" s="1"/>
  <c r="H40" i="5"/>
  <c r="I40" i="5"/>
  <c r="CL40" i="4" s="1"/>
  <c r="EH40" i="4" s="1"/>
  <c r="J40" i="5"/>
  <c r="CM40" i="4" s="1"/>
  <c r="K40" i="5"/>
  <c r="CN40" i="4" s="1"/>
  <c r="EJ40" i="4" s="1"/>
  <c r="L40" i="5"/>
  <c r="CO40" i="4" s="1"/>
  <c r="EK40" i="4" s="1"/>
  <c r="M40" i="5"/>
  <c r="CP40" i="4" s="1"/>
  <c r="EL40" i="4" s="1"/>
  <c r="N40" i="5"/>
  <c r="CQ40" i="4" s="1"/>
  <c r="O40" i="5"/>
  <c r="CR40" i="4" s="1"/>
  <c r="EN40" i="4" s="1"/>
  <c r="P40" i="5"/>
  <c r="CS40" i="4" s="1"/>
  <c r="EO40" i="4" s="1"/>
  <c r="Q40" i="5"/>
  <c r="CT40" i="4" s="1"/>
  <c r="EP40" i="4" s="1"/>
  <c r="R40" i="5"/>
  <c r="CU40" i="4" s="1"/>
  <c r="S40" i="5"/>
  <c r="CV40" i="4" s="1"/>
  <c r="ER40" i="4" s="1"/>
  <c r="T40" i="5"/>
  <c r="CW40" i="4" s="1"/>
  <c r="ES40" i="4" s="1"/>
  <c r="U40" i="5"/>
  <c r="CX40" i="4" s="1"/>
  <c r="ET40" i="4" s="1"/>
  <c r="V40" i="5"/>
  <c r="CY40" i="4" s="1"/>
  <c r="H39" i="5"/>
  <c r="G39" i="5"/>
  <c r="CJ39" i="4" s="1"/>
  <c r="I39" i="5"/>
  <c r="CL39" i="4" s="1"/>
  <c r="EH39" i="4" s="1"/>
  <c r="J39" i="5"/>
  <c r="CM39" i="4" s="1"/>
  <c r="K39" i="5"/>
  <c r="CN39" i="4" s="1"/>
  <c r="EJ39" i="4" s="1"/>
  <c r="L39" i="5"/>
  <c r="CO39" i="4" s="1"/>
  <c r="EK39" i="4" s="1"/>
  <c r="M39" i="5"/>
  <c r="CP39" i="4" s="1"/>
  <c r="EL39" i="4" s="1"/>
  <c r="N39" i="5"/>
  <c r="CQ39" i="4" s="1"/>
  <c r="O39" i="5"/>
  <c r="CR39" i="4" s="1"/>
  <c r="EN39" i="4" s="1"/>
  <c r="P39" i="5"/>
  <c r="CS39" i="4" s="1"/>
  <c r="EO39" i="4" s="1"/>
  <c r="Q39" i="5"/>
  <c r="CT39" i="4" s="1"/>
  <c r="EP39" i="4" s="1"/>
  <c r="R39" i="5"/>
  <c r="CU39" i="4" s="1"/>
  <c r="S39" i="5"/>
  <c r="CV39" i="4" s="1"/>
  <c r="ER39" i="4" s="1"/>
  <c r="T39" i="5"/>
  <c r="CW39" i="4" s="1"/>
  <c r="ES39" i="4" s="1"/>
  <c r="U39" i="5"/>
  <c r="CX39" i="4" s="1"/>
  <c r="ET39" i="4" s="1"/>
  <c r="V39" i="5"/>
  <c r="CY39" i="4" s="1"/>
  <c r="G38" i="5"/>
  <c r="CJ38" i="4" s="1"/>
  <c r="EF38" i="4" s="1"/>
  <c r="H38" i="5"/>
  <c r="CK38" i="4" s="1"/>
  <c r="EG38" i="4" s="1"/>
  <c r="I38" i="5"/>
  <c r="CL38" i="4" s="1"/>
  <c r="EH38" i="4" s="1"/>
  <c r="J38" i="5"/>
  <c r="CM38" i="4" s="1"/>
  <c r="K38" i="5"/>
  <c r="CN38" i="4" s="1"/>
  <c r="EJ38" i="4" s="1"/>
  <c r="L38" i="5"/>
  <c r="CO38" i="4" s="1"/>
  <c r="EK38" i="4" s="1"/>
  <c r="M38" i="5"/>
  <c r="CP38" i="4" s="1"/>
  <c r="EL38" i="4" s="1"/>
  <c r="N38" i="5"/>
  <c r="CQ38" i="4" s="1"/>
  <c r="O38" i="5"/>
  <c r="CR38" i="4" s="1"/>
  <c r="EN38" i="4" s="1"/>
  <c r="P38" i="5"/>
  <c r="CS38" i="4" s="1"/>
  <c r="EO38" i="4" s="1"/>
  <c r="Q38" i="5"/>
  <c r="CT38" i="4" s="1"/>
  <c r="EP38" i="4" s="1"/>
  <c r="R38" i="5"/>
  <c r="CU38" i="4" s="1"/>
  <c r="EQ38" i="4" s="1"/>
  <c r="S38" i="5"/>
  <c r="CV38" i="4" s="1"/>
  <c r="ER38" i="4" s="1"/>
  <c r="T38" i="5"/>
  <c r="CW38" i="4" s="1"/>
  <c r="ES38" i="4" s="1"/>
  <c r="U38" i="5"/>
  <c r="CX38" i="4" s="1"/>
  <c r="ET38" i="4" s="1"/>
  <c r="V38" i="5"/>
  <c r="CY38" i="4" s="1"/>
  <c r="G37" i="5"/>
  <c r="CJ37" i="4" s="1"/>
  <c r="EF37" i="4" s="1"/>
  <c r="H37" i="5"/>
  <c r="CK37" i="4" s="1"/>
  <c r="EG37" i="4" s="1"/>
  <c r="I37" i="5"/>
  <c r="CL37" i="4" s="1"/>
  <c r="EH37" i="4" s="1"/>
  <c r="J37" i="5"/>
  <c r="CM37" i="4" s="1"/>
  <c r="K37" i="5"/>
  <c r="CN37" i="4" s="1"/>
  <c r="EJ37" i="4" s="1"/>
  <c r="L37" i="5"/>
  <c r="CO37" i="4" s="1"/>
  <c r="EK37" i="4" s="1"/>
  <c r="M37" i="5"/>
  <c r="CP37" i="4" s="1"/>
  <c r="EL37" i="4" s="1"/>
  <c r="N37" i="5"/>
  <c r="O37" i="5"/>
  <c r="CR37" i="4" s="1"/>
  <c r="EN37" i="4" s="1"/>
  <c r="P37" i="5"/>
  <c r="CS37" i="4" s="1"/>
  <c r="EO37" i="4" s="1"/>
  <c r="Q37" i="5"/>
  <c r="CT37" i="4" s="1"/>
  <c r="EP37" i="4" s="1"/>
  <c r="R37" i="5"/>
  <c r="CU37" i="4" s="1"/>
  <c r="S37" i="5"/>
  <c r="CV37" i="4" s="1"/>
  <c r="ER37" i="4" s="1"/>
  <c r="T37" i="5"/>
  <c r="CW37" i="4" s="1"/>
  <c r="ES37" i="4" s="1"/>
  <c r="U37" i="5"/>
  <c r="CX37" i="4" s="1"/>
  <c r="ET37" i="4" s="1"/>
  <c r="V37" i="5"/>
  <c r="CY37" i="4" s="1"/>
  <c r="G36" i="5"/>
  <c r="CJ36" i="4" s="1"/>
  <c r="EF36" i="4" s="1"/>
  <c r="H36" i="5"/>
  <c r="CK36" i="4" s="1"/>
  <c r="EG36" i="4" s="1"/>
  <c r="I36" i="5"/>
  <c r="CL36" i="4" s="1"/>
  <c r="EH36" i="4" s="1"/>
  <c r="J36" i="5"/>
  <c r="CM36" i="4" s="1"/>
  <c r="K36" i="5"/>
  <c r="CN36" i="4" s="1"/>
  <c r="EJ36" i="4" s="1"/>
  <c r="L36" i="5"/>
  <c r="CO36" i="4" s="1"/>
  <c r="EK36" i="4" s="1"/>
  <c r="M36" i="5"/>
  <c r="CP36" i="4" s="1"/>
  <c r="EL36" i="4" s="1"/>
  <c r="N36" i="5"/>
  <c r="CQ36" i="4" s="1"/>
  <c r="O36" i="5"/>
  <c r="CR36" i="4" s="1"/>
  <c r="EN36" i="4" s="1"/>
  <c r="P36" i="5"/>
  <c r="CS36" i="4" s="1"/>
  <c r="EO36" i="4" s="1"/>
  <c r="Q36" i="5"/>
  <c r="CT36" i="4" s="1"/>
  <c r="EP36" i="4" s="1"/>
  <c r="R36" i="5"/>
  <c r="CU36" i="4" s="1"/>
  <c r="S36" i="5"/>
  <c r="CV36" i="4" s="1"/>
  <c r="ER36" i="4" s="1"/>
  <c r="T36" i="5"/>
  <c r="CW36" i="4" s="1"/>
  <c r="ES36" i="4" s="1"/>
  <c r="U36" i="5"/>
  <c r="CX36" i="4" s="1"/>
  <c r="ET36" i="4" s="1"/>
  <c r="V36" i="5"/>
  <c r="G35" i="5"/>
  <c r="H35" i="5"/>
  <c r="CK35" i="4" s="1"/>
  <c r="EG35" i="4" s="1"/>
  <c r="I35" i="5"/>
  <c r="CL35" i="4" s="1"/>
  <c r="EH35" i="4" s="1"/>
  <c r="J35" i="5"/>
  <c r="CM35" i="4" s="1"/>
  <c r="K35" i="5"/>
  <c r="CN35" i="4" s="1"/>
  <c r="EJ35" i="4" s="1"/>
  <c r="L35" i="5"/>
  <c r="CO35" i="4" s="1"/>
  <c r="EK35" i="4" s="1"/>
  <c r="M35" i="5"/>
  <c r="CP35" i="4" s="1"/>
  <c r="EL35" i="4" s="1"/>
  <c r="N35" i="5"/>
  <c r="CQ35" i="4" s="1"/>
  <c r="O35" i="5"/>
  <c r="CR35" i="4" s="1"/>
  <c r="EN35" i="4" s="1"/>
  <c r="P35" i="5"/>
  <c r="Q35" i="5"/>
  <c r="CT35" i="4" s="1"/>
  <c r="EP35" i="4" s="1"/>
  <c r="R35" i="5"/>
  <c r="CU35" i="4" s="1"/>
  <c r="S35" i="5"/>
  <c r="CV35" i="4" s="1"/>
  <c r="ER35" i="4" s="1"/>
  <c r="T35" i="5"/>
  <c r="CW35" i="4" s="1"/>
  <c r="ES35" i="4" s="1"/>
  <c r="U35" i="5"/>
  <c r="CX35" i="4" s="1"/>
  <c r="ET35" i="4" s="1"/>
  <c r="V35" i="5"/>
  <c r="CY35" i="4" s="1"/>
  <c r="G34" i="5"/>
  <c r="CJ34" i="4" s="1"/>
  <c r="EF34" i="4" s="1"/>
  <c r="H34" i="5"/>
  <c r="CK34" i="4" s="1"/>
  <c r="EG34" i="4" s="1"/>
  <c r="I34" i="5"/>
  <c r="CL34" i="4" s="1"/>
  <c r="EH34" i="4" s="1"/>
  <c r="J34" i="5"/>
  <c r="CM34" i="4" s="1"/>
  <c r="K34" i="5"/>
  <c r="CN34" i="4" s="1"/>
  <c r="EJ34" i="4" s="1"/>
  <c r="L34" i="5"/>
  <c r="M34" i="5"/>
  <c r="CP34" i="4" s="1"/>
  <c r="EL34" i="4" s="1"/>
  <c r="N34" i="5"/>
  <c r="CQ34" i="4" s="1"/>
  <c r="O34" i="5"/>
  <c r="CR34" i="4" s="1"/>
  <c r="EN34" i="4" s="1"/>
  <c r="P34" i="5"/>
  <c r="Q34" i="5"/>
  <c r="CT34" i="4" s="1"/>
  <c r="EP34" i="4" s="1"/>
  <c r="R34" i="5"/>
  <c r="CU34" i="4" s="1"/>
  <c r="S34" i="5"/>
  <c r="CV34" i="4" s="1"/>
  <c r="ER34" i="4" s="1"/>
  <c r="T34" i="5"/>
  <c r="CW34" i="4" s="1"/>
  <c r="ES34" i="4" s="1"/>
  <c r="U34" i="5"/>
  <c r="CX34" i="4" s="1"/>
  <c r="ET34" i="4" s="1"/>
  <c r="V34" i="5"/>
  <c r="CY34" i="4" s="1"/>
  <c r="G13" i="5"/>
  <c r="CJ13" i="4" s="1"/>
  <c r="EF13" i="4" s="1"/>
  <c r="H13" i="5"/>
  <c r="I13" i="5"/>
  <c r="CL13" i="4" s="1"/>
  <c r="EH13" i="4" s="1"/>
  <c r="J13" i="5"/>
  <c r="CM13" i="4" s="1"/>
  <c r="K13" i="5"/>
  <c r="L13" i="5"/>
  <c r="CO13" i="4" s="1"/>
  <c r="EK13" i="4" s="1"/>
  <c r="M13" i="5"/>
  <c r="CP13" i="4" s="1"/>
  <c r="EL13" i="4" s="1"/>
  <c r="N13" i="5"/>
  <c r="CQ13" i="4" s="1"/>
  <c r="O13" i="5"/>
  <c r="CR13" i="4" s="1"/>
  <c r="EN13" i="4" s="1"/>
  <c r="P13" i="5"/>
  <c r="CS13" i="4" s="1"/>
  <c r="EO13" i="4" s="1"/>
  <c r="Q13" i="5"/>
  <c r="CT13" i="4" s="1"/>
  <c r="EP13" i="4" s="1"/>
  <c r="R13" i="5"/>
  <c r="S13" i="5"/>
  <c r="CV13" i="4" s="1"/>
  <c r="ER13" i="4" s="1"/>
  <c r="T13" i="5"/>
  <c r="CW13" i="4" s="1"/>
  <c r="ES13" i="4" s="1"/>
  <c r="U13" i="5"/>
  <c r="CX13" i="4" s="1"/>
  <c r="ET13" i="4" s="1"/>
  <c r="V13" i="5"/>
  <c r="CY13" i="4" s="1"/>
  <c r="G14" i="5"/>
  <c r="CJ14" i="4" s="1"/>
  <c r="EF14" i="4" s="1"/>
  <c r="H14" i="5"/>
  <c r="CK14" i="4" s="1"/>
  <c r="EG14" i="4" s="1"/>
  <c r="I14" i="5"/>
  <c r="J14" i="5"/>
  <c r="CM14" i="4" s="1"/>
  <c r="K14" i="5"/>
  <c r="CN14" i="4" s="1"/>
  <c r="EJ14" i="4" s="1"/>
  <c r="L14" i="5"/>
  <c r="CO14" i="4" s="1"/>
  <c r="EK14" i="4" s="1"/>
  <c r="M14" i="5"/>
  <c r="CP14" i="4" s="1"/>
  <c r="EL14" i="4" s="1"/>
  <c r="N14" i="5"/>
  <c r="CQ14" i="4" s="1"/>
  <c r="O14" i="5"/>
  <c r="CR14" i="4" s="1"/>
  <c r="EN14" i="4" s="1"/>
  <c r="P14" i="5"/>
  <c r="Q14" i="5"/>
  <c r="CT14" i="4" s="1"/>
  <c r="EP14" i="4" s="1"/>
  <c r="R14" i="5"/>
  <c r="CU14" i="4" s="1"/>
  <c r="S14" i="5"/>
  <c r="CV14" i="4" s="1"/>
  <c r="ER14" i="4" s="1"/>
  <c r="T14" i="5"/>
  <c r="CW14" i="4" s="1"/>
  <c r="ES14" i="4" s="1"/>
  <c r="U14" i="5"/>
  <c r="CX14" i="4" s="1"/>
  <c r="ET14" i="4" s="1"/>
  <c r="V14" i="5"/>
  <c r="CY14" i="4" s="1"/>
  <c r="G15" i="5"/>
  <c r="CJ15" i="4" s="1"/>
  <c r="EF15" i="4" s="1"/>
  <c r="H15" i="5"/>
  <c r="CK15" i="4" s="1"/>
  <c r="EG15" i="4" s="1"/>
  <c r="I15" i="5"/>
  <c r="J15" i="5"/>
  <c r="CM15" i="4" s="1"/>
  <c r="K15" i="5"/>
  <c r="CN15" i="4" s="1"/>
  <c r="EJ15" i="4" s="1"/>
  <c r="L15" i="5"/>
  <c r="CO15" i="4" s="1"/>
  <c r="EK15" i="4" s="1"/>
  <c r="M15" i="5"/>
  <c r="CP15" i="4" s="1"/>
  <c r="EL15" i="4" s="1"/>
  <c r="N15" i="5"/>
  <c r="CQ15" i="4" s="1"/>
  <c r="O15" i="5"/>
  <c r="CR15" i="4" s="1"/>
  <c r="EN15" i="4" s="1"/>
  <c r="P15" i="5"/>
  <c r="CS15" i="4" s="1"/>
  <c r="EO15" i="4" s="1"/>
  <c r="Q15" i="5"/>
  <c r="CT15" i="4" s="1"/>
  <c r="EP15" i="4" s="1"/>
  <c r="R15" i="5"/>
  <c r="CU15" i="4" s="1"/>
  <c r="S15" i="5"/>
  <c r="CV15" i="4" s="1"/>
  <c r="ER15" i="4" s="1"/>
  <c r="T15" i="5"/>
  <c r="CW15" i="4" s="1"/>
  <c r="U15" i="5"/>
  <c r="CX15" i="4" s="1"/>
  <c r="ET15" i="4" s="1"/>
  <c r="V15" i="5"/>
  <c r="CY15" i="4" s="1"/>
  <c r="G16" i="5"/>
  <c r="CJ16" i="4" s="1"/>
  <c r="EF16" i="4" s="1"/>
  <c r="H16" i="5"/>
  <c r="I16" i="5"/>
  <c r="CL16" i="4" s="1"/>
  <c r="EH16" i="4" s="1"/>
  <c r="J16" i="5"/>
  <c r="CM16" i="4" s="1"/>
  <c r="K16" i="5"/>
  <c r="CN16" i="4" s="1"/>
  <c r="EJ16" i="4" s="1"/>
  <c r="L16" i="5"/>
  <c r="CO16" i="4" s="1"/>
  <c r="EK16" i="4" s="1"/>
  <c r="M16" i="5"/>
  <c r="CP16" i="4" s="1"/>
  <c r="EL16" i="4" s="1"/>
  <c r="N16" i="5"/>
  <c r="CQ16" i="4" s="1"/>
  <c r="O16" i="5"/>
  <c r="CR16" i="4" s="1"/>
  <c r="EN16" i="4" s="1"/>
  <c r="P16" i="5"/>
  <c r="CS16" i="4" s="1"/>
  <c r="Q16" i="5"/>
  <c r="CT16" i="4" s="1"/>
  <c r="EP16" i="4" s="1"/>
  <c r="R16" i="5"/>
  <c r="CU16" i="4" s="1"/>
  <c r="S16" i="5"/>
  <c r="CV16" i="4" s="1"/>
  <c r="ER16" i="4" s="1"/>
  <c r="T16" i="5"/>
  <c r="CW16" i="4" s="1"/>
  <c r="ES16" i="4" s="1"/>
  <c r="U16" i="5"/>
  <c r="CX16" i="4" s="1"/>
  <c r="ET16" i="4" s="1"/>
  <c r="V16" i="5"/>
  <c r="CY16" i="4" s="1"/>
  <c r="G17" i="5"/>
  <c r="CJ17" i="4" s="1"/>
  <c r="EF17" i="4" s="1"/>
  <c r="H17" i="5"/>
  <c r="CK17" i="4" s="1"/>
  <c r="EG17" i="4" s="1"/>
  <c r="I17" i="5"/>
  <c r="CL17" i="4" s="1"/>
  <c r="EH17" i="4" s="1"/>
  <c r="J17" i="5"/>
  <c r="CM17" i="4" s="1"/>
  <c r="K17" i="5"/>
  <c r="CN17" i="4" s="1"/>
  <c r="EJ17" i="4" s="1"/>
  <c r="L17" i="5"/>
  <c r="CO17" i="4" s="1"/>
  <c r="EK17" i="4" s="1"/>
  <c r="M17" i="5"/>
  <c r="CP17" i="4" s="1"/>
  <c r="EL17" i="4" s="1"/>
  <c r="N17" i="5"/>
  <c r="CQ17" i="4" s="1"/>
  <c r="O17" i="5"/>
  <c r="CR17" i="4" s="1"/>
  <c r="EN17" i="4" s="1"/>
  <c r="P17" i="5"/>
  <c r="CS17" i="4" s="1"/>
  <c r="EO17" i="4" s="1"/>
  <c r="Q17" i="5"/>
  <c r="CT17" i="4" s="1"/>
  <c r="EP17" i="4" s="1"/>
  <c r="R17" i="5"/>
  <c r="CU17" i="4" s="1"/>
  <c r="S17" i="5"/>
  <c r="CV17" i="4" s="1"/>
  <c r="ER17" i="4" s="1"/>
  <c r="T17" i="5"/>
  <c r="CW17" i="4" s="1"/>
  <c r="ES17" i="4" s="1"/>
  <c r="U17" i="5"/>
  <c r="CX17" i="4" s="1"/>
  <c r="ET17" i="4" s="1"/>
  <c r="V17" i="5"/>
  <c r="CY17" i="4" s="1"/>
  <c r="G18" i="5"/>
  <c r="CJ18" i="4" s="1"/>
  <c r="EF18" i="4" s="1"/>
  <c r="H18" i="5"/>
  <c r="CK18" i="4" s="1"/>
  <c r="EG18" i="4" s="1"/>
  <c r="I18" i="5"/>
  <c r="CL18" i="4" s="1"/>
  <c r="EH18" i="4" s="1"/>
  <c r="J18" i="5"/>
  <c r="CM18" i="4" s="1"/>
  <c r="K18" i="5"/>
  <c r="CN18" i="4" s="1"/>
  <c r="EJ18" i="4" s="1"/>
  <c r="L18" i="5"/>
  <c r="CO18" i="4" s="1"/>
  <c r="EK18" i="4" s="1"/>
  <c r="M18" i="5"/>
  <c r="N18" i="5"/>
  <c r="CQ18" i="4" s="1"/>
  <c r="O18" i="5"/>
  <c r="CR18" i="4" s="1"/>
  <c r="EN18" i="4" s="1"/>
  <c r="P18" i="5"/>
  <c r="CS18" i="4" s="1"/>
  <c r="EO18" i="4" s="1"/>
  <c r="Q18" i="5"/>
  <c r="R18" i="5"/>
  <c r="S18" i="5"/>
  <c r="CV18" i="4" s="1"/>
  <c r="ER18" i="4" s="1"/>
  <c r="T18" i="5"/>
  <c r="CW18" i="4" s="1"/>
  <c r="ES18" i="4" s="1"/>
  <c r="U18" i="5"/>
  <c r="CX18" i="4" s="1"/>
  <c r="ET18" i="4" s="1"/>
  <c r="V18" i="5"/>
  <c r="CY18" i="4" s="1"/>
  <c r="G19" i="5"/>
  <c r="CJ19" i="4" s="1"/>
  <c r="EF19" i="4" s="1"/>
  <c r="H19" i="5"/>
  <c r="CK19" i="4" s="1"/>
  <c r="EG19" i="4" s="1"/>
  <c r="I19" i="5"/>
  <c r="CL19" i="4" s="1"/>
  <c r="EH19" i="4" s="1"/>
  <c r="J19" i="5"/>
  <c r="CM19" i="4" s="1"/>
  <c r="EI19" i="4" s="1"/>
  <c r="K19" i="5"/>
  <c r="CN19" i="4" s="1"/>
  <c r="EJ19" i="4" s="1"/>
  <c r="L19" i="5"/>
  <c r="CO19" i="4" s="1"/>
  <c r="EK19" i="4" s="1"/>
  <c r="M19" i="5"/>
  <c r="CP19" i="4" s="1"/>
  <c r="EL19" i="4" s="1"/>
  <c r="N19" i="5"/>
  <c r="CQ19" i="4" s="1"/>
  <c r="O19" i="5"/>
  <c r="CR19" i="4" s="1"/>
  <c r="EN19" i="4" s="1"/>
  <c r="P19" i="5"/>
  <c r="CS19" i="4" s="1"/>
  <c r="EO19" i="4" s="1"/>
  <c r="Q19" i="5"/>
  <c r="R19" i="5"/>
  <c r="S19" i="5"/>
  <c r="CV19" i="4" s="1"/>
  <c r="ER19" i="4" s="1"/>
  <c r="T19" i="5"/>
  <c r="CW19" i="4" s="1"/>
  <c r="ES19" i="4" s="1"/>
  <c r="U19" i="5"/>
  <c r="CX19" i="4" s="1"/>
  <c r="ET19" i="4" s="1"/>
  <c r="V19" i="5"/>
  <c r="CY19" i="4" s="1"/>
  <c r="G20" i="5"/>
  <c r="H20" i="5"/>
  <c r="CK20" i="4" s="1"/>
  <c r="EG20" i="4" s="1"/>
  <c r="I20" i="5"/>
  <c r="CL20" i="4" s="1"/>
  <c r="EH20" i="4" s="1"/>
  <c r="J20" i="5"/>
  <c r="CM20" i="4" s="1"/>
  <c r="K20" i="5"/>
  <c r="CN20" i="4" s="1"/>
  <c r="EJ20" i="4" s="1"/>
  <c r="L20" i="5"/>
  <c r="CO20" i="4" s="1"/>
  <c r="EK20" i="4" s="1"/>
  <c r="M20" i="5"/>
  <c r="CP20" i="4" s="1"/>
  <c r="EL20" i="4" s="1"/>
  <c r="N20" i="5"/>
  <c r="CQ20" i="4" s="1"/>
  <c r="O20" i="5"/>
  <c r="CR20" i="4" s="1"/>
  <c r="EN20" i="4" s="1"/>
  <c r="P20" i="5"/>
  <c r="CS20" i="4" s="1"/>
  <c r="Q20" i="5"/>
  <c r="CT20" i="4" s="1"/>
  <c r="EP20" i="4" s="1"/>
  <c r="R20" i="5"/>
  <c r="CU20" i="4" s="1"/>
  <c r="S20" i="5"/>
  <c r="CV20" i="4" s="1"/>
  <c r="ER20" i="4" s="1"/>
  <c r="T20" i="5"/>
  <c r="CW20" i="4" s="1"/>
  <c r="ES20" i="4" s="1"/>
  <c r="U20" i="5"/>
  <c r="CX20" i="4" s="1"/>
  <c r="ET20" i="4" s="1"/>
  <c r="V20" i="5"/>
  <c r="CY20" i="4" s="1"/>
  <c r="G21" i="5"/>
  <c r="H21" i="5"/>
  <c r="CK21" i="4" s="1"/>
  <c r="EG21" i="4" s="1"/>
  <c r="I21" i="5"/>
  <c r="CL21" i="4" s="1"/>
  <c r="EH21" i="4" s="1"/>
  <c r="J21" i="5"/>
  <c r="CM21" i="4" s="1"/>
  <c r="K21" i="5"/>
  <c r="CN21" i="4" s="1"/>
  <c r="EJ21" i="4" s="1"/>
  <c r="L21" i="5"/>
  <c r="CO21" i="4" s="1"/>
  <c r="EK21" i="4" s="1"/>
  <c r="M21" i="5"/>
  <c r="CP21" i="4" s="1"/>
  <c r="EL21" i="4" s="1"/>
  <c r="N21" i="5"/>
  <c r="CQ21" i="4" s="1"/>
  <c r="O21" i="5"/>
  <c r="CR21" i="4" s="1"/>
  <c r="EN21" i="4" s="1"/>
  <c r="P21" i="5"/>
  <c r="Q21" i="5"/>
  <c r="CT21" i="4" s="1"/>
  <c r="EP21" i="4" s="1"/>
  <c r="R21" i="5"/>
  <c r="CU21" i="4" s="1"/>
  <c r="S21" i="5"/>
  <c r="CV21" i="4" s="1"/>
  <c r="ER21" i="4" s="1"/>
  <c r="T21" i="5"/>
  <c r="CW21" i="4" s="1"/>
  <c r="ES21" i="4" s="1"/>
  <c r="U21" i="5"/>
  <c r="CX21" i="4" s="1"/>
  <c r="ET21" i="4" s="1"/>
  <c r="V21" i="5"/>
  <c r="CY21" i="4" s="1"/>
  <c r="G22" i="5"/>
  <c r="H22" i="5"/>
  <c r="CK22" i="4" s="1"/>
  <c r="EG22" i="4" s="1"/>
  <c r="I22" i="5"/>
  <c r="CL22" i="4" s="1"/>
  <c r="EH22" i="4" s="1"/>
  <c r="J22" i="5"/>
  <c r="CM22" i="4" s="1"/>
  <c r="K22" i="5"/>
  <c r="CN22" i="4" s="1"/>
  <c r="EJ22" i="4" s="1"/>
  <c r="L22" i="5"/>
  <c r="CO22" i="4" s="1"/>
  <c r="EK22" i="4" s="1"/>
  <c r="M22" i="5"/>
  <c r="CP22" i="4" s="1"/>
  <c r="EL22" i="4" s="1"/>
  <c r="N22" i="5"/>
  <c r="CQ22" i="4" s="1"/>
  <c r="O22" i="5"/>
  <c r="CR22" i="4" s="1"/>
  <c r="EN22" i="4" s="1"/>
  <c r="P22" i="5"/>
  <c r="Q22" i="5"/>
  <c r="CT22" i="4" s="1"/>
  <c r="EP22" i="4" s="1"/>
  <c r="R22" i="5"/>
  <c r="CU22" i="4" s="1"/>
  <c r="S22" i="5"/>
  <c r="CV22" i="4" s="1"/>
  <c r="ER22" i="4" s="1"/>
  <c r="T22" i="5"/>
  <c r="CW22" i="4" s="1"/>
  <c r="ES22" i="4" s="1"/>
  <c r="U22" i="5"/>
  <c r="CX22" i="4" s="1"/>
  <c r="ET22" i="4" s="1"/>
  <c r="V22" i="5"/>
  <c r="CY22" i="4" s="1"/>
  <c r="G23" i="5"/>
  <c r="CJ23" i="4" s="1"/>
  <c r="EF23" i="4" s="1"/>
  <c r="H23" i="5"/>
  <c r="CK23" i="4" s="1"/>
  <c r="EG23" i="4" s="1"/>
  <c r="I23" i="5"/>
  <c r="J23" i="5"/>
  <c r="CM23" i="4" s="1"/>
  <c r="K23" i="5"/>
  <c r="CN23" i="4" s="1"/>
  <c r="EJ23" i="4" s="1"/>
  <c r="L23" i="5"/>
  <c r="CO23" i="4" s="1"/>
  <c r="EK23" i="4" s="1"/>
  <c r="M23" i="5"/>
  <c r="CP23" i="4" s="1"/>
  <c r="EL23" i="4" s="1"/>
  <c r="N23" i="5"/>
  <c r="CQ23" i="4" s="1"/>
  <c r="O23" i="5"/>
  <c r="CR23" i="4" s="1"/>
  <c r="EN23" i="4" s="1"/>
  <c r="P23" i="5"/>
  <c r="CS23" i="4" s="1"/>
  <c r="EO23" i="4" s="1"/>
  <c r="Q23" i="5"/>
  <c r="CT23" i="4" s="1"/>
  <c r="EP23" i="4" s="1"/>
  <c r="R23" i="5"/>
  <c r="CU23" i="4" s="1"/>
  <c r="S23" i="5"/>
  <c r="CV23" i="4" s="1"/>
  <c r="ER23" i="4" s="1"/>
  <c r="T23" i="5"/>
  <c r="CW23" i="4" s="1"/>
  <c r="ES23" i="4" s="1"/>
  <c r="U23" i="5"/>
  <c r="CX23" i="4" s="1"/>
  <c r="ET23" i="4" s="1"/>
  <c r="V23" i="5"/>
  <c r="CY23" i="4" s="1"/>
  <c r="G24" i="5"/>
  <c r="CJ24" i="4" s="1"/>
  <c r="EF24" i="4" s="1"/>
  <c r="H24" i="5"/>
  <c r="CK24" i="4" s="1"/>
  <c r="EG24" i="4" s="1"/>
  <c r="I24" i="5"/>
  <c r="CL24" i="4" s="1"/>
  <c r="EH24" i="4" s="1"/>
  <c r="J24" i="5"/>
  <c r="CM24" i="4" s="1"/>
  <c r="K24" i="5"/>
  <c r="CN24" i="4" s="1"/>
  <c r="EJ24" i="4" s="1"/>
  <c r="L24" i="5"/>
  <c r="CO24" i="4" s="1"/>
  <c r="EK24" i="4" s="1"/>
  <c r="M24" i="5"/>
  <c r="CP24" i="4" s="1"/>
  <c r="EL24" i="4" s="1"/>
  <c r="N24" i="5"/>
  <c r="CQ24" i="4" s="1"/>
  <c r="O24" i="5"/>
  <c r="CR24" i="4" s="1"/>
  <c r="EN24" i="4" s="1"/>
  <c r="P24" i="5"/>
  <c r="CS24" i="4" s="1"/>
  <c r="Q24" i="5"/>
  <c r="CT24" i="4" s="1"/>
  <c r="EP24" i="4" s="1"/>
  <c r="R24" i="5"/>
  <c r="CU24" i="4" s="1"/>
  <c r="S24" i="5"/>
  <c r="CV24" i="4" s="1"/>
  <c r="ER24" i="4" s="1"/>
  <c r="T24" i="5"/>
  <c r="CW24" i="4" s="1"/>
  <c r="ES24" i="4" s="1"/>
  <c r="U24" i="5"/>
  <c r="CX24" i="4" s="1"/>
  <c r="ET24" i="4" s="1"/>
  <c r="V24" i="5"/>
  <c r="CY24" i="4" s="1"/>
  <c r="G25" i="5"/>
  <c r="H25" i="5"/>
  <c r="CK25" i="4" s="1"/>
  <c r="EG25" i="4" s="1"/>
  <c r="I25" i="5"/>
  <c r="CL25" i="4" s="1"/>
  <c r="EH25" i="4" s="1"/>
  <c r="J25" i="5"/>
  <c r="CM25" i="4" s="1"/>
  <c r="K25" i="5"/>
  <c r="CN25" i="4" s="1"/>
  <c r="EJ25" i="4" s="1"/>
  <c r="L25" i="5"/>
  <c r="CO25" i="4" s="1"/>
  <c r="EK25" i="4" s="1"/>
  <c r="M25" i="5"/>
  <c r="CP25" i="4" s="1"/>
  <c r="EL25" i="4" s="1"/>
  <c r="N25" i="5"/>
  <c r="CQ25" i="4" s="1"/>
  <c r="O25" i="5"/>
  <c r="CR25" i="4" s="1"/>
  <c r="EN25" i="4" s="1"/>
  <c r="P25" i="5"/>
  <c r="CS25" i="4" s="1"/>
  <c r="Q25" i="5"/>
  <c r="CT25" i="4" s="1"/>
  <c r="EP25" i="4" s="1"/>
  <c r="R25" i="5"/>
  <c r="CU25" i="4" s="1"/>
  <c r="S25" i="5"/>
  <c r="CV25" i="4" s="1"/>
  <c r="ER25" i="4" s="1"/>
  <c r="T25" i="5"/>
  <c r="CW25" i="4" s="1"/>
  <c r="ES25" i="4" s="1"/>
  <c r="U25" i="5"/>
  <c r="CX25" i="4" s="1"/>
  <c r="ET25" i="4" s="1"/>
  <c r="V25" i="5"/>
  <c r="CY25" i="4" s="1"/>
  <c r="G26" i="5"/>
  <c r="H26" i="5"/>
  <c r="CK26" i="4" s="1"/>
  <c r="EG26" i="4" s="1"/>
  <c r="I26" i="5"/>
  <c r="CL26" i="4" s="1"/>
  <c r="EH26" i="4" s="1"/>
  <c r="J26" i="5"/>
  <c r="CM26" i="4" s="1"/>
  <c r="K26" i="5"/>
  <c r="CN26" i="4" s="1"/>
  <c r="EJ26" i="4" s="1"/>
  <c r="L26" i="5"/>
  <c r="CO26" i="4" s="1"/>
  <c r="EK26" i="4" s="1"/>
  <c r="M26" i="5"/>
  <c r="CP26" i="4" s="1"/>
  <c r="EL26" i="4" s="1"/>
  <c r="N26" i="5"/>
  <c r="CQ26" i="4" s="1"/>
  <c r="O26" i="5"/>
  <c r="CR26" i="4" s="1"/>
  <c r="EN26" i="4" s="1"/>
  <c r="P26" i="5"/>
  <c r="CS26" i="4" s="1"/>
  <c r="EO26" i="4" s="1"/>
  <c r="Q26" i="5"/>
  <c r="CT26" i="4" s="1"/>
  <c r="EP26" i="4" s="1"/>
  <c r="R26" i="5"/>
  <c r="CU26" i="4" s="1"/>
  <c r="S26" i="5"/>
  <c r="CV26" i="4" s="1"/>
  <c r="ER26" i="4" s="1"/>
  <c r="T26" i="5"/>
  <c r="CW26" i="4" s="1"/>
  <c r="ES26" i="4" s="1"/>
  <c r="U26" i="5"/>
  <c r="CX26" i="4" s="1"/>
  <c r="ET26" i="4" s="1"/>
  <c r="V26" i="5"/>
  <c r="CY26" i="4" s="1"/>
  <c r="G27" i="5"/>
  <c r="H27" i="5"/>
  <c r="CK27" i="4" s="1"/>
  <c r="EG27" i="4" s="1"/>
  <c r="I27" i="5"/>
  <c r="CL27" i="4" s="1"/>
  <c r="EH27" i="4" s="1"/>
  <c r="J27" i="5"/>
  <c r="CM27" i="4" s="1"/>
  <c r="EI27" i="4" s="1"/>
  <c r="K27" i="5"/>
  <c r="CN27" i="4" s="1"/>
  <c r="EJ27" i="4" s="1"/>
  <c r="L27" i="5"/>
  <c r="CO27" i="4" s="1"/>
  <c r="EK27" i="4" s="1"/>
  <c r="M27" i="5"/>
  <c r="CP27" i="4" s="1"/>
  <c r="EL27" i="4" s="1"/>
  <c r="N27" i="5"/>
  <c r="CQ27" i="4" s="1"/>
  <c r="O27" i="5"/>
  <c r="CR27" i="4" s="1"/>
  <c r="EN27" i="4" s="1"/>
  <c r="P27" i="5"/>
  <c r="CS27" i="4" s="1"/>
  <c r="Q27" i="5"/>
  <c r="CT27" i="4" s="1"/>
  <c r="EP27" i="4" s="1"/>
  <c r="R27" i="5"/>
  <c r="CU27" i="4" s="1"/>
  <c r="EQ27" i="4" s="1"/>
  <c r="S27" i="5"/>
  <c r="CV27" i="4" s="1"/>
  <c r="ER27" i="4" s="1"/>
  <c r="T27" i="5"/>
  <c r="CW27" i="4" s="1"/>
  <c r="ES27" i="4" s="1"/>
  <c r="U27" i="5"/>
  <c r="CX27" i="4" s="1"/>
  <c r="ET27" i="4" s="1"/>
  <c r="V27" i="5"/>
  <c r="CY27" i="4" s="1"/>
  <c r="G28" i="5"/>
  <c r="H28" i="5"/>
  <c r="CK28" i="4" s="1"/>
  <c r="EG28" i="4" s="1"/>
  <c r="I28" i="5"/>
  <c r="CL28" i="4" s="1"/>
  <c r="EH28" i="4" s="1"/>
  <c r="J28" i="5"/>
  <c r="CM28" i="4" s="1"/>
  <c r="EI28" i="4" s="1"/>
  <c r="K28" i="5"/>
  <c r="CN28" i="4" s="1"/>
  <c r="EJ28" i="4" s="1"/>
  <c r="L28" i="5"/>
  <c r="CO28" i="4" s="1"/>
  <c r="EK28" i="4" s="1"/>
  <c r="M28" i="5"/>
  <c r="CP28" i="4" s="1"/>
  <c r="EL28" i="4" s="1"/>
  <c r="N28" i="5"/>
  <c r="CQ28" i="4" s="1"/>
  <c r="O28" i="5"/>
  <c r="CR28" i="4" s="1"/>
  <c r="EN28" i="4" s="1"/>
  <c r="P28" i="5"/>
  <c r="CS28" i="4" s="1"/>
  <c r="Q28" i="5"/>
  <c r="CT28" i="4" s="1"/>
  <c r="EP28" i="4" s="1"/>
  <c r="R28" i="5"/>
  <c r="CU28" i="4" s="1"/>
  <c r="EQ28" i="4" s="1"/>
  <c r="S28" i="5"/>
  <c r="CV28" i="4" s="1"/>
  <c r="ER28" i="4" s="1"/>
  <c r="T28" i="5"/>
  <c r="CW28" i="4" s="1"/>
  <c r="ES28" i="4" s="1"/>
  <c r="U28" i="5"/>
  <c r="CX28" i="4" s="1"/>
  <c r="ET28" i="4" s="1"/>
  <c r="V28" i="5"/>
  <c r="CY28" i="4" s="1"/>
  <c r="G29" i="5"/>
  <c r="CJ29" i="4" s="1"/>
  <c r="EF29" i="4" s="1"/>
  <c r="H29" i="5"/>
  <c r="CK29" i="4" s="1"/>
  <c r="EG29" i="4" s="1"/>
  <c r="I29" i="5"/>
  <c r="CL29" i="4" s="1"/>
  <c r="EH29" i="4" s="1"/>
  <c r="J29" i="5"/>
  <c r="K29" i="5"/>
  <c r="CN29" i="4" s="1"/>
  <c r="EJ29" i="4" s="1"/>
  <c r="L29" i="5"/>
  <c r="CO29" i="4" s="1"/>
  <c r="EK29" i="4" s="1"/>
  <c r="M29" i="5"/>
  <c r="CP29" i="4" s="1"/>
  <c r="EL29" i="4" s="1"/>
  <c r="N29" i="5"/>
  <c r="CQ29" i="4" s="1"/>
  <c r="O29" i="5"/>
  <c r="P29" i="5"/>
  <c r="CS29" i="4" s="1"/>
  <c r="Q29" i="5"/>
  <c r="CT29" i="4" s="1"/>
  <c r="EP29" i="4" s="1"/>
  <c r="R29" i="5"/>
  <c r="CU29" i="4" s="1"/>
  <c r="EQ29" i="4" s="1"/>
  <c r="S29" i="5"/>
  <c r="T29" i="5"/>
  <c r="CW29" i="4" s="1"/>
  <c r="ES29" i="4" s="1"/>
  <c r="U29" i="5"/>
  <c r="CX29" i="4" s="1"/>
  <c r="ET29" i="4" s="1"/>
  <c r="V29" i="5"/>
  <c r="CY29" i="4" s="1"/>
  <c r="G30" i="5"/>
  <c r="CJ30" i="4" s="1"/>
  <c r="EF30" i="4" s="1"/>
  <c r="H30" i="5"/>
  <c r="CK30" i="4" s="1"/>
  <c r="EG30" i="4" s="1"/>
  <c r="I30" i="5"/>
  <c r="CL30" i="4" s="1"/>
  <c r="EH30" i="4" s="1"/>
  <c r="J30" i="5"/>
  <c r="CM30" i="4" s="1"/>
  <c r="EI30" i="4" s="1"/>
  <c r="K30" i="5"/>
  <c r="CN30" i="4" s="1"/>
  <c r="EJ30" i="4" s="1"/>
  <c r="L30" i="5"/>
  <c r="CO30" i="4" s="1"/>
  <c r="EK30" i="4" s="1"/>
  <c r="M30" i="5"/>
  <c r="CP30" i="4" s="1"/>
  <c r="EL30" i="4" s="1"/>
  <c r="N30" i="5"/>
  <c r="CQ30" i="4" s="1"/>
  <c r="O30" i="5"/>
  <c r="CR30" i="4" s="1"/>
  <c r="EN30" i="4" s="1"/>
  <c r="P30" i="5"/>
  <c r="CS30" i="4" s="1"/>
  <c r="EO30" i="4" s="1"/>
  <c r="Q30" i="5"/>
  <c r="CT30" i="4" s="1"/>
  <c r="EP30" i="4" s="1"/>
  <c r="R30" i="5"/>
  <c r="CU30" i="4" s="1"/>
  <c r="EQ30" i="4" s="1"/>
  <c r="S30" i="5"/>
  <c r="CV30" i="4" s="1"/>
  <c r="ER30" i="4" s="1"/>
  <c r="T30" i="5"/>
  <c r="CW30" i="4" s="1"/>
  <c r="ES30" i="4" s="1"/>
  <c r="U30" i="5"/>
  <c r="CX30" i="4" s="1"/>
  <c r="ET30" i="4" s="1"/>
  <c r="V30" i="5"/>
  <c r="CY30" i="4" s="1"/>
  <c r="G31" i="5"/>
  <c r="H31" i="5"/>
  <c r="CK31" i="4" s="1"/>
  <c r="EG31" i="4" s="1"/>
  <c r="I31" i="5"/>
  <c r="CL31" i="4" s="1"/>
  <c r="EH31" i="4" s="1"/>
  <c r="J31" i="5"/>
  <c r="CM31" i="4" s="1"/>
  <c r="EI31" i="4" s="1"/>
  <c r="K31" i="5"/>
  <c r="CN31" i="4" s="1"/>
  <c r="EJ31" i="4" s="1"/>
  <c r="L31" i="5"/>
  <c r="CO31" i="4" s="1"/>
  <c r="EK31" i="4" s="1"/>
  <c r="M31" i="5"/>
  <c r="CP31" i="4" s="1"/>
  <c r="EL31" i="4" s="1"/>
  <c r="N31" i="5"/>
  <c r="CQ31" i="4" s="1"/>
  <c r="O31" i="5"/>
  <c r="CR31" i="4" s="1"/>
  <c r="EN31" i="4" s="1"/>
  <c r="P31" i="5"/>
  <c r="Q31" i="5"/>
  <c r="CT31" i="4" s="1"/>
  <c r="EP31" i="4" s="1"/>
  <c r="R31" i="5"/>
  <c r="CU31" i="4" s="1"/>
  <c r="EQ31" i="4" s="1"/>
  <c r="S31" i="5"/>
  <c r="CV31" i="4" s="1"/>
  <c r="ER31" i="4" s="1"/>
  <c r="T31" i="5"/>
  <c r="CW31" i="4" s="1"/>
  <c r="ES31" i="4" s="1"/>
  <c r="U31" i="5"/>
  <c r="CX31" i="4" s="1"/>
  <c r="ET31" i="4" s="1"/>
  <c r="V31" i="5"/>
  <c r="CY31" i="4" s="1"/>
  <c r="G32" i="5"/>
  <c r="H32" i="5"/>
  <c r="CK32" i="4" s="1"/>
  <c r="EG32" i="4" s="1"/>
  <c r="I32" i="5"/>
  <c r="CL32" i="4" s="1"/>
  <c r="EH32" i="4" s="1"/>
  <c r="J32" i="5"/>
  <c r="CM32" i="4" s="1"/>
  <c r="EI32" i="4" s="1"/>
  <c r="K32" i="5"/>
  <c r="CN32" i="4" s="1"/>
  <c r="EJ32" i="4" s="1"/>
  <c r="L32" i="5"/>
  <c r="CO32" i="4" s="1"/>
  <c r="EK32" i="4" s="1"/>
  <c r="M32" i="5"/>
  <c r="CP32" i="4" s="1"/>
  <c r="EL32" i="4" s="1"/>
  <c r="N32" i="5"/>
  <c r="CQ32" i="4" s="1"/>
  <c r="O32" i="5"/>
  <c r="CR32" i="4" s="1"/>
  <c r="EN32" i="4" s="1"/>
  <c r="P32" i="5"/>
  <c r="Q32" i="5"/>
  <c r="CT32" i="4" s="1"/>
  <c r="EP32" i="4" s="1"/>
  <c r="R32" i="5"/>
  <c r="CU32" i="4" s="1"/>
  <c r="EQ32" i="4" s="1"/>
  <c r="S32" i="5"/>
  <c r="CV32" i="4" s="1"/>
  <c r="ER32" i="4" s="1"/>
  <c r="T32" i="5"/>
  <c r="CW32" i="4" s="1"/>
  <c r="ES32" i="4" s="1"/>
  <c r="U32" i="5"/>
  <c r="CX32" i="4" s="1"/>
  <c r="ET32" i="4" s="1"/>
  <c r="V32" i="5"/>
  <c r="CY32" i="4" s="1"/>
  <c r="G33" i="5"/>
  <c r="CJ33" i="4" s="1"/>
  <c r="EF33" i="4" s="1"/>
  <c r="H33" i="5"/>
  <c r="CK33" i="4" s="1"/>
  <c r="EG33" i="4" s="1"/>
  <c r="I33" i="5"/>
  <c r="CL33" i="4" s="1"/>
  <c r="EH33" i="4" s="1"/>
  <c r="J33" i="5"/>
  <c r="CM33" i="4" s="1"/>
  <c r="EI33" i="4" s="1"/>
  <c r="K33" i="5"/>
  <c r="CN33" i="4" s="1"/>
  <c r="EJ33" i="4" s="1"/>
  <c r="L33" i="5"/>
  <c r="CO33" i="4" s="1"/>
  <c r="EK33" i="4" s="1"/>
  <c r="M33" i="5"/>
  <c r="CP33" i="4" s="1"/>
  <c r="EL33" i="4" s="1"/>
  <c r="N33" i="5"/>
  <c r="CQ33" i="4" s="1"/>
  <c r="O33" i="5"/>
  <c r="CR33" i="4" s="1"/>
  <c r="EN33" i="4" s="1"/>
  <c r="P33" i="5"/>
  <c r="CS33" i="4" s="1"/>
  <c r="EO33" i="4" s="1"/>
  <c r="Q33" i="5"/>
  <c r="CT33" i="4" s="1"/>
  <c r="EP33" i="4" s="1"/>
  <c r="R33" i="5"/>
  <c r="CU33" i="4" s="1"/>
  <c r="EQ33" i="4" s="1"/>
  <c r="S33" i="5"/>
  <c r="T33" i="5"/>
  <c r="CW33" i="4" s="1"/>
  <c r="ES33" i="4" s="1"/>
  <c r="U33" i="5"/>
  <c r="CX33" i="4" s="1"/>
  <c r="ET33" i="4" s="1"/>
  <c r="V33" i="5"/>
  <c r="CY33" i="4" s="1"/>
  <c r="H12" i="5"/>
  <c r="CK12" i="4" s="1"/>
  <c r="EG12" i="4" s="1"/>
  <c r="I12" i="5"/>
  <c r="J12" i="5"/>
  <c r="CM12" i="4" s="1"/>
  <c r="EI12" i="4" s="1"/>
  <c r="K12" i="5"/>
  <c r="CN12" i="4" s="1"/>
  <c r="EJ12" i="4" s="1"/>
  <c r="L12" i="5"/>
  <c r="CO12" i="4" s="1"/>
  <c r="EK12" i="4" s="1"/>
  <c r="M12" i="5"/>
  <c r="CP12" i="4" s="1"/>
  <c r="EL12" i="4" s="1"/>
  <c r="N12" i="5"/>
  <c r="CQ12" i="4" s="1"/>
  <c r="EM12" i="4" s="1"/>
  <c r="O12" i="5"/>
  <c r="CR12" i="4" s="1"/>
  <c r="P12" i="5"/>
  <c r="CS12" i="4" s="1"/>
  <c r="EO12" i="4" s="1"/>
  <c r="Q12" i="5"/>
  <c r="CT12" i="4" s="1"/>
  <c r="EP12" i="4" s="1"/>
  <c r="R12" i="5"/>
  <c r="CU12" i="4" s="1"/>
  <c r="EQ12" i="4" s="1"/>
  <c r="S12" i="5"/>
  <c r="T12" i="5"/>
  <c r="CW12" i="4" s="1"/>
  <c r="ES12" i="4" s="1"/>
  <c r="U12" i="5"/>
  <c r="CX12" i="4" s="1"/>
  <c r="ET12" i="4" s="1"/>
  <c r="V12" i="5"/>
  <c r="CY12" i="4" s="1"/>
  <c r="EU12" i="4" s="1"/>
  <c r="G12" i="5"/>
  <c r="CJ12" i="4" s="1"/>
  <c r="A36" i="5"/>
  <c r="ES15" i="4" l="1"/>
  <c r="CR29" i="4"/>
  <c r="EN29" i="4" s="1"/>
  <c r="CL23" i="4"/>
  <c r="EH23" i="4" s="1"/>
  <c r="CL15" i="4"/>
  <c r="EH15" i="4" s="1"/>
  <c r="CL14" i="4"/>
  <c r="EH14" i="4" s="1"/>
  <c r="CL12" i="4"/>
  <c r="EH12" i="4" s="1"/>
  <c r="CY36" i="4"/>
  <c r="EF39" i="4"/>
  <c r="EF12" i="4"/>
  <c r="EN12" i="4"/>
  <c r="EU33" i="4"/>
  <c r="EM33" i="4"/>
  <c r="EU32" i="4"/>
  <c r="EM32" i="4"/>
  <c r="EU31" i="4"/>
  <c r="EM31" i="4"/>
  <c r="EU30" i="4"/>
  <c r="EM30" i="4"/>
  <c r="EU29" i="4"/>
  <c r="EM29" i="4"/>
  <c r="EU28" i="4"/>
  <c r="EM28" i="4"/>
  <c r="EU27" i="4"/>
  <c r="EM27" i="4"/>
  <c r="EU26" i="4"/>
  <c r="EM14" i="4"/>
  <c r="EU34" i="4"/>
  <c r="EU38" i="4"/>
  <c r="EO29" i="4"/>
  <c r="EO28" i="4"/>
  <c r="EO27" i="4"/>
  <c r="EO20" i="4"/>
  <c r="EO16" i="4"/>
  <c r="EO25" i="4"/>
  <c r="EO24" i="4"/>
  <c r="S41" i="5"/>
  <c r="EQ14" i="4"/>
  <c r="EM38" i="4"/>
  <c r="EQ34" i="4"/>
  <c r="EM23" i="4"/>
  <c r="CS32" i="4"/>
  <c r="EO32" i="4" s="1"/>
  <c r="CS31" i="4"/>
  <c r="EO31" i="4" s="1"/>
  <c r="CS22" i="4"/>
  <c r="EO22" i="4" s="1"/>
  <c r="CS21" i="4"/>
  <c r="EO21" i="4" s="1"/>
  <c r="CK16" i="4"/>
  <c r="EG16" i="4" s="1"/>
  <c r="CS14" i="4"/>
  <c r="EO14" i="4" s="1"/>
  <c r="CK13" i="4"/>
  <c r="EG13" i="4" s="1"/>
  <c r="CS34" i="4"/>
  <c r="EO34" i="4" s="1"/>
  <c r="CS35" i="4"/>
  <c r="EO35" i="4" s="1"/>
  <c r="CK40" i="4"/>
  <c r="EG40" i="4" s="1"/>
  <c r="EI14" i="4"/>
  <c r="EI38" i="4"/>
  <c r="CT18" i="4"/>
  <c r="EP18" i="4" s="1"/>
  <c r="CP18" i="4"/>
  <c r="EL18" i="4" s="1"/>
  <c r="CJ32" i="4"/>
  <c r="EF32" i="4" s="1"/>
  <c r="CJ28" i="4"/>
  <c r="EF28" i="4" s="1"/>
  <c r="CJ26" i="4"/>
  <c r="EF26" i="4" s="1"/>
  <c r="CJ25" i="4"/>
  <c r="EF25" i="4" s="1"/>
  <c r="CJ22" i="4"/>
  <c r="EF22" i="4" s="1"/>
  <c r="CJ21" i="4"/>
  <c r="EF21" i="4" s="1"/>
  <c r="CJ20" i="4"/>
  <c r="EF20" i="4" s="1"/>
  <c r="CK39" i="4"/>
  <c r="EG39" i="4" s="1"/>
  <c r="EQ26" i="4"/>
  <c r="EM26" i="4"/>
  <c r="EI26" i="4"/>
  <c r="EU25" i="4"/>
  <c r="EQ25" i="4"/>
  <c r="EM25" i="4"/>
  <c r="EI25" i="4"/>
  <c r="EU24" i="4"/>
  <c r="EQ24" i="4"/>
  <c r="EM24" i="4"/>
  <c r="EI24" i="4"/>
  <c r="EU23" i="4"/>
  <c r="EQ23" i="4"/>
  <c r="EI23" i="4"/>
  <c r="EU22" i="4"/>
  <c r="EQ22" i="4"/>
  <c r="EM22" i="4"/>
  <c r="EI22" i="4"/>
  <c r="EU21" i="4"/>
  <c r="EQ21" i="4"/>
  <c r="EM21" i="4"/>
  <c r="EI21" i="4"/>
  <c r="EU20" i="4"/>
  <c r="EQ20" i="4"/>
  <c r="EM20" i="4"/>
  <c r="EI20" i="4"/>
  <c r="EU19" i="4"/>
  <c r="CU19" i="4"/>
  <c r="EQ19" i="4" s="1"/>
  <c r="EM19" i="4"/>
  <c r="EU18" i="4"/>
  <c r="CU18" i="4"/>
  <c r="EQ18" i="4" s="1"/>
  <c r="EM18" i="4"/>
  <c r="EI18" i="4"/>
  <c r="EU17" i="4"/>
  <c r="EQ17" i="4"/>
  <c r="EM17" i="4"/>
  <c r="EI17" i="4"/>
  <c r="EU16" i="4"/>
  <c r="EQ16" i="4"/>
  <c r="EM16" i="4"/>
  <c r="EI16" i="4"/>
  <c r="EU15" i="4"/>
  <c r="EQ15" i="4"/>
  <c r="EM15" i="4"/>
  <c r="EI15" i="4"/>
  <c r="EU14" i="4"/>
  <c r="EU13" i="4"/>
  <c r="CU13" i="4"/>
  <c r="EQ13" i="4" s="1"/>
  <c r="EM13" i="4"/>
  <c r="EI13" i="4"/>
  <c r="EM34" i="4"/>
  <c r="EI34" i="4"/>
  <c r="EU35" i="4"/>
  <c r="EQ35" i="4"/>
  <c r="EM35" i="4"/>
  <c r="EI35" i="4"/>
  <c r="EU36" i="4"/>
  <c r="EQ36" i="4"/>
  <c r="EM36" i="4"/>
  <c r="EI36" i="4"/>
  <c r="EU37" i="4"/>
  <c r="EQ37" i="4"/>
  <c r="CQ37" i="4"/>
  <c r="EM37" i="4" s="1"/>
  <c r="EI37" i="4"/>
  <c r="EU39" i="4"/>
  <c r="EQ39" i="4"/>
  <c r="EM39" i="4"/>
  <c r="EI39" i="4"/>
  <c r="EU40" i="4"/>
  <c r="EQ40" i="4"/>
  <c r="EM40" i="4"/>
  <c r="EI40" i="4"/>
  <c r="CN13" i="4"/>
  <c r="EJ13" i="4" s="1"/>
  <c r="CJ27" i="4"/>
  <c r="EF27" i="4" s="1"/>
  <c r="CJ31" i="4"/>
  <c r="EF31" i="4" s="1"/>
  <c r="CJ35" i="4"/>
  <c r="EF35" i="4" s="1"/>
  <c r="K41" i="5"/>
  <c r="CV33" i="4"/>
  <c r="ER33" i="4" s="1"/>
  <c r="CV29" i="4"/>
  <c r="ER29" i="4" s="1"/>
  <c r="O41" i="5"/>
  <c r="CV12" i="4"/>
  <c r="ER12" i="4" s="1"/>
  <c r="T41" i="5"/>
  <c r="L41" i="5"/>
  <c r="CO34" i="4"/>
  <c r="EK34" i="4" s="1"/>
  <c r="CM29" i="4"/>
  <c r="EI29" i="4" s="1"/>
  <c r="Q41" i="5"/>
  <c r="CT19" i="4"/>
  <c r="EP19" i="4" s="1"/>
  <c r="P41" i="5"/>
  <c r="H41" i="5"/>
  <c r="M41" i="5"/>
  <c r="V41" i="5"/>
  <c r="N41" i="5"/>
  <c r="J41" i="5"/>
  <c r="U41" i="5"/>
  <c r="I41" i="5"/>
  <c r="R41" i="5"/>
  <c r="G41" i="5"/>
  <c r="EV33" i="4" l="1"/>
  <c r="EW33" i="4" s="1"/>
  <c r="EX33" i="4" s="1"/>
  <c r="EY33" i="4" s="1"/>
  <c r="EV28" i="4"/>
  <c r="EW28" i="4" s="1"/>
  <c r="EX28" i="4" s="1"/>
  <c r="EY28" i="4" s="1"/>
  <c r="EV38" i="4"/>
  <c r="EW38" i="4" s="1"/>
  <c r="EX38" i="4" s="1"/>
  <c r="EY38" i="4" s="1"/>
  <c r="EV12" i="4"/>
  <c r="EW12" i="4" s="1"/>
  <c r="EX12" i="4" s="1"/>
  <c r="EY12" i="4" s="1"/>
  <c r="EV30" i="4"/>
  <c r="EW30" i="4" s="1"/>
  <c r="EX30" i="4" s="1"/>
  <c r="EY30" i="4" s="1"/>
  <c r="EV32" i="4"/>
  <c r="EW32" i="4" s="1"/>
  <c r="EX32" i="4" s="1"/>
  <c r="EY32" i="4" s="1"/>
  <c r="EV37" i="4"/>
  <c r="EW37" i="4" s="1"/>
  <c r="EX37" i="4" s="1"/>
  <c r="EY37" i="4" s="1"/>
  <c r="EV14" i="4"/>
  <c r="EW14" i="4" s="1"/>
  <c r="EX14" i="4" s="1"/>
  <c r="EY14" i="4" s="1"/>
  <c r="EV27" i="4"/>
  <c r="EW27" i="4" s="1"/>
  <c r="EX27" i="4" s="1"/>
  <c r="EY27" i="4" s="1"/>
  <c r="EV23" i="4"/>
  <c r="EW23" i="4" s="1"/>
  <c r="EX23" i="4" s="1"/>
  <c r="EY23" i="4" s="1"/>
  <c r="EV13" i="4"/>
  <c r="EW13" i="4" s="1"/>
  <c r="EX13" i="4" s="1"/>
  <c r="EY13" i="4" s="1"/>
  <c r="EV18" i="4"/>
  <c r="EW18" i="4" s="1"/>
  <c r="EX18" i="4" s="1"/>
  <c r="EY18" i="4" s="1"/>
  <c r="EV25" i="4"/>
  <c r="EW25" i="4" s="1"/>
  <c r="EX25" i="4" s="1"/>
  <c r="EY25" i="4" s="1"/>
  <c r="EV29" i="4"/>
  <c r="EW29" i="4" s="1"/>
  <c r="EX29" i="4" s="1"/>
  <c r="EY29" i="4" s="1"/>
  <c r="EV21" i="4"/>
  <c r="EW21" i="4" s="1"/>
  <c r="EX21" i="4" s="1"/>
  <c r="EY21" i="4" s="1"/>
  <c r="EV16" i="4"/>
  <c r="EW16" i="4" s="1"/>
  <c r="EX16" i="4" s="1"/>
  <c r="EY16" i="4" s="1"/>
  <c r="EV17" i="4"/>
  <c r="EW17" i="4" s="1"/>
  <c r="EX17" i="4" s="1"/>
  <c r="EY17" i="4" s="1"/>
  <c r="EV22" i="4"/>
  <c r="EW22" i="4" s="1"/>
  <c r="EX22" i="4" s="1"/>
  <c r="EY22" i="4" s="1"/>
  <c r="EV39" i="4"/>
  <c r="EW39" i="4" s="1"/>
  <c r="EX39" i="4" s="1"/>
  <c r="EY39" i="4" s="1"/>
  <c r="EV36" i="4"/>
  <c r="EW36" i="4" s="1"/>
  <c r="EX36" i="4" s="1"/>
  <c r="EY36" i="4" s="1"/>
  <c r="EV15" i="4"/>
  <c r="EW15" i="4" s="1"/>
  <c r="EX15" i="4" s="1"/>
  <c r="EY15" i="4" s="1"/>
  <c r="EV24" i="4"/>
  <c r="EW24" i="4" s="1"/>
  <c r="EX24" i="4" s="1"/>
  <c r="EY24" i="4" s="1"/>
  <c r="EV26" i="4"/>
  <c r="EW26" i="4" s="1"/>
  <c r="EX26" i="4" s="1"/>
  <c r="EY26" i="4" s="1"/>
  <c r="EV40" i="4"/>
  <c r="EW40" i="4" s="1"/>
  <c r="EX40" i="4" s="1"/>
  <c r="EY40" i="4" s="1"/>
  <c r="EV34" i="4"/>
  <c r="EW34" i="4" s="1"/>
  <c r="EX34" i="4" s="1"/>
  <c r="EY34" i="4" s="1"/>
  <c r="EV35" i="4"/>
  <c r="EW35" i="4" s="1"/>
  <c r="EX35" i="4" s="1"/>
  <c r="EY35" i="4" s="1"/>
  <c r="EV19" i="4"/>
  <c r="EW19" i="4" s="1"/>
  <c r="EX19" i="4" s="1"/>
  <c r="EY19" i="4" s="1"/>
  <c r="EV31" i="4"/>
  <c r="EW31" i="4" s="1"/>
  <c r="EX31" i="4" s="1"/>
  <c r="EY31" i="4" s="1"/>
  <c r="EV20" i="4"/>
  <c r="EW20" i="4" s="1"/>
  <c r="EX20" i="4" s="1"/>
  <c r="EY20" i="4" s="1"/>
  <c r="A36" i="4"/>
  <c r="W41" i="3" l="1"/>
  <c r="V41" i="3"/>
  <c r="U41" i="3"/>
  <c r="T41" i="3"/>
  <c r="S41" i="3"/>
  <c r="R41" i="3"/>
  <c r="Q41" i="3"/>
  <c r="P41" i="3"/>
  <c r="O41" i="3"/>
  <c r="N41" i="3"/>
  <c r="M41" i="3"/>
  <c r="L41" i="3"/>
  <c r="K41" i="3"/>
  <c r="J41" i="3"/>
  <c r="I41" i="3"/>
  <c r="H41" i="3"/>
  <c r="A36" i="3"/>
  <c r="A35" i="2" l="1"/>
  <c r="AQ42" i="1" l="1"/>
  <c r="AQ44" i="1" s="1"/>
  <c r="P41" i="1"/>
  <c r="AQ45" i="1" l="1"/>
  <c r="I41" i="1"/>
  <c r="J41" i="1"/>
  <c r="K41" i="1"/>
  <c r="L41" i="1"/>
  <c r="M41" i="1"/>
  <c r="N41" i="1"/>
  <c r="O41" i="1"/>
  <c r="Q41" i="1"/>
  <c r="R41" i="1"/>
  <c r="S41" i="1"/>
  <c r="T41" i="1"/>
  <c r="U41" i="1"/>
  <c r="V41" i="1"/>
  <c r="W41" i="1"/>
  <c r="H41" i="1"/>
  <c r="A36" i="1" l="1"/>
</calcChain>
</file>

<file path=xl/comments1.xml><?xml version="1.0" encoding="utf-8"?>
<comments xmlns="http://schemas.openxmlformats.org/spreadsheetml/2006/main">
  <authors>
    <author>Diana Ahumada</author>
  </authors>
  <commentList>
    <comment ref="AL39" authorId="0" shapeId="0">
      <text>
        <r>
          <rPr>
            <b/>
            <sz val="9"/>
            <color indexed="81"/>
            <rFont val="Tahoma"/>
            <family val="2"/>
          </rPr>
          <t>Diana Ahumada:</t>
        </r>
        <r>
          <rPr>
            <sz val="9"/>
            <color indexed="81"/>
            <rFont val="Tahoma"/>
            <family val="2"/>
          </rPr>
          <t xml:space="preserve">
NO CUMPLE PORQUE EL VALOR DE LA OFERTA DEL ITEM SUPERA EL PRECIO BASE</t>
        </r>
      </text>
    </comment>
  </commentList>
</comments>
</file>

<file path=xl/sharedStrings.xml><?xml version="1.0" encoding="utf-8"?>
<sst xmlns="http://schemas.openxmlformats.org/spreadsheetml/2006/main" count="1282" uniqueCount="150">
  <si>
    <t>ITEM</t>
  </si>
  <si>
    <t>FACULTAD</t>
  </si>
  <si>
    <t xml:space="preserve">LABORATORIO </t>
  </si>
  <si>
    <t xml:space="preserve">UBICACIÓN </t>
  </si>
  <si>
    <t xml:space="preserve">ELEMENTO </t>
  </si>
  <si>
    <t>ESPECIFICACIONES TECNICAS</t>
  </si>
  <si>
    <t>UNIDAD</t>
  </si>
  <si>
    <t>FAMARENA (SED)</t>
  </si>
  <si>
    <t>LAB ECOLOGIA Y ZOONOSIS</t>
  </si>
  <si>
    <t xml:space="preserve">PORVENIR </t>
  </si>
  <si>
    <t>MEDIDOR DE PH Y HUMEDAD DE SUELOS</t>
  </si>
  <si>
    <t>Medidor con electrodo para mediciones de 3,8 a 8pH y 0 a 100% de humedad para medición directamente al suelo, no requiere químicos, agua destilada o fuente de energía eléctrica. Incluye estuche. Precisión de pH: +/-0,2 Precisión de humedad: +/-10%</t>
  </si>
  <si>
    <t>MICROTOMO MANUAL O SEMIAUTOMATICO</t>
  </si>
  <si>
    <t>TABLA MUNSELL</t>
  </si>
  <si>
    <t>Tabla de colores de Munsell, Resistentes al agua</t>
  </si>
  <si>
    <t>DISCO SECCHI CROMATICO</t>
  </si>
  <si>
    <t>Perfecto para cualquier tipo de agua. Diámetro de 20cm. Construido en plástico ABS con cuadrantes blancos y negros por un lado y blanco solido por el otro lado, incluye un peso de 1 lb, cuerda de nylon de 20m.</t>
  </si>
  <si>
    <t>JAULA ENTOMOLOGICA COLAPSIBLE</t>
  </si>
  <si>
    <t>Jaula entomológica de cría con marco en aluminio, acero inoxidable o polipropileno  30x30x30 malla en PET</t>
  </si>
  <si>
    <t>LAB BIOLOGIA, LAB ECOLOGIA Y ZOONOSIS Y LAB MICROBIOLOGIA</t>
  </si>
  <si>
    <t>HORNO MICROONDAS</t>
  </si>
  <si>
    <t>Horno microondas con bandeja de vidrio giratoria. Niveles de potencia modificables, capacidad entre 0,7 y 1,4 pies. Fuente de energía 50/60Hz,  110 V.</t>
  </si>
  <si>
    <t>LAB MICROBIOLOGIA</t>
  </si>
  <si>
    <t>CENTRIFUGA REFRIGERADA</t>
  </si>
  <si>
    <t>SONICADOR</t>
  </si>
  <si>
    <t>LAB TOPOGRAFIA</t>
  </si>
  <si>
    <t>TRIPODE EN ALUMINIO</t>
  </si>
  <si>
    <t>DECAMETRO</t>
  </si>
  <si>
    <t>Decámetro de 30 m en fibra</t>
  </si>
  <si>
    <t>FLEXOMETRO</t>
  </si>
  <si>
    <t>Flexómetro de 3m metálico</t>
  </si>
  <si>
    <t>PLOMADA TOPOGRÁFICA CON ESTUCHE</t>
  </si>
  <si>
    <t>Plomada topográfica de 16 oz + estuche en cuero</t>
  </si>
  <si>
    <t>Jalón de Aluminio estándar 2 metros con rosca 1m</t>
  </si>
  <si>
    <t>MAZO</t>
  </si>
  <si>
    <t>Mazo acero forjado de 4 a 5 lbs con cabo en madera</t>
  </si>
  <si>
    <t>PIQUETE</t>
  </si>
  <si>
    <t>Piquete metálico 25 cm, argolla redonda</t>
  </si>
  <si>
    <t>LAB HIDRAULICA</t>
  </si>
  <si>
    <t>PORVENIR</t>
  </si>
  <si>
    <t>CANAL HIDRAULICA PARA EL ESTUDIO DEL MOVIMIENTO DEL AGUA A FLUJO LIBRE</t>
  </si>
  <si>
    <t>LABORATORIO DE HIDRAULICA</t>
  </si>
  <si>
    <t>TOPOGRAFIA</t>
  </si>
  <si>
    <t>BOSA PORVENIR</t>
  </si>
  <si>
    <t>ESTACION TOTAL CON TRIPODE</t>
  </si>
  <si>
    <t>TEODOLITO</t>
  </si>
  <si>
    <t>ECOLOGIA Y ZOONOSIS</t>
  </si>
  <si>
    <t>KIT PARA MEDICIONES DE CAMPO</t>
  </si>
  <si>
    <t>FI (SED)</t>
  </si>
  <si>
    <t>Laboratorios de Ingeniería Catastral y Geodesia</t>
  </si>
  <si>
    <t>ADUANILLA 
DE PAIBA - OBSERVATORIO
ASTRONOMICO</t>
  </si>
  <si>
    <t>Receptor GPS Navegador conexión a SIG</t>
  </si>
  <si>
    <t>Colector de mano para captura de datos GNSS.</t>
  </si>
  <si>
    <t>Facultad de Ingenieria</t>
  </si>
  <si>
    <t>LABORATORIO ENFOCADO A LA INDUSTRIA 4.0</t>
  </si>
  <si>
    <t>ingenieria</t>
  </si>
  <si>
    <t>CIDC</t>
  </si>
  <si>
    <t>UNIVERSIDAD DISTRITAL FRANCISCO JOSE DE CALDAS</t>
  </si>
  <si>
    <t>CUADRO ANEXO No. 3 PROPUESTA ECONOMICA</t>
  </si>
  <si>
    <t xml:space="preserve"> “CONTRATAR LA ADQUISICIÓN, INSTALACION Y CONFIGURACION DE EQUIPOS DE LABORATORIOS PARA PRACTICAS ACADEMICAS Y DE INVESTIGACION APLICADA CON DESTINO A LOS LABORATORIOS DE LA DE LA UNIVERSIDAD DISTRITAL FRANCISCO JOSÉ DE CALDAS, EN CUMPLIMIENTO DE LOS OBJETIVOS Y METAS EN EL MARCO DEL CONVENIO INTERADMINISTRATIVO NO. 1931 DE 2017 SUSCRITO ENTRE LA UNIVERSIDAD DISTRITAL FRANCISCO JOSÉ DE CALDAS Y LA SECRETARÍA DE EDUCACIÓN DEL DISTRITO.”</t>
  </si>
  <si>
    <t>CAPACITACION (MARCA CON UNA X EN LA CASILLA CORRECTA DE ACUERDO A  LA OFERTA PRESENTADA)</t>
  </si>
  <si>
    <t>GARANTIA OFERTADA  EN AÑOS 
3, 4, + DE 5</t>
  </si>
  <si>
    <t>EN FABRICA</t>
  </si>
  <si>
    <t>EN SITIO DE UBICACIÓN EQUIPOS</t>
  </si>
  <si>
    <r>
      <rPr>
        <b/>
        <sz val="10"/>
        <color indexed="8"/>
        <rFont val="Arial"/>
        <family val="2"/>
      </rPr>
      <t>REPRESENTANTE LEGAL:</t>
    </r>
    <r>
      <rPr>
        <sz val="11"/>
        <color theme="1"/>
        <rFont val="Calibri"/>
        <family val="2"/>
        <scheme val="minor"/>
      </rPr>
      <t>________________________________________________________________________</t>
    </r>
  </si>
  <si>
    <r>
      <rPr>
        <b/>
        <sz val="10"/>
        <color indexed="8"/>
        <rFont val="Arial"/>
        <family val="2"/>
      </rPr>
      <t>FIRMA:</t>
    </r>
    <r>
      <rPr>
        <sz val="11"/>
        <color theme="1"/>
        <rFont val="Calibri"/>
        <family val="2"/>
        <scheme val="minor"/>
      </rPr>
      <t>_________________________________________________________________________________________</t>
    </r>
  </si>
  <si>
    <r>
      <rPr>
        <b/>
        <sz val="10"/>
        <color indexed="8"/>
        <rFont val="Arial"/>
        <family val="2"/>
      </rPr>
      <t>NOMBRE DE LA EMPRESA:</t>
    </r>
    <r>
      <rPr>
        <sz val="11"/>
        <color theme="1"/>
        <rFont val="Calibri"/>
        <family val="2"/>
        <scheme val="minor"/>
      </rPr>
      <t>______________________________________________________________________</t>
    </r>
  </si>
  <si>
    <t>VALOR TOTAL DE LA PROPUESTA</t>
  </si>
  <si>
    <t>Colector de mano para captura de datos GNSS, conectividad WiFi y 4G disponible en Colombia, sensor E-Compass, Bluetooth v.4.0 o superior, conector USB y sistema NFC, 2GB RAM o superior, procesador Qualcomm Snapdragon 410 o superior, ranura de tarjeta de memoria MicroSDHC, altavos y micrófono integrado, precisión 2-5 metros en tiempo real o superior, compatible mínimo con GPS y Glonass, 72 canales o superior, conector de antena externa, rastreo de doble constelación,  alta resistividad a polvo y humedad IP-67 o superior, pantalla 5 pulgadas o superior, se requiere  batería adicional, cámara fotográfica con georreferenciación automática de 13MP o superior, memoria de almacenamiento 16GB o superior, capacidad de batería 4800 mAh o superior, sistema operativo android 5.1 o superior, cargador y accesorios que garanticen funcionamiento y conexión para descarga de información; el equipo debe permitir instalación y funcionamiento del software de campo esri Colector, con el cual cuenta la Universidad en licenciamiento educativo tipo campus.</t>
  </si>
  <si>
    <t>CONVOCATORIA PÚBLICA No. 008 DE 2018</t>
  </si>
  <si>
    <t>Trípode en aluminio para teodolito, nivel y estaciones. Cierre de palancas doble seguro. Funda impermeable en lona.</t>
  </si>
  <si>
    <t>Manual o semi automático. Rango de espesor de corte: 0,5 - 60μm o mejor, tamaño máximo de la muestra: 50 × 50 mm, Tensión y potencia: 110 V 50 / 60 Hz, permite el corte semi-motorizado o manual.</t>
  </si>
  <si>
    <t>Molinete o correntómetro de eje horizontal para la medición de la velocidad del agua en canales abiertos naturales y/o artificiales. El molinete también debe permitir realizar mediciones confiables en un canal de laboratorio de sección transversal rectangular, de ancho 85mm y profundidad del agua igual o superior a los 50mm. El equipo estará conformado por: Hélice; Eje del molinete; varilla vertical graduada en centímetros con pie de apoyo; cables; mando o caja registradora; caja robusta para el transporte del equipo y kit de herramienta: Las especificaciones del equipo se citan en los siguientes literales: A) La hélice debe ser soportada por un eje horizontal paralelo a las líneas del flujo del agua. Con dicha hélice se debe poder realizar mediciones de la velocidad del agua de hasta 3m/s. Se deberá entregar ecuación de la hélice. La hélice debe contar con certificado de calibración. B) El eje del molinete debe contar con tornillo de sujeción, o similar, que permita variar la posición vertical del eje del molinete a lo largo de la varilla. El eje del molinete soportará la hélice y el eje del molinete se debe apoyar sobre la varilla vertical. C) La varilla vertical debe ser graduada en centímetros y debe contar con pie de apoyo de modo que durante la realización de un aforo la barra siempre este en contacto con el fondo del canal. La varilla debe contar con una longitud mínima de 1.5m. D) Los cables deben permitir la transmisión de los impulsos entre el eje y el mando. Se deberán entregar dos (2) cables con las siguientes longitudes: Cable 1 de longitud mínima 1.5m y Cable 2 de longitud mínima 4.0m. E) El mando o caja registradora debe ser digital y capaz de registrar los impulsos generados por el giro de la hélice durante determinado tiempo, de modo que estos se puedan transformar en frecuencia (revoluciones por unidad de tiempo) y en velocidad en metros por segundo. Las mediciones se deben realizar con una precisión igual o superior al 2%. El mando debe ser portátil e independiente de un computador para la toma de datos. Adicionalmente, el mando debe contar con puerto USB para la trasferencia de datos. El mando debe ser alimentado por baterías de fácil consecución en el mercado. F) Deben ser resistentes a la corrosión especialmente en las áreas en contacto con el agua los siguientes componentes del molinete: Hélice; Eje del molinete; varilla vertical graduada en centímetros con pie de apoyo; cables; mando o caja registradora. G) Tanto el eje del molinete como la varilla vertical graduada con pie deben estar construidos en bronce o acero. Otros materiales serán aceptados para los componentes antes mencionados siempre y cuando la literatura científica (entiende por literatura científica: libro con ISBN o artículo en revista indexada) soporte que las características del material son iguales o superiores a las del bronce o acero en cuanto a: resistencia a la corrosión y resistencia a la flexión. H) La caja para el transporte del equipo debe ser robusta y con secciones independientes para albergar cada componente del equipo, de modo que todos los componentes del equipo se hallen protegidos de golpes e impactos que puedan causar su avería o daño. I) El kit de herramienta debe permitir el mantenimiento básico del equipo. J) En caso de requerirse, se deberá entregar software para realizar la descarga y análisis de los datos del mando a un computador. K) Se deberán entregar guías de prácticas de laboratorio, y manuales de cada uno de los módulos y/o componentes del equipo. L) Los equipos deberán entregarse a cero (0) metros, en el laboratorio especificado por la Universidad.</t>
  </si>
  <si>
    <t>Receptor Navegador GPS + Glonass, conectividad Bluetooth y USB, brújula electrónica de 3 ejes con compensación de inclinación, altímetro, barómetro, cámara 8MP con geoetiquetas, pantalla color 2,6" o superior, memoria 4GB interna o superior, Protección IPX7 o superior, baterías recargables NiMH con cargador, lector tarjetas SD, linterna.</t>
  </si>
  <si>
    <t>EQUIPOS DE LABORATORIO DE INVESTIGACIÓN APLICADA - Equipo fotómetro multiparamétrico portatil</t>
  </si>
  <si>
    <t xml:space="preserve">Centrifuga con velocidad entre 200 y 16000rpm o entre 200 y 21000, volumen máximo 4X750mL, con rotores intercambiables y sistema de identificación automática de cambio de rotor con más velocidad, motor impulsado con bloqueo de la tapa, sistema de refrigeración libre de CFC(temperaturas desde -20 ° C hasta 40 ° C con incrementos de 1 ° C, con programa de preenfriamiento refrigeración), con señales acústicas al final de cada carrera, Fabricado de acuerdo con normas internacionales de seguridad, e. IEC 61010, pantalla LCD y teclado de membrana, unidad de conducción libre de mantenimiento, Preselección del tiempo de funcionamiento de 10 s para 99 h 59 min o continuo y almacenamiento de hasta 99 carreras, con tecla rápida para tiradas cortas, Selección de la velocidad en rpm y fuerza g, con incrementos de 10 en 10 de aceleración y deceleración, posibilidad de desaceleración sin freno o con desaceleración de 1 a 10, siendo 1 la más lenta y 10 la más rápida, alimentación eléctrica de 640 w a 2000 w,  Incluir los siguientes accesorios: 1 Rotor oscilante de 4 plazas (Capacidad máxima 4 X 750 ml), 4 Bucket para rotor oscilante, 4 tapas para bucket, 4 Adaptadores porta tubos de 4-7ml (84 Tubos)  o Adaptadores Tubos de muestra de sangre de 5/7 ml o 4.5/6 , 4 Adaptadores porta tubos de 15ml (68 o 56 Tubos falcón o redondos), 4 Adaptadores porta tubos de 50ml (28 Tubos Falcón), 4 adaptadores porta tubos para volúmenes entre 150 y 200 mL (4 tubos), 4 Adaptadores porta tubos de 250ml (4 Tubos), 1 Rotor ángulo fijo, 30 tubos x 1.5/2.0ml, 4 Frasco de 750 ml, 4 frascos de 250 ml, 4 frascos entre 150 y 200 mL y 4 frascos de 250 ml </t>
  </si>
  <si>
    <t xml:space="preserve">Dispositivo homogenizador ultrasónico para homogeneización, dispersión, emulsión, desintegración, disrupción celular, desgasificación. Para uso manual y de pie con soporte; Ajuste de frecuencia automático, amplitud ajustable del 10 al 100% o del 20 a 100 % y pulzo ajustable de 10 a 100% .  Grabación de datos: amplitud, ENERGÍA, tiempo y temperatura en la tarjeta SD interna o visualización a través de navegador en PC o MAC sin instalación de software. Operación continua y por pulsos. Modos de control en tiempo, energía (Joules) y temperatura. Tiempo programable en minutos. Energía programable en Joules. 
Debe incluir accesorios mínimos para su funcionamiento: Procesador ultrasónico de mínimo 200- 550 vatios, frecuencia mínima de 20kHz, sistema de sintonización automática de frecuencia
Sonotrodos en titanio o materiales superiores en calidad al titanio, para muestras desde 0,2ml hasta 1000ml o superior                                                                                                                                                
Medidor de potencia para visualización de corriente, Potencia, energía acumulada, tiempo y temperatura de operación acumulado en pantalla digital
Soporte con pinza abrazadera o clamp.
Fuente de alimentación 550 Watios a 20 Khz para grandes volúmenes. Unidad de fuente de alimentación. 100 a 240 V AC, que incluya convertidor, cuernos de 1" y 1/4" y puntas de 1/8". Llaves para cambio de punta en el sonotrodo, llave de torque y prensa de torque y punta de repuesto para el sensor de 1/8 (200.000 horas)
</t>
  </si>
  <si>
    <t>RECEPTOR CARTOGRAFICO</t>
  </si>
  <si>
    <t>Procesador mínimo de 1 GHz, RAM 1024 MB mínimo, memoria interna ROM 1GB mínimo, ranura y tarjeta SD/SDHC o Micro SD de 10 GB clase 10 U1 soportada por el equipo, software de captura SIG propio de la marca, receptor GPS mínimo 60 canales, bluetooth y Wifi, conexión USB, resistencia al agua minimo IPx6 o mejor. Precisión métrica horizontal de 1m a 3m. Constelaciones: mínimo GNSS, GLONASS y GALILEO. Sistema Operativo Windows o Android. Software de recolección de datos no tipo (demo ó trial) con licenciamiento no menor a 5 años o vitalicio, con funcionalidad de trabajo propio de la marca, que permita cargue de formatos vector y raster, 2 kit de baterías recargables con cargador de baterías y estuche en lona impermeable.</t>
  </si>
  <si>
    <t>DISTANCIOMETRO</t>
  </si>
  <si>
    <t>Distanciometro laser de mínimo 200 metros o mejor, precisión +/- 1 mm, protección al agua IP65 o superior. Sensor de inclinación 360°. Conexión bluetooth o mejor a equipos Smartphone y/o tableta, cables de descarga de datos y software de instalacion, puntero zoom de 4x. Baterias recargables con capacidad de 1000 ciclos de carga + cargador. Estuche en lona impermeable. Manual</t>
  </si>
  <si>
    <t>JALÓN</t>
  </si>
  <si>
    <t>Canal de sección transversal rectangular para el estudio del movimiento del agua a flujo libre, conformado por: canal, estructura de soporte, almacenamiento, sistema de bombeo, recirculación y accesorios. Las especificaciones del equipo se citan en los siguientes literales: A) La máxima longitud total del sistema debe ser 10m; y el ancho máximo del sistema debe ser 1.5m. Los 10 metros hacen alusión a la longitud máxima que debe ser ocupada por la totalidad del equipo, incluyendo canal, estructura de soporte, almacenamiento, sistema de bombeo y recirculación. Dicha condición es establecida en función del espacio disponible. B) Todos los elementos: canal, estructura de soporte, almacenamiento, sistema de bombeo, recirculación y accesorios, deben ser resistentes a la corrosión especialmente en las áreas en contacto con el agua. C) El canal, estructura de soporte, almacenamiento, sistema de bombeo y recirculación deben estar localizados en un solo nivel para no tener la necesidad de utilizar tanques elevados. D) La mínima longitud de la sección de ensayo debe ser 5m. Entiéndase por sección de ensayo el espacio que alberga el canal rectangular por el cual circulará el agua. Los 5m no incluyen el mecanismo para la estabilización del flujo a la entrada del canal. E) El ancho mínimo del canal debe ser 85mm. F) La altura mínima de las paredes del canal debe ser 250mm. G) El material de las paredes del canal debe ser vidrio templado transparente. Otros materiales serán aceptados para las paredes del canal siempre y cuando la literatura científica (entiéndase por literatura científica: libro con ISBN o artículo en revista indexada) soporte que las características del material son iguales o superiores a las del vidrio templado en cuanto a: Transparencia; Color; resistencia a la opacidad; resistencia a la deformación; resistencia al desgaste y resistencia a las ralladuras cuando se transporta agua. H) La pendiente del fondo del canal debe variar de forma gradual al menos en un rango de 0 % al 3% mediante el uso de tornillo graduado. I) La estructura de soporte debe estar elaborada en acero, aluminio pesado o poliéster reforzado con fibra de vidrio. J) Por el canal deberá circular un rango de caudales superior a 5.5 L/s. K) El sistema deberá contar con mecanismo de regulación de caudal y con mecanismo para la estabilización del flujo a la entrada del canal con el fin de minimizar la turbulencia; y con mecanismo para la medición del caudal. L) El mecanismo de medición de caudal debe permitir realizar mediciones al menos entre un rango de 0 L/s a 2,5 L/s. M) El sistema de bombeo deberá contar con bomba centrífuga de mínimo 0,35 Kw, con altura dinámica mínima de diez (10) metros y con caudal mínimo de 5.5L/s. El rodete debe ser de acero inoxidable. N) El almacenamiento de agua debe tener una capacidad mínima de 250 litros. Adicionalmente, el canal deberá contar con los siguientes accesorios: Ñ) Dos (2) compuertas verticales de admisión inferior con mecanismo que permita variar de forma gradual su posición. O) Una (1) compuerta curva de admisión inferior con mecanismo que permita variar de forma gradual su posición. P) Un (1) juego de vertederos de cresta delgada que incluya los vertederos: Rectangular, triangular y trapezoidal. Q) Un (1) vertedero de cresta ancha. R) Un (1) vertedero con perfil Ogee y salto de esquí en la descarga. S) Una (1) Canaleta parshall o canaleta de  medición de caudal a flujo crítico. T) Dos (2) medidores del nivel de la lámina del agua. U) El sistema deberá funcionar a 120 V 60 Hz o 240 V 60 Hz en red monofásica y/o trifásica. V) Se deberán entregar guías de prácticas de laboratorio, y manuales de cada uno de los módulos y/o componentes del equipo. W) Los equipos deberán entregarse a cero (0) metros, en el laboratorio especificado por la Universidad.</t>
  </si>
  <si>
    <t>MICROMOLINETE HIDRAULICO DE EJE HORIZONTAL</t>
  </si>
  <si>
    <t>Lectura directa de 30 aumentos, precisión angular 2" - 5", resolución en pantalla 1", alcance con un prisma 4.000m, alcance sin prisma mínimo 450m., Protección IP65 o IP66, Sistema de comunicación Bluetooht de largo alcance minimo 200m o mejor. Plomada laser ó optica, software interno con módulo topográfico (Altimetrico, Planimetrico), Sistema operativo Windows. Debe contar con soporte para memorias extraibles como USB o SD, (incluir memoria de 4GB clase 10).  Debe incluir caja para transporte rigido y moral en lona impermeable, dos baterías de minimo 5200mAh, cargador, cable para transferencia de datos, trípode, dos bastones de 5 metros con estuche, 2 prismas con portaprisma  estuche en lona.  Certificado de calibración vigente no mayor a 1 mes a la fecha de  entrega, emitido por entidad certificada en estos procesos. Manual de operacion,  kit basico que incluye (1 mazo de 2lb, 1 cinta metrica metalica de 3m, plomada 16oz).</t>
  </si>
  <si>
    <t>Teodolitos con aumento óptico mínimo de 30X y distancia mínima de enfoque de 1.4 metros o mejor.  Precisión 5", Protección de agua y polvo Ip65 o Ip66, pantalla digital LCD o similar con luz de fondo. Memoria interna de almacenamiento mínimo 250 puntos dobles, Certificado de calibración vigente no mayor a 1 mes a la fecha de entrega, emitido por entidad certificada en estos procesos. 2 Baterías recargables. Cargador para baterías. Cables de descarga de datos y software de instalación.  Debe contener estuche rígido de transporte y forro en lona. Con trípode metálico con forro y kit básico que incluye (1 mazo 2lb, 1 cinta métrica de 20m, plomada 16oz)</t>
  </si>
  <si>
    <t xml:space="preserve">Dispositivo de medición para experimentos y demostraciones en campo. Con pantalla digital. Captura de pantalla puede ser guardada en tarjeta micro SD o en memoria USB. Equipo que permita mediante la conección de diversas sondas la medición en agua de Ph, Conductividad, Turbiedad, detección de sustancias tóxicas y parametros climáticos como luminancia, presión atmosférica y temperatura ambiente.                                                            
SENSOR CLIMATICO: para registro de parámetros como humedad relativa, temperatura, iluminancia, presión atmosférica, altura por presión barométrica.   
 FOTOMETRO DE INMERSIÓN: para medir sustancias tóxicas y enturbiamiento de agua con cable de 1mt.            
 ADAPTADOR Y SENSOR DE CONDUCTIVIDAD                         
ADAPTADOR Y ELECTRODO PARA MEDICION DE PH: Rangos de medición pH: 0... 14.                     
KIT DE REACTIVOS PARA FOTOMETRÍA. Con Maletín y accesorios
</t>
  </si>
  <si>
    <t xml:space="preserve">Una Estación de sellado con patrones intercambiables con: cilindros elevadores para ubicación del sello. Minimo 2 sensores magnéticos para el posicionamiento u otro sistema de automatizado aplicable a industrias 4.0. Requisitos del PLC: 8 salidas digitales minimo, 10 entradas digitales mimimo.
Un Segmento de cinta transportadora doble de 24V: Módulo mecatrónico básico, accionado por medio de un motor reductor de 24 V y velocidad variable, equipado con sensores de posición final y esclavo PROFIBUS DP integrado con: Longitud minima de = 600 mm, ancho minimo = 160 mm, carril minimo = 120 mm. Motor reductor, 24 V CC. Módulo PWM por medio de potenciómetro o entrada analógica de 0 V a 10 V. minimo 2 sensores inductivos de posición final. 2 interfaces M12 para actuadores y sensores adicionales. Conector SUB-D de sistema, de 9 polos, para conexión de contactores, mircrocontrol Logo! o control lógico programable. Disco incremental para detección de posición y medición de velocidad por medio de sensor óptico. Requisitos de la unidad de control: 4 entradas digitales minimo, 3 salidas digitales minimo.Módulo de esclavo PROFIBUS DP
Una Placa portadora de piezas de trabajo: Portador para alojamiento y transporte de piezas de trabajo sobre cintas transportadoras. Sensor de posición. Sistema de identificación de 4 bits
Una Unidad de evaluación RFID: Unidad de evaluación con minimo dos puertos Ethernet para la comunicación o comunicacion inhalambrica. Conexión de  cuatro o mas  cabezales de escritura y lectura RFID por medio de casquillos M12  Interruptor DIP para selección de direcciones
Un Panel frontal con cabezal de escritura y lectura y cable de conexión:Función: escritura y lectura de etiquetas RFID. Frecuencia de trabajo: 13,56 MHz. Tipo de protección: IP67. Tipo de conexión: enchufe M12. 2 soportes móviles de datos EEPROM: capacidad de memoria de 128 bytes. Tensión de servicio: 24V
Un Cabezal de escritura y lectura RFID con soporte y cable de conexión: Función: Escritura y lectura de etiquetas RFID. Frecuencia de trabajo: 13,56 MHz. Tipo de protección: IP67. Tipo de conexión: Enchufe M12. 2 soportes móviles de datos EEPROM: Capacidad de memoria de 128 bytes. Tensión de servicio: 24 V
Un Juego de Conectores de seguridad rojo: Conectores de seguridad y casquillos de seguridad. Datos nominales: 1000V/32A CAT II. Color rojo
Un Juego de Conectores de seguridad azul: Conectores de seguridad y casquillos de seguridad. Datos nominales: 1000V/32A CAT II. Color azul
Un Cable de interfaz de 25 polos, clavijero Sub-D / conector: Conexión: conector de 25 pines / casquillo de 25 pines. Asignación de contactos: 1:1
Un Sistema modular de entrenamiento para equipos PLC: Tensión de operación: 220-240V AC, 50- 60Hz. Entrada y salida PROFINET (switch de 2 puertos o mas) como interfaz estándar. 1 interfaz PROFIBUS. Servidor de web integrado. 16 entradas digitales. 16 pulsadores enclavables para simulación de las entradas digitales. 16 salidas digitales DC 24V. 16 entradas digitales DC 24V. 8 entradas analógicas -10... +10V o 0... 20mA. 4 salida analógica -10V...+10V o 0... 20mA. 1 salida analógicas -10... +10V ajustable via potentiometro. 1 salida analógicas 0... 20mA ajustable via potentiometro. Conector bus de 9-pol y 25-pol para conexión. SIMATIC STEP 7 Professional V13 SP1* o versión más reciente. 
Un Sistema modular de entrenamiento para equipos PLC: Pantalla completamente gráfica de 16 millones de colores. Pantalla táctil de 7". Resolución: 800 x 480 píxeles.  Interfaces MPI, PROFIBUS DP, PROFINET I/O, USB. Alimentación de corriente: 24 V CC 
Manual de uso del alboratorio.
Un Compresor silencioso: Potencia del motor: 0,34kW. Capacidad de absorción: 50ltr. /mín.  Presión: 8bar. Capacidad del recipiente: 15ltr
Un Juego de mangueras y accesorios para los sistemas mecatrónicos.
Banco móvil 1200mm minimo, con bastidor de experimentación de 2 niveles. Minimo 3 carriles de perfil de aluminio. Regleta de tomacorrientes desconectable, con 5 tomas.
Un Cubierta de protección para banco el banco movíl
Un Secador de membrana para el compresor  de  acoplamiento rápido, filtro  con separador de agua: . Drenaje semiautomático. Filtraje de 50 micras de alta calidad 
Un Simulador de pruebas y fallos: 15 ledes para visualización del estado de las entradas digitales. 11 pulsadores o interruptores con enclavamiento para activación de las salidas digitales. 11 ledes para visualización de las salidas digitales activadas. 12 conmutadores de fallo. 1 terminal macho de 25 pines para la conexión de un control. 1 terminal hembra de 25 pines para la conexión de una estación. 1 terminal macho de 9 pines para la conexión de un control. 1 terminal hembra de 9 pines para la conexión de una estación. 1 compuerta con cerrojo para ocultar fallos seleccionados
Un Cable de conexión serie 9/9 polos: Conexión: 9 pines / 9 casquillos. Asignación de contactos: 1:1
Un Cable de interfaz de 25 polos, clavijero Sub-D. Conexión: conector de 25 pines / casquillo de 25 pines. Asignación de contactos: 1:1
</t>
  </si>
  <si>
    <t>EQUIPOS DE LABORATORIO DE INVESTIGACIÓN APLICADA - Sistema de medición (no destructivo) de espectroscopia vibracional, que se basa en la obtención del espectro (con regla de selección par) del tipo Raman</t>
  </si>
  <si>
    <t>Sistema de medición (no destructivo) de espectroscopia vibracional, que se basa en la obtención del espectro (con regla de selección par) del tipo Raman: Microscopio óptico grado investigación con dos posiciones motorizado controlado por PC, condensador de Abbe y Mínimo ampliación de imagen con objetivos 5x, 10x y 100x. Base Raman incluye: Espectrómetro de imágenes integrado con 4 rejillas, Montado en torreta motorizada para resolución completa, rango y cobertura (rejillas: 600gr, 1200gr, 1800, 2400gr), detector CCD, TE enfriado por aire, 1024x256 píxeles. Filtros, 6 al menos, para ajuste de potencia del laser., Agujero pinhole confocal controlado por PC (para confocal Y muestreo macro). Software para análisis espectral para la fácil adquisición y análisis de datos Raman. Con control del hardware y parámetros de adquisición, autocalibración, métodos personalizables, substracción de fluorescencia FLAT, etiqueta y ajuste de picos, captura de imágenes, suavizado, sustracción espectral, etc. 1 + 6 paquete de licencias extendidas (1 licencia para el control del sistema; 6 licencias para procesamiento) Kit laser en el rango de 600nm a 650 nm / 30 mW. Kit para posicionamiento de muestras. Incluye plataforma motorizada XY de al menos las siguientes características (X=75 mm, Y= 50 mm) y dispositivo Z motorizado controlados por el software. Especificaciones XY: repetibilidad ≤ 1μm; Precisión ± 1μm; Resolución (tamaño mínimo del paso) = 50 nm. Peso máximo de la muestra: 500 g. Especificaciones Z: resolución dada por un Tamaño mínimo del paso =0.01 µm. Incluye joystick de posicionamiento, controlador externo, paquete de software y capacidad AutoFocus de Raman.</t>
  </si>
  <si>
    <t>Equipo de jarras (floculador) portátil (4 v asos de 1 Litro, rango 10 a 300 RPM , potencia 1/3 HP, lámpara 20 W).: Es un equipo de agitación de múltiples paletas de velocidad variable, entre 10 a 300 rpm, con visualización digital de las revoluciones de agitación. Especificaciones Tecnicas. Tiempo parada programable: si; Tiempo de rango programable: 0´1” – 99´59”; Capacidad ( vasos de 1 o 2 litros) : 4; Medidas de sistemas de agitación ( l x An X Al ) : 68 x 26 x 42; Medidas de transiluminador ( L x An x Al ) (cm) : 68 x 21 x 9,6; Medidas de paletas ( L x An x Al ) (cm) : 7.2 x 2.5 x 30.5; Uniformidad promedio : (rpm) : ±2; Resolución (rpm) : 1; Sensibilidad de control (rpm) : ±0.2; Rango (rpm) 10 – 300; Frecuencia (w ) : 260; Potencia motor (HP) : 1/3, Potencia lámpara : 20; voltaje : 110 – 115</t>
  </si>
  <si>
    <t>EQUIPOS DE LABORATORIO DE INVESTIGACIÓN APLICADA - Equipo de jarras</t>
  </si>
  <si>
    <t>EQUIPOS DE LABORATORIO DE INVESTIGACIÓN APLICADA - Equipo multiparámetro portátil</t>
  </si>
  <si>
    <t xml:space="preserve">Equipo multiparámetro portátil (medición de pH, conductiv idad, OD, Solidos disueltos, temperatura del agua): Rango de Ph:0.000 … 14.000 + / 0.004 Ph; Rango de Mv:+ /- 1200.0 mV + /- 0.2 Mv; Temperatura:-5.0 … 105.0 °C + /-, 0.2 °C; Conductividad:0.00 … 2000 mS/cm + /- 0.5 % del valor medio; Resistencia específica:0.00 Ohm cm … 100 MOhm cm + /- 0.5 % del  valor  medio; Salinidad:0.0 …  70.0 (IOT) + /- 0.5 % del  valor medio;  TDS:0 …  1999 mg/l,  0 bis 199.9 g/l + /- 0.5 % del valor medio; Concentración de DO:0.00 … 20.00 mg/l + /- 0.5 % del valor; Saturación de DO:0.0 … 200.0 % + /- 0.5 % del valor; Presión parcial DO:0 … 400 hPa + /- 0.5 % del valor; Puntos de calibración:1-, 2-, 3-, 4-, 5; Almacenamiento de buffers:22 sets de buffer precargados; Memoria de calibración:10 últimas calibraciones; Timer:de 1 a 999 días; Fijo:0.475 cm-1, 0.100 cm-1, 0.010 cm-1; Calibrable (1 punto):0.450 to 0.500 cm-1, 0.800 … 0.880 cm- 1,;Ajustable:0.250 … 25.000 cm-1; 0,090 … 0.110 cm-1; Coeficiente de temperatura:nLF: función no linear de acuerdo a EN 27 888 y función de agua ultrapura; Punto de calibración:1 punto en OxiCal-calibration vessel; Digital: Sensor IDS:sí para pH, ORP, DO y conductividad; Celsius/Fahrenheit:Sí ; CMC:Sí / QSC:Sí ; Trazabilidad de resultados:Sí Pantalla:A color con retroiluminación; Transferencia de datos:Formato *.csv vía interfase USB al PC o USB-Memorystick. </t>
  </si>
  <si>
    <t>Equipo fotómetro multiparamétrico portatil (para análisis de aguas: DQO Medidor COD multiparametro 115 V; Calentador tubo de prueba para COD (115 VAC); Reactivo DQO rang bajo 0-150 ppm (25 test); Reactivo DQO rang medio 0 1500 ppm (25 test); solución de pH 4,01, 500 mL. c/certificado; Solución pH 7,01, 460 mL; Solución de pH 10,01, 500 mL; Soluc. de limpieza de electrodos Bot. 500 mL; Solución de almacenamiento electrodos 460mL; Sol. Conductividad 12.880 μS/cm 500ml; Sol. conductividad 1413 uS/cm c/certif.(500ml); Solución Zero oxígeno (460 ml)</t>
  </si>
  <si>
    <t>GEOSYSTEM INGENIERIA S.A.S</t>
  </si>
  <si>
    <t>CESAR TABARES L Y CIA LTDA</t>
  </si>
  <si>
    <t>KASAI S.A.S ORGANIZACIÓN COMERCIAL</t>
  </si>
  <si>
    <t>ELECTROEQUIPOS COLOMBIA S.A.S</t>
  </si>
  <si>
    <t>TECNOLOGÍAS GENÉTICAS LTDA</t>
  </si>
  <si>
    <t>ANALYTICA</t>
  </si>
  <si>
    <t>MUNDIAL DE EQUIPOS S.A.S</t>
  </si>
  <si>
    <t>S&amp;S INGENIERIA S.A.S</t>
  </si>
  <si>
    <t>NUEVOS RECURSOS S.A.S</t>
  </si>
  <si>
    <t>GAMATECNICA INGENIERIA LTDA</t>
  </si>
  <si>
    <t>ANALITICA Y MEDIO AMBIENTE S.A.S</t>
  </si>
  <si>
    <t>KASSEL GROUP S.A.S</t>
  </si>
  <si>
    <t>ICL DIDACTICA LTDA</t>
  </si>
  <si>
    <t>INSTRUMENTOS Y MEDICIONES INDUSTRIALES S.A.S.</t>
  </si>
  <si>
    <t>HACH COLOMBIA S.A.S</t>
  </si>
  <si>
    <t>SUMEQUIPOS S.A.S</t>
  </si>
  <si>
    <t>ITEMS OFERTADOS</t>
  </si>
  <si>
    <t xml:space="preserve">CUMPLE PLENAMENTE </t>
  </si>
  <si>
    <t xml:space="preserve">NO CUMPLE CON LAS ESPECIFICACIONES SE SOLICITABA MALLA EN PET Y OFERTARON MALLA DE GASA DACRON </t>
  </si>
  <si>
    <t xml:space="preserve">CUMPLE PLENAMENTE CON LAS ESPECIFICACIONES </t>
  </si>
  <si>
    <t>CUMPLE PLENAMENTE CON LAS ESPECIFICACIONES</t>
  </si>
  <si>
    <t xml:space="preserve">CUMPLE CON LOS TÉRMINOS DE REFERENCIA ESTABLECIDOS </t>
  </si>
  <si>
    <t xml:space="preserve">CUMPLE CON LAS CARACTERÍSTICAS TÉCNICAS ESTABLECIDAS EN LA CONVOCATORIA </t>
  </si>
  <si>
    <t>CUMPLE CON LAS CARACTERÍSTICAS TÉCNICAS ESTABLECIDAS EN LA CONVOCATORIA</t>
  </si>
  <si>
    <t xml:space="preserve">CUMPLE CON LAS ESPECIFICACIONES TÉCNICAS </t>
  </si>
  <si>
    <t>CUMPLE CON LAS ESPECIFICACIONES TÉCNICAS SOLICITADAS</t>
  </si>
  <si>
    <t xml:space="preserve">CUMPLE CON LAS ESPECIFICACIONES TÉCNICAS SOLICITADAS </t>
  </si>
  <si>
    <t>NC</t>
  </si>
  <si>
    <t xml:space="preserve">NO CUMPLE No quedó claro si en el canal ofrecido (160.10) el proponente incluye el elemento de prolongación.
Aunque en la propuesta se incluyen los accesorios requeridos y en el catálogo se estos, el catálogo no representa (figura o foto) el tipo de accesorio mencionado. 
Otras especificaciones como tipo de material empleado (vidrio para los lados del canal) tipo de … etc. Aunque aparece en la tabla de la propuesta, no aparecen en el catálogo. </t>
  </si>
  <si>
    <t xml:space="preserve">NO CUMPLE Aparece cumpliendo todas las especificaciones en la descripción del ítem cotizado, Sin embargo, pese a que en el catálogo aparecen todos los ítem, en los accesorios no especifican la cantidad. Por ejemplo, son dos competentes verticales que  así aparecen en la “descripción del ítem cotizado“  pero en el catálogo solo aparece 1. Lo mismo sucede con las medidas del nivel de la lámina de agua </t>
  </si>
  <si>
    <t xml:space="preserve">NO CUMPLE Aunque en el cuadro Anexo #3, referencian las dimensiones y características acordes con las especificaciones solicitadas, en la ficha técnica no aparecen las dimensiones dadas. 
Los accesorios solicitados son lo mismo que ofrece el proponente solo que en la ficha técnica, por ejemplo, se limita la compuesta vertical a una unidad, cuando se están solicitando dos. 
Lo mismo sucede en el medidor de lámina de agua o limnimetro. Se solicitan dos y se ofrece uno.
Tampoco aparecen especificaciones del sistema de bombeo, el vidrio empleado, etc., ni el sistema de recolección. </t>
  </si>
  <si>
    <t>NO CUMPLE Aunque en la descripción del ítem cotizado el proponentes verifica las especificaciones dadas, en el catálogo el canal propuesto TOBOLH no cumple con las especificaciones de ancho  del canal 8son 85 mm y solo ofrecen 70 mm) 
De otra parte en (las) el catalogo, se ofrece solamente el canal, sin el brazo hidráulico, tanques, bombas ni accesorios, lo cual se especifica son NO incluidos) Pag. 160</t>
  </si>
  <si>
    <t>CUMPLE</t>
  </si>
  <si>
    <t>NO CUMPLEPORQUE NO INCLUYE ROTOR OSCILANTE DEL MODELO BCFHR-302</t>
  </si>
  <si>
    <t>NO CUMPLE NO SE PUEDE CONSTATAR LAS ESPECIFICIONES DEL ITEM OFERTADO POR ENCONTRARSE RECORTADA LA ESPECIFICACIÒN</t>
  </si>
  <si>
    <t>NO CUMPLE   EN EL ANEXO No. 3   NO APARECE INFORMACION  DE LA REFERENCIA OFERTADA</t>
  </si>
  <si>
    <t>OFERTA ECONOMICA</t>
  </si>
  <si>
    <t>GARANTIA</t>
  </si>
  <si>
    <t>EVALUACION ITEM A ITEM</t>
  </si>
  <si>
    <t>NO CUMPLE</t>
  </si>
  <si>
    <t xml:space="preserve">NO CUMPLE </t>
  </si>
  <si>
    <t>EVALUACIÓN REQUISITOS HABILITANTES</t>
  </si>
  <si>
    <t>CAPACITACION</t>
  </si>
  <si>
    <t>S</t>
  </si>
  <si>
    <t>F</t>
  </si>
  <si>
    <t>PUNTAJE</t>
  </si>
  <si>
    <t>OFERTA ECONOMICA HABILITADOS</t>
  </si>
  <si>
    <t>PUNTAJE OFERTA ECONÓMICA</t>
  </si>
  <si>
    <t>PUNTAJE GARANTIA</t>
  </si>
  <si>
    <t>PUNTAJE CAPACITACION</t>
  </si>
  <si>
    <t>PUNTAJE TOTAL</t>
  </si>
  <si>
    <t>OFERENTE CON MAYOR PUNTAJE</t>
  </si>
  <si>
    <t>PUNTAJE MAXIMO</t>
  </si>
  <si>
    <t>VALOR ADJUDICADO</t>
  </si>
  <si>
    <t>PRECIO 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</si>
</sst>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_(&quot;$&quot;\ * \(#,##0.00\);_(&quot;$&quot;\ * &quot;-&quot;??_);_(@_)"/>
    <numFmt numFmtId="164" formatCode="_-&quot;$&quot;* #,##0_-;\-&quot;$&quot;* #,##0_-;_-&quot;$&quot;* &quot;-&quot;_-;_-@_-"/>
    <numFmt numFmtId="165" formatCode="_(&quot;$&quot;\ * #,##0_);_(&quot;$&quot;\ * \(#,##0\);_(&quot;$&quot;\ * &quot;-&quot;??_);_(@_)"/>
  </numFmts>
  <fonts count="34" x14ac:knownFonts="1">
    <font>
      <sz val="11"/>
      <color theme="1"/>
      <name val="Calibri"/>
      <family val="2"/>
      <scheme val="minor"/>
    </font>
    <font>
      <sz val="11"/>
      <color theme="1"/>
      <name val="Calibri"/>
      <family val="2"/>
      <scheme val="minor"/>
    </font>
    <font>
      <sz val="8"/>
      <color theme="1"/>
      <name val="Tahoma"/>
      <family val="2"/>
    </font>
    <font>
      <sz val="11"/>
      <color indexed="8"/>
      <name val="Calibri"/>
      <family val="2"/>
    </font>
    <font>
      <sz val="8"/>
      <name val="Tahoma"/>
      <family val="2"/>
    </font>
    <font>
      <b/>
      <sz val="9"/>
      <name val="Tahoma"/>
      <family val="2"/>
      <charset val="204"/>
    </font>
    <font>
      <sz val="9"/>
      <name val="Tahoma"/>
      <family val="2"/>
      <charset val="204"/>
    </font>
    <font>
      <b/>
      <sz val="18"/>
      <name val="Tahoma"/>
      <family val="2"/>
    </font>
    <font>
      <b/>
      <sz val="16"/>
      <name val="Tahoma"/>
      <family val="2"/>
    </font>
    <font>
      <sz val="12"/>
      <name val="Tahoma"/>
      <family val="2"/>
      <charset val="204"/>
    </font>
    <font>
      <b/>
      <sz val="14"/>
      <name val="Tahoma"/>
      <family val="2"/>
    </font>
    <font>
      <b/>
      <sz val="12"/>
      <name val="Tahoma"/>
      <family val="2"/>
      <charset val="204"/>
    </font>
    <font>
      <b/>
      <sz val="8"/>
      <name val="Tahoma"/>
      <family val="2"/>
    </font>
    <font>
      <b/>
      <sz val="10"/>
      <color indexed="8"/>
      <name val="Arial"/>
      <family val="2"/>
    </font>
    <font>
      <b/>
      <sz val="10"/>
      <color rgb="FF000000"/>
      <name val="Arial"/>
      <family val="2"/>
    </font>
    <font>
      <sz val="8"/>
      <name val="Arial"/>
      <family val="2"/>
    </font>
    <font>
      <sz val="9"/>
      <name val="Tahoma"/>
      <family val="2"/>
    </font>
    <font>
      <sz val="8"/>
      <name val="Calibri"/>
      <family val="2"/>
      <scheme val="minor"/>
    </font>
    <font>
      <sz val="9"/>
      <name val="Arial"/>
      <family val="2"/>
    </font>
    <font>
      <sz val="7.5"/>
      <color theme="1"/>
      <name val="Tahoma"/>
      <family val="2"/>
    </font>
    <font>
      <sz val="7"/>
      <name val="Tahoma"/>
      <family val="2"/>
    </font>
    <font>
      <sz val="7"/>
      <color theme="1"/>
      <name val="Calibri"/>
      <family val="2"/>
      <scheme val="minor"/>
    </font>
    <font>
      <sz val="7"/>
      <color theme="1"/>
      <name val="Tahoma"/>
      <family val="2"/>
    </font>
    <font>
      <sz val="7"/>
      <name val="Calibri"/>
      <family val="2"/>
      <scheme val="minor"/>
    </font>
    <font>
      <sz val="7"/>
      <name val="Arial"/>
      <family val="2"/>
    </font>
    <font>
      <sz val="7"/>
      <color rgb="FF000000"/>
      <name val="Calibri"/>
      <family val="2"/>
      <scheme val="minor"/>
    </font>
    <font>
      <b/>
      <sz val="9"/>
      <name val="Tahoma"/>
      <family val="2"/>
    </font>
    <font>
      <b/>
      <sz val="7"/>
      <name val="Tahoma"/>
      <family val="2"/>
    </font>
    <font>
      <sz val="6"/>
      <name val="Tahoma"/>
      <family val="2"/>
    </font>
    <font>
      <sz val="6"/>
      <color theme="1"/>
      <name val="Calibri"/>
      <family val="2"/>
      <scheme val="minor"/>
    </font>
    <font>
      <sz val="6"/>
      <color theme="1"/>
      <name val="Tahoma"/>
      <family val="2"/>
    </font>
    <font>
      <b/>
      <sz val="9"/>
      <color rgb="FFFF0000"/>
      <name val="Tahoma"/>
      <family val="2"/>
    </font>
    <font>
      <sz val="9"/>
      <color indexed="81"/>
      <name val="Tahoma"/>
      <family val="2"/>
    </font>
    <font>
      <b/>
      <sz val="9"/>
      <color indexed="81"/>
      <name val="Tahoma"/>
      <family val="2"/>
    </font>
  </fonts>
  <fills count="1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FC000"/>
        <bgColor indexed="64"/>
      </patternFill>
    </fill>
    <fill>
      <patternFill patternType="solid">
        <fgColor rgb="FFEAB4C1"/>
        <bgColor indexed="64"/>
      </patternFill>
    </fill>
    <fill>
      <patternFill patternType="solid">
        <fgColor rgb="FFB8E6C0"/>
        <bgColor indexed="64"/>
      </patternFill>
    </fill>
    <fill>
      <patternFill patternType="solid">
        <fgColor theme="7" tint="0.39997558519241921"/>
        <bgColor indexed="64"/>
      </patternFill>
    </fill>
    <fill>
      <patternFill patternType="solid">
        <fgColor rgb="FF0BD9C0"/>
        <bgColor indexed="64"/>
      </patternFill>
    </fill>
    <fill>
      <patternFill patternType="solid">
        <fgColor rgb="FFDD073A"/>
        <bgColor indexed="64"/>
      </patternFill>
    </fill>
    <fill>
      <patternFill patternType="solid">
        <fgColor rgb="FFE69880"/>
        <bgColor indexed="64"/>
      </patternFill>
    </fill>
    <fill>
      <patternFill patternType="solid">
        <fgColor theme="4"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6">
    <xf numFmtId="0" fontId="0" fillId="0" borderId="0"/>
    <xf numFmtId="44" fontId="1" fillId="0" borderId="0" applyFont="0" applyFill="0" applyBorder="0" applyAlignment="0" applyProtection="0"/>
    <xf numFmtId="0" fontId="3" fillId="0" borderId="0" applyNumberFormat="0" applyFill="0" applyBorder="0" applyProtection="0"/>
    <xf numFmtId="4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cellStyleXfs>
  <cellXfs count="199">
    <xf numFmtId="0" fontId="0" fillId="0" borderId="0" xfId="0"/>
    <xf numFmtId="0" fontId="2" fillId="0" borderId="0" xfId="0" applyFont="1"/>
    <xf numFmtId="0" fontId="2" fillId="0" borderId="0" xfId="0" applyFont="1" applyFill="1"/>
    <xf numFmtId="0" fontId="5" fillId="0" borderId="0" xfId="0" applyFont="1" applyFill="1" applyAlignment="1">
      <alignment horizontal="center" vertical="center"/>
    </xf>
    <xf numFmtId="0" fontId="6" fillId="0" borderId="0" xfId="0" applyFont="1" applyFill="1" applyAlignment="1">
      <alignment horizontal="center" vertical="center"/>
    </xf>
    <xf numFmtId="0" fontId="0" fillId="0" borderId="0" xfId="0" applyFont="1" applyAlignment="1"/>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0" xfId="0" applyFont="1"/>
    <xf numFmtId="0" fontId="16" fillId="0" borderId="1" xfId="0" applyFont="1" applyFill="1" applyBorder="1" applyAlignment="1">
      <alignment horizontal="justify" vertical="top" wrapText="1"/>
    </xf>
    <xf numFmtId="0" fontId="4" fillId="0" borderId="1" xfId="0" applyFont="1" applyFill="1" applyBorder="1" applyAlignment="1">
      <alignment horizontal="justify" vertical="top" wrapText="1"/>
    </xf>
    <xf numFmtId="0" fontId="4" fillId="0" borderId="1" xfId="0" applyFont="1" applyFill="1" applyBorder="1" applyAlignment="1">
      <alignment horizontal="left" vertical="top" wrapText="1"/>
    </xf>
    <xf numFmtId="49" fontId="16" fillId="2" borderId="1" xfId="2" applyNumberFormat="1" applyFont="1" applyFill="1" applyBorder="1" applyAlignment="1">
      <alignment horizontal="justify" vertical="top" wrapText="1"/>
    </xf>
    <xf numFmtId="0" fontId="18" fillId="0" borderId="1" xfId="0" applyFont="1" applyBorder="1" applyAlignment="1">
      <alignment vertical="top" wrapText="1"/>
    </xf>
    <xf numFmtId="0" fontId="19" fillId="0" borderId="1" xfId="0" applyFont="1" applyBorder="1" applyAlignment="1">
      <alignment horizontal="center" vertical="center" wrapText="1"/>
    </xf>
    <xf numFmtId="0" fontId="2" fillId="3" borderId="1" xfId="0" applyFont="1" applyFill="1" applyBorder="1" applyAlignment="1">
      <alignment horizontal="justify" vertical="center" wrapText="1"/>
    </xf>
    <xf numFmtId="0" fontId="2" fillId="0" borderId="1" xfId="0" applyFont="1" applyBorder="1" applyAlignment="1">
      <alignment horizontal="justify" vertical="center" wrapText="1"/>
    </xf>
    <xf numFmtId="3" fontId="0" fillId="0" borderId="0" xfId="0" applyNumberFormat="1" applyFont="1" applyAlignment="1"/>
    <xf numFmtId="165" fontId="4" fillId="0" borderId="1" xfId="0" applyNumberFormat="1" applyFont="1" applyBorder="1" applyAlignment="1">
      <alignment horizontal="center" vertical="center"/>
    </xf>
    <xf numFmtId="0" fontId="6" fillId="0" borderId="1" xfId="0" applyFont="1" applyFill="1" applyBorder="1" applyAlignment="1">
      <alignment horizontal="center" vertical="center"/>
    </xf>
    <xf numFmtId="0" fontId="2" fillId="0" borderId="1" xfId="0" applyFont="1" applyBorder="1"/>
    <xf numFmtId="3" fontId="14" fillId="0" borderId="1" xfId="0" applyNumberFormat="1" applyFont="1" applyBorder="1" applyAlignment="1"/>
    <xf numFmtId="0" fontId="17" fillId="0" borderId="1" xfId="0" applyFont="1" applyFill="1" applyBorder="1" applyAlignment="1">
      <alignment horizontal="center" vertical="center"/>
    </xf>
    <xf numFmtId="0" fontId="4" fillId="0" borderId="1" xfId="0" applyFont="1" applyBorder="1" applyAlignment="1">
      <alignment horizontal="center" vertical="center" wrapText="1"/>
    </xf>
    <xf numFmtId="3" fontId="4" fillId="4" borderId="1" xfId="0" applyNumberFormat="1" applyFont="1" applyFill="1" applyBorder="1" applyAlignment="1">
      <alignment horizontal="right" vertical="center" wrapText="1"/>
    </xf>
    <xf numFmtId="3" fontId="4" fillId="0" borderId="1" xfId="0" applyNumberFormat="1" applyFont="1" applyBorder="1" applyAlignment="1">
      <alignment horizontal="right" vertical="center" wrapText="1"/>
    </xf>
    <xf numFmtId="165" fontId="4" fillId="4" borderId="1" xfId="0" applyNumberFormat="1" applyFont="1" applyFill="1" applyBorder="1" applyAlignment="1">
      <alignment horizontal="center" vertical="center"/>
    </xf>
    <xf numFmtId="3" fontId="4" fillId="4" borderId="1" xfId="0" applyNumberFormat="1" applyFont="1" applyFill="1" applyBorder="1" applyAlignment="1">
      <alignment horizontal="center" vertical="center" wrapText="1"/>
    </xf>
    <xf numFmtId="3" fontId="4" fillId="0" borderId="1" xfId="0" applyNumberFormat="1" applyFont="1" applyBorder="1" applyAlignment="1">
      <alignment horizontal="center" vertical="center" wrapText="1"/>
    </xf>
    <xf numFmtId="164" fontId="4" fillId="0" borderId="1" xfId="5" applyFont="1" applyBorder="1" applyAlignment="1">
      <alignment horizontal="center" vertical="center" wrapText="1"/>
    </xf>
    <xf numFmtId="164" fontId="4" fillId="4" borderId="1" xfId="5" applyFont="1" applyFill="1" applyBorder="1" applyAlignment="1">
      <alignment horizontal="center" vertical="center" wrapText="1"/>
    </xf>
    <xf numFmtId="3" fontId="2" fillId="4" borderId="1" xfId="1" applyNumberFormat="1" applyFont="1" applyFill="1" applyBorder="1" applyAlignment="1">
      <alignment horizontal="right" vertical="center" wrapText="1"/>
    </xf>
    <xf numFmtId="3" fontId="2" fillId="0" borderId="1" xfId="1" applyNumberFormat="1" applyFont="1" applyFill="1" applyBorder="1" applyAlignment="1">
      <alignment horizontal="right" vertical="center" wrapText="1"/>
    </xf>
    <xf numFmtId="165" fontId="2" fillId="0" borderId="1" xfId="1" applyNumberFormat="1" applyFont="1" applyFill="1" applyBorder="1" applyAlignment="1">
      <alignment horizontal="center" vertical="center" wrapText="1"/>
    </xf>
    <xf numFmtId="3" fontId="0" fillId="0" borderId="1" xfId="0" applyNumberFormat="1" applyFont="1" applyBorder="1" applyAlignment="1"/>
    <xf numFmtId="0" fontId="12"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3" fontId="6" fillId="0" borderId="1" xfId="0" applyNumberFormat="1" applyFont="1" applyFill="1" applyBorder="1" applyAlignment="1">
      <alignment horizontal="center" vertical="center"/>
    </xf>
    <xf numFmtId="3" fontId="2" fillId="0" borderId="0" xfId="0" applyNumberFormat="1" applyFont="1"/>
    <xf numFmtId="3" fontId="4" fillId="0" borderId="1" xfId="0" applyNumberFormat="1" applyFont="1" applyFill="1" applyBorder="1" applyAlignment="1">
      <alignment horizontal="right" vertical="center" wrapText="1"/>
    </xf>
    <xf numFmtId="3" fontId="4" fillId="5" borderId="1" xfId="0" applyNumberFormat="1" applyFont="1" applyFill="1" applyBorder="1" applyAlignment="1">
      <alignment horizontal="right" vertical="center" wrapText="1"/>
    </xf>
    <xf numFmtId="3" fontId="4" fillId="5" borderId="1" xfId="0" applyNumberFormat="1" applyFont="1" applyFill="1" applyBorder="1" applyAlignment="1">
      <alignment horizontal="center" vertical="center" wrapText="1"/>
    </xf>
    <xf numFmtId="165" fontId="4" fillId="5" borderId="1" xfId="0" applyNumberFormat="1" applyFont="1" applyFill="1" applyBorder="1" applyAlignment="1">
      <alignment horizontal="center" vertical="center"/>
    </xf>
    <xf numFmtId="3" fontId="2" fillId="5" borderId="1" xfId="1" applyNumberFormat="1" applyFont="1" applyFill="1" applyBorder="1" applyAlignment="1">
      <alignment horizontal="right" vertical="center" wrapText="1"/>
    </xf>
    <xf numFmtId="164" fontId="4" fillId="5" borderId="1" xfId="5" applyFont="1" applyFill="1" applyBorder="1" applyAlignment="1">
      <alignment horizontal="center" vertical="center" wrapText="1"/>
    </xf>
    <xf numFmtId="0" fontId="19" fillId="0" borderId="1" xfId="0" applyFont="1" applyBorder="1" applyAlignment="1">
      <alignment horizontal="justify" vertical="center" wrapText="1"/>
    </xf>
    <xf numFmtId="0" fontId="4" fillId="0" borderId="1" xfId="0" applyFont="1" applyFill="1" applyBorder="1" applyAlignment="1">
      <alignment horizontal="justify" vertical="center" wrapText="1"/>
    </xf>
    <xf numFmtId="0" fontId="6"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justify" vertical="center" wrapText="1"/>
    </xf>
    <xf numFmtId="0" fontId="23" fillId="0" borderId="1" xfId="0" applyFont="1" applyFill="1" applyBorder="1" applyAlignment="1">
      <alignment horizontal="center" vertical="center"/>
    </xf>
    <xf numFmtId="0" fontId="22" fillId="0" borderId="0" xfId="0" applyFont="1"/>
    <xf numFmtId="0" fontId="20" fillId="0" borderId="1" xfId="0" applyFont="1" applyFill="1" applyBorder="1" applyAlignment="1">
      <alignment vertical="center" wrapText="1"/>
    </xf>
    <xf numFmtId="49" fontId="20" fillId="2" borderId="1" xfId="2" applyNumberFormat="1" applyFont="1" applyFill="1" applyBorder="1" applyAlignment="1">
      <alignment horizontal="justify" vertical="top" wrapText="1"/>
    </xf>
    <xf numFmtId="0" fontId="22" fillId="0" borderId="1" xfId="0" applyFont="1" applyBorder="1" applyAlignment="1">
      <alignment horizontal="justify" vertical="center" wrapText="1"/>
    </xf>
    <xf numFmtId="0" fontId="24" fillId="0" borderId="1" xfId="0" applyFont="1" applyBorder="1" applyAlignment="1">
      <alignment vertical="top" wrapText="1"/>
    </xf>
    <xf numFmtId="0" fontId="20" fillId="0" borderId="1" xfId="0" applyFont="1" applyFill="1" applyBorder="1" applyAlignment="1">
      <alignment horizontal="justify" vertical="top" wrapText="1"/>
    </xf>
    <xf numFmtId="0" fontId="20" fillId="0" borderId="1" xfId="0" applyFont="1" applyFill="1" applyBorder="1" applyAlignment="1">
      <alignment horizontal="left" vertical="top" wrapText="1"/>
    </xf>
    <xf numFmtId="3" fontId="4" fillId="0" borderId="1" xfId="0" applyNumberFormat="1" applyFont="1" applyFill="1" applyBorder="1" applyAlignment="1">
      <alignment horizontal="justify" vertical="center" wrapText="1"/>
    </xf>
    <xf numFmtId="165" fontId="22" fillId="0" borderId="1" xfId="1" applyNumberFormat="1" applyFont="1" applyFill="1" applyBorder="1" applyAlignment="1">
      <alignment horizontal="justify" vertical="center" wrapText="1"/>
    </xf>
    <xf numFmtId="3" fontId="20" fillId="0" borderId="1" xfId="0" applyNumberFormat="1" applyFont="1" applyFill="1" applyBorder="1" applyAlignment="1">
      <alignment horizontal="justify" vertical="center" wrapText="1"/>
    </xf>
    <xf numFmtId="0" fontId="20" fillId="0" borderId="1" xfId="0" applyFont="1" applyFill="1" applyBorder="1" applyAlignment="1">
      <alignment horizontal="justify" vertical="center" wrapText="1"/>
    </xf>
    <xf numFmtId="0" fontId="21" fillId="0" borderId="1" xfId="0" applyFont="1" applyFill="1" applyBorder="1" applyAlignment="1">
      <alignment horizontal="justify" vertical="center" wrapText="1"/>
    </xf>
    <xf numFmtId="0" fontId="25" fillId="0" borderId="1" xfId="0" applyFont="1" applyFill="1" applyBorder="1" applyAlignment="1">
      <alignment horizontal="justify" vertical="center" wrapText="1"/>
    </xf>
    <xf numFmtId="165" fontId="20" fillId="0" borderId="1" xfId="0" applyNumberFormat="1" applyFont="1" applyFill="1" applyBorder="1" applyAlignment="1">
      <alignment horizontal="justify" vertical="center" wrapText="1"/>
    </xf>
    <xf numFmtId="164" fontId="20" fillId="0" borderId="1" xfId="5" applyFont="1" applyFill="1" applyBorder="1" applyAlignment="1">
      <alignment horizontal="justify" vertical="center" wrapText="1"/>
    </xf>
    <xf numFmtId="0" fontId="6" fillId="0" borderId="1" xfId="0" applyFont="1" applyFill="1" applyBorder="1" applyAlignment="1">
      <alignment horizontal="center" vertical="center"/>
    </xf>
    <xf numFmtId="0" fontId="4" fillId="4" borderId="1" xfId="0" applyFont="1" applyFill="1" applyBorder="1" applyAlignment="1">
      <alignment horizontal="center" vertical="center" wrapText="1"/>
    </xf>
    <xf numFmtId="3" fontId="14" fillId="4" borderId="1" xfId="0" applyNumberFormat="1" applyFont="1" applyFill="1" applyBorder="1" applyAlignment="1"/>
    <xf numFmtId="0" fontId="6" fillId="0" borderId="1" xfId="0" applyFont="1" applyFill="1" applyBorder="1" applyAlignment="1">
      <alignment vertical="center"/>
    </xf>
    <xf numFmtId="165" fontId="2" fillId="4" borderId="1" xfId="1"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4" fillId="7" borderId="1" xfId="0" applyFont="1" applyFill="1" applyBorder="1" applyAlignment="1">
      <alignment horizontal="center" vertical="center" wrapText="1"/>
    </xf>
    <xf numFmtId="3" fontId="4" fillId="7" borderId="1" xfId="0" applyNumberFormat="1" applyFont="1" applyFill="1" applyBorder="1" applyAlignment="1">
      <alignment horizontal="center" vertical="center" wrapText="1"/>
    </xf>
    <xf numFmtId="3" fontId="4" fillId="7" borderId="1" xfId="0" applyNumberFormat="1" applyFont="1" applyFill="1" applyBorder="1" applyAlignment="1">
      <alignment horizontal="right" vertical="center" wrapText="1"/>
    </xf>
    <xf numFmtId="165" fontId="4" fillId="7" borderId="1" xfId="0" applyNumberFormat="1" applyFont="1" applyFill="1" applyBorder="1" applyAlignment="1">
      <alignment horizontal="center" vertical="center"/>
    </xf>
    <xf numFmtId="3" fontId="2" fillId="7" borderId="1" xfId="1" applyNumberFormat="1" applyFont="1" applyFill="1" applyBorder="1" applyAlignment="1">
      <alignment horizontal="right" vertical="center" wrapText="1"/>
    </xf>
    <xf numFmtId="165" fontId="2" fillId="7" borderId="1" xfId="1"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4" fillId="8" borderId="1" xfId="0" applyFont="1" applyFill="1" applyBorder="1" applyAlignment="1">
      <alignment horizontal="center" vertical="center" wrapText="1"/>
    </xf>
    <xf numFmtId="3" fontId="2" fillId="8" borderId="1" xfId="1" applyNumberFormat="1" applyFont="1" applyFill="1" applyBorder="1" applyAlignment="1">
      <alignment horizontal="right" vertical="center" wrapText="1"/>
    </xf>
    <xf numFmtId="3" fontId="14" fillId="8" borderId="1" xfId="0" applyNumberFormat="1" applyFont="1" applyFill="1" applyBorder="1" applyAlignment="1"/>
    <xf numFmtId="3" fontId="4" fillId="8" borderId="1" xfId="0" applyNumberFormat="1" applyFont="1" applyFill="1" applyBorder="1" applyAlignment="1">
      <alignment horizontal="center" vertical="center" wrapText="1"/>
    </xf>
    <xf numFmtId="3" fontId="4" fillId="8" borderId="1" xfId="0" applyNumberFormat="1" applyFont="1" applyFill="1" applyBorder="1" applyAlignment="1">
      <alignment horizontal="right" vertical="center" wrapText="1"/>
    </xf>
    <xf numFmtId="165" fontId="4" fillId="8" borderId="1" xfId="0" applyNumberFormat="1" applyFont="1" applyFill="1" applyBorder="1" applyAlignment="1">
      <alignment horizontal="center" vertical="center"/>
    </xf>
    <xf numFmtId="165" fontId="2" fillId="8" borderId="1" xfId="1" applyNumberFormat="1" applyFont="1" applyFill="1" applyBorder="1" applyAlignment="1">
      <alignment horizontal="center" vertical="center" wrapText="1"/>
    </xf>
    <xf numFmtId="4" fontId="4" fillId="8" borderId="1" xfId="0" applyNumberFormat="1" applyFont="1" applyFill="1" applyBorder="1" applyAlignment="1">
      <alignment horizontal="center" vertical="center" wrapText="1"/>
    </xf>
    <xf numFmtId="4" fontId="4" fillId="8" borderId="1" xfId="0" applyNumberFormat="1" applyFont="1" applyFill="1" applyBorder="1" applyAlignment="1">
      <alignment horizontal="right" vertical="center" wrapText="1"/>
    </xf>
    <xf numFmtId="0" fontId="4" fillId="9" borderId="1" xfId="0" applyFont="1" applyFill="1" applyBorder="1" applyAlignment="1">
      <alignment horizontal="center" vertical="center" wrapText="1"/>
    </xf>
    <xf numFmtId="3" fontId="2" fillId="9" borderId="1" xfId="1" applyNumberFormat="1" applyFont="1" applyFill="1" applyBorder="1" applyAlignment="1">
      <alignment horizontal="right" vertical="center" wrapText="1"/>
    </xf>
    <xf numFmtId="3" fontId="14" fillId="9" borderId="1" xfId="0" applyNumberFormat="1" applyFont="1" applyFill="1" applyBorder="1" applyAlignment="1"/>
    <xf numFmtId="3" fontId="4" fillId="9" borderId="1" xfId="0" applyNumberFormat="1" applyFont="1" applyFill="1" applyBorder="1" applyAlignment="1">
      <alignment horizontal="center" vertical="center" wrapText="1"/>
    </xf>
    <xf numFmtId="3" fontId="4" fillId="9" borderId="1" xfId="0" applyNumberFormat="1" applyFont="1" applyFill="1" applyBorder="1" applyAlignment="1">
      <alignment horizontal="right" vertical="center" wrapText="1"/>
    </xf>
    <xf numFmtId="4" fontId="4" fillId="9" borderId="1" xfId="0" applyNumberFormat="1" applyFont="1" applyFill="1" applyBorder="1" applyAlignment="1">
      <alignment horizontal="center" vertical="center" wrapText="1"/>
    </xf>
    <xf numFmtId="4" fontId="4" fillId="9" borderId="1" xfId="0" applyNumberFormat="1" applyFont="1" applyFill="1" applyBorder="1" applyAlignment="1">
      <alignment horizontal="right" vertical="center" wrapText="1"/>
    </xf>
    <xf numFmtId="165" fontId="4" fillId="9" borderId="1" xfId="0" applyNumberFormat="1" applyFont="1" applyFill="1" applyBorder="1" applyAlignment="1">
      <alignment horizontal="center" vertical="center"/>
    </xf>
    <xf numFmtId="165" fontId="2" fillId="9" borderId="1" xfId="1" applyNumberFormat="1" applyFont="1" applyFill="1" applyBorder="1" applyAlignment="1">
      <alignment horizontal="center" vertical="center" wrapText="1"/>
    </xf>
    <xf numFmtId="0" fontId="28" fillId="10" borderId="1" xfId="0" applyFont="1" applyFill="1" applyBorder="1" applyAlignment="1">
      <alignment horizontal="justify" vertical="center" wrapText="1"/>
    </xf>
    <xf numFmtId="3" fontId="28" fillId="10" borderId="1" xfId="0" applyNumberFormat="1" applyFont="1" applyFill="1" applyBorder="1" applyAlignment="1">
      <alignment horizontal="justify" vertical="center" wrapText="1"/>
    </xf>
    <xf numFmtId="0" fontId="29" fillId="10" borderId="1" xfId="0" applyFont="1" applyFill="1" applyBorder="1" applyAlignment="1">
      <alignment horizontal="justify" vertical="center" wrapText="1"/>
    </xf>
    <xf numFmtId="165" fontId="28" fillId="10" borderId="1" xfId="0" applyNumberFormat="1" applyFont="1" applyFill="1" applyBorder="1" applyAlignment="1">
      <alignment horizontal="justify" vertical="center" wrapText="1"/>
    </xf>
    <xf numFmtId="164" fontId="28" fillId="10" borderId="1" xfId="5" applyFont="1" applyFill="1" applyBorder="1" applyAlignment="1">
      <alignment horizontal="justify" vertical="center" wrapText="1"/>
    </xf>
    <xf numFmtId="165" fontId="30" fillId="10" borderId="1" xfId="1" applyNumberFormat="1" applyFont="1" applyFill="1" applyBorder="1" applyAlignment="1">
      <alignment horizontal="justify" vertical="center" wrapText="1"/>
    </xf>
    <xf numFmtId="164" fontId="4" fillId="4" borderId="1" xfId="5" applyFont="1" applyFill="1" applyBorder="1" applyAlignment="1">
      <alignment horizontal="right" vertical="center" wrapText="1"/>
    </xf>
    <xf numFmtId="44" fontId="2" fillId="0" borderId="1" xfId="1" applyFont="1" applyBorder="1"/>
    <xf numFmtId="49" fontId="4" fillId="8" borderId="1" xfId="0" applyNumberFormat="1" applyFont="1" applyFill="1" applyBorder="1" applyAlignment="1">
      <alignment horizontal="center" vertical="center"/>
    </xf>
    <xf numFmtId="0" fontId="6" fillId="0" borderId="2" xfId="0" applyFont="1" applyFill="1" applyBorder="1" applyAlignment="1">
      <alignment vertical="center"/>
    </xf>
    <xf numFmtId="3" fontId="17" fillId="17" borderId="1" xfId="0" applyNumberFormat="1" applyFont="1" applyFill="1" applyBorder="1" applyAlignment="1">
      <alignment horizontal="right" vertical="center"/>
    </xf>
    <xf numFmtId="3" fontId="4" fillId="17" borderId="1" xfId="0" applyNumberFormat="1" applyFont="1" applyFill="1" applyBorder="1" applyAlignment="1">
      <alignment horizontal="right" vertical="center"/>
    </xf>
    <xf numFmtId="3" fontId="2" fillId="17" borderId="1" xfId="0" applyNumberFormat="1" applyFont="1" applyFill="1" applyBorder="1" applyAlignment="1">
      <alignment horizontal="right"/>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2" fillId="0" borderId="1" xfId="0" applyFont="1" applyBorder="1" applyAlignment="1">
      <alignment horizontal="center" vertical="center" wrapText="1"/>
    </xf>
    <xf numFmtId="0" fontId="15" fillId="0" borderId="1" xfId="0" applyFont="1" applyBorder="1"/>
    <xf numFmtId="0" fontId="9"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5" fillId="6" borderId="1" xfId="0" applyFont="1" applyFill="1" applyBorder="1"/>
    <xf numFmtId="3" fontId="12" fillId="4" borderId="1" xfId="0" applyNumberFormat="1" applyFont="1" applyFill="1" applyBorder="1" applyAlignment="1">
      <alignment horizontal="center" vertical="center" wrapText="1"/>
    </xf>
    <xf numFmtId="3" fontId="15" fillId="4" borderId="1" xfId="0" applyNumberFormat="1" applyFont="1" applyFill="1" applyBorder="1"/>
    <xf numFmtId="3" fontId="14" fillId="0" borderId="1" xfId="0" applyNumberFormat="1" applyFont="1" applyBorder="1" applyAlignment="1">
      <alignment horizontal="center"/>
    </xf>
    <xf numFmtId="0" fontId="12" fillId="0" borderId="1" xfId="0" applyFont="1" applyFill="1" applyBorder="1" applyAlignment="1">
      <alignment horizontal="center"/>
    </xf>
    <xf numFmtId="3" fontId="12" fillId="6" borderId="1" xfId="0" applyNumberFormat="1" applyFont="1" applyFill="1" applyBorder="1" applyAlignment="1">
      <alignment horizontal="center" vertical="center" wrapText="1"/>
    </xf>
    <xf numFmtId="3" fontId="15" fillId="6" borderId="1" xfId="0" applyNumberFormat="1" applyFont="1" applyFill="1" applyBorder="1"/>
    <xf numFmtId="0" fontId="12" fillId="4" borderId="1" xfId="0" applyFont="1" applyFill="1" applyBorder="1" applyAlignment="1">
      <alignment horizontal="center" vertical="center" wrapText="1"/>
    </xf>
    <xf numFmtId="0" fontId="15" fillId="4" borderId="1" xfId="0" applyFont="1" applyFill="1" applyBorder="1"/>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6" fillId="0" borderId="1" xfId="0" applyFont="1" applyFill="1" applyBorder="1" applyAlignment="1">
      <alignment horizontal="center" vertical="center"/>
    </xf>
    <xf numFmtId="3" fontId="12" fillId="0" borderId="1" xfId="0" applyNumberFormat="1" applyFont="1" applyBorder="1" applyAlignment="1">
      <alignment horizontal="center" vertical="center" wrapText="1"/>
    </xf>
    <xf numFmtId="3" fontId="15" fillId="0" borderId="1" xfId="0" applyNumberFormat="1" applyFont="1" applyBorder="1"/>
    <xf numFmtId="0" fontId="27" fillId="16" borderId="1" xfId="0" applyFont="1" applyFill="1" applyBorder="1" applyAlignment="1">
      <alignment horizontal="center" vertical="center" wrapText="1"/>
    </xf>
    <xf numFmtId="0" fontId="26" fillId="9" borderId="2" xfId="0" applyFont="1" applyFill="1" applyBorder="1" applyAlignment="1">
      <alignment horizontal="center" vertical="center"/>
    </xf>
    <xf numFmtId="0" fontId="26" fillId="9" borderId="3" xfId="0" applyFont="1" applyFill="1" applyBorder="1" applyAlignment="1">
      <alignment horizontal="center" vertical="center"/>
    </xf>
    <xf numFmtId="0" fontId="26" fillId="9" borderId="4" xfId="0" applyFont="1" applyFill="1" applyBorder="1" applyAlignment="1">
      <alignment horizontal="center" vertical="center"/>
    </xf>
    <xf numFmtId="0" fontId="27" fillId="9" borderId="1" xfId="0" applyFont="1" applyFill="1" applyBorder="1" applyAlignment="1">
      <alignment horizontal="center" vertical="center" wrapText="1"/>
    </xf>
    <xf numFmtId="0" fontId="24" fillId="9" borderId="1" xfId="0" applyFont="1" applyFill="1" applyBorder="1"/>
    <xf numFmtId="3" fontId="27" fillId="9" borderId="1" xfId="0" applyNumberFormat="1" applyFont="1" applyFill="1" applyBorder="1" applyAlignment="1">
      <alignment horizontal="center" vertical="center" wrapText="1"/>
    </xf>
    <xf numFmtId="3" fontId="24" fillId="9" borderId="1" xfId="0" applyNumberFormat="1" applyFont="1" applyFill="1" applyBorder="1"/>
    <xf numFmtId="0" fontId="27" fillId="11" borderId="1" xfId="0" applyFont="1" applyFill="1" applyBorder="1" applyAlignment="1">
      <alignment horizontal="center" vertical="center" wrapText="1"/>
    </xf>
    <xf numFmtId="0" fontId="24" fillId="11" borderId="1" xfId="0" applyFont="1" applyFill="1" applyBorder="1"/>
    <xf numFmtId="3" fontId="27" fillId="10" borderId="1" xfId="0" applyNumberFormat="1" applyFont="1" applyFill="1" applyBorder="1" applyAlignment="1">
      <alignment horizontal="center" vertical="center" wrapText="1"/>
    </xf>
    <xf numFmtId="3" fontId="24" fillId="10" borderId="1" xfId="0" applyNumberFormat="1" applyFont="1" applyFill="1" applyBorder="1"/>
    <xf numFmtId="0" fontId="27" fillId="10" borderId="1" xfId="0" applyFont="1" applyFill="1" applyBorder="1" applyAlignment="1">
      <alignment horizontal="center" vertical="center" wrapText="1"/>
    </xf>
    <xf numFmtId="0" fontId="24" fillId="10" borderId="1" xfId="0" applyFont="1" applyFill="1" applyBorder="1"/>
    <xf numFmtId="0" fontId="26" fillId="8" borderId="2" xfId="0" applyFont="1" applyFill="1" applyBorder="1" applyAlignment="1">
      <alignment horizontal="center" vertical="center"/>
    </xf>
    <xf numFmtId="0" fontId="26" fillId="8" borderId="3" xfId="0" applyFont="1" applyFill="1" applyBorder="1" applyAlignment="1">
      <alignment horizontal="center" vertical="center"/>
    </xf>
    <xf numFmtId="0" fontId="26" fillId="8" borderId="4" xfId="0" applyFont="1" applyFill="1" applyBorder="1" applyAlignment="1">
      <alignment horizontal="center" vertical="center"/>
    </xf>
    <xf numFmtId="0" fontId="27" fillId="8" borderId="1" xfId="0" applyFont="1" applyFill="1" applyBorder="1" applyAlignment="1">
      <alignment horizontal="center" vertical="center" wrapText="1"/>
    </xf>
    <xf numFmtId="0" fontId="24" fillId="8" borderId="1" xfId="0" applyFont="1" applyFill="1" applyBorder="1"/>
    <xf numFmtId="3" fontId="27" fillId="8" borderId="1" xfId="0" applyNumberFormat="1" applyFont="1" applyFill="1" applyBorder="1" applyAlignment="1">
      <alignment horizontal="center" vertical="center" wrapText="1"/>
    </xf>
    <xf numFmtId="3" fontId="24" fillId="8" borderId="1" xfId="0" applyNumberFormat="1" applyFont="1" applyFill="1" applyBorder="1"/>
    <xf numFmtId="0" fontId="27" fillId="4" borderId="1" xfId="0" applyFont="1" applyFill="1" applyBorder="1" applyAlignment="1">
      <alignment horizontal="center" vertical="center" wrapText="1"/>
    </xf>
    <xf numFmtId="0" fontId="24" fillId="4" borderId="1" xfId="0" applyFont="1" applyFill="1" applyBorder="1"/>
    <xf numFmtId="3" fontId="27" fillId="4" borderId="1" xfId="0" applyNumberFormat="1" applyFont="1" applyFill="1" applyBorder="1" applyAlignment="1">
      <alignment horizontal="center" vertical="center" wrapText="1"/>
    </xf>
    <xf numFmtId="3" fontId="24" fillId="4" borderId="1" xfId="0" applyNumberFormat="1" applyFont="1" applyFill="1" applyBorder="1"/>
    <xf numFmtId="0" fontId="27" fillId="7" borderId="1" xfId="0" applyFont="1" applyFill="1" applyBorder="1" applyAlignment="1">
      <alignment horizontal="center" vertical="center" wrapText="1"/>
    </xf>
    <xf numFmtId="0" fontId="24" fillId="7" borderId="1" xfId="0" applyFont="1" applyFill="1" applyBorder="1"/>
    <xf numFmtId="0" fontId="26" fillId="7" borderId="2" xfId="0" applyFont="1" applyFill="1" applyBorder="1" applyAlignment="1">
      <alignment horizontal="center" vertical="center"/>
    </xf>
    <xf numFmtId="0" fontId="26" fillId="7" borderId="3" xfId="0" applyFont="1" applyFill="1" applyBorder="1" applyAlignment="1">
      <alignment horizontal="center" vertical="center"/>
    </xf>
    <xf numFmtId="0" fontId="26" fillId="7" borderId="4" xfId="0" applyFont="1" applyFill="1" applyBorder="1" applyAlignment="1">
      <alignment horizontal="center" vertical="center"/>
    </xf>
    <xf numFmtId="3" fontId="27" fillId="7" borderId="1" xfId="0" applyNumberFormat="1" applyFont="1" applyFill="1" applyBorder="1" applyAlignment="1">
      <alignment horizontal="center" vertical="center" wrapText="1"/>
    </xf>
    <xf numFmtId="3" fontId="24" fillId="7" borderId="1" xfId="0" applyNumberFormat="1" applyFont="1" applyFill="1" applyBorder="1"/>
    <xf numFmtId="0" fontId="26" fillId="10" borderId="2" xfId="0" applyFont="1" applyFill="1" applyBorder="1" applyAlignment="1">
      <alignment horizontal="center" vertical="center"/>
    </xf>
    <xf numFmtId="0" fontId="26" fillId="10" borderId="3" xfId="0" applyFont="1" applyFill="1" applyBorder="1" applyAlignment="1">
      <alignment horizontal="center" vertical="center"/>
    </xf>
    <xf numFmtId="0" fontId="26" fillId="10" borderId="4" xfId="0" applyFont="1" applyFill="1" applyBorder="1" applyAlignment="1">
      <alignment horizontal="center" vertical="center"/>
    </xf>
    <xf numFmtId="0" fontId="26" fillId="4" borderId="2" xfId="0" applyFont="1" applyFill="1" applyBorder="1" applyAlignment="1">
      <alignment horizontal="center" vertical="center"/>
    </xf>
    <xf numFmtId="0" fontId="26" fillId="4" borderId="3" xfId="0" applyFont="1" applyFill="1" applyBorder="1" applyAlignment="1">
      <alignment horizontal="center" vertical="center"/>
    </xf>
    <xf numFmtId="0" fontId="26" fillId="4" borderId="4" xfId="0" applyFont="1" applyFill="1" applyBorder="1" applyAlignment="1">
      <alignment horizontal="center" vertical="center"/>
    </xf>
    <xf numFmtId="0" fontId="26" fillId="12" borderId="1" xfId="0" applyFont="1" applyFill="1" applyBorder="1" applyAlignment="1">
      <alignment horizontal="center" vertical="center"/>
    </xf>
    <xf numFmtId="0" fontId="27" fillId="12" borderId="1" xfId="0" applyFont="1" applyFill="1" applyBorder="1" applyAlignment="1">
      <alignment horizontal="center" vertical="center" wrapText="1"/>
    </xf>
    <xf numFmtId="0" fontId="24" fillId="12" borderId="1" xfId="0" applyFont="1" applyFill="1" applyBorder="1"/>
    <xf numFmtId="3" fontId="27" fillId="12" borderId="1" xfId="0" applyNumberFormat="1" applyFont="1" applyFill="1" applyBorder="1" applyAlignment="1">
      <alignment horizontal="center" vertical="center" wrapText="1"/>
    </xf>
    <xf numFmtId="3" fontId="24" fillId="12" borderId="1" xfId="0" applyNumberFormat="1" applyFont="1" applyFill="1" applyBorder="1"/>
    <xf numFmtId="0" fontId="26" fillId="11" borderId="1" xfId="0" applyFont="1" applyFill="1" applyBorder="1" applyAlignment="1">
      <alignment horizontal="center" vertical="center"/>
    </xf>
    <xf numFmtId="3" fontId="27" fillId="11" borderId="1" xfId="0" applyNumberFormat="1" applyFont="1" applyFill="1" applyBorder="1" applyAlignment="1">
      <alignment horizontal="center" vertical="center" wrapText="1"/>
    </xf>
    <xf numFmtId="3" fontId="24" fillId="11" borderId="1" xfId="0" applyNumberFormat="1" applyFont="1" applyFill="1" applyBorder="1"/>
    <xf numFmtId="0" fontId="26" fillId="13" borderId="1" xfId="0" applyFont="1" applyFill="1" applyBorder="1" applyAlignment="1">
      <alignment horizontal="center" vertical="center"/>
    </xf>
    <xf numFmtId="0" fontId="27" fillId="13" borderId="1" xfId="0" applyFont="1" applyFill="1" applyBorder="1" applyAlignment="1">
      <alignment horizontal="center" vertical="center" wrapText="1"/>
    </xf>
    <xf numFmtId="0" fontId="24" fillId="13" borderId="1" xfId="0" applyFont="1" applyFill="1" applyBorder="1"/>
    <xf numFmtId="3" fontId="27" fillId="13" borderId="1" xfId="0" applyNumberFormat="1" applyFont="1" applyFill="1" applyBorder="1" applyAlignment="1">
      <alignment horizontal="center" vertical="center" wrapText="1"/>
    </xf>
    <xf numFmtId="3" fontId="24" fillId="13" borderId="1" xfId="0" applyNumberFormat="1" applyFont="1" applyFill="1" applyBorder="1"/>
    <xf numFmtId="0" fontId="27" fillId="14" borderId="1" xfId="0" applyFont="1" applyFill="1" applyBorder="1" applyAlignment="1">
      <alignment horizontal="center" vertical="center" wrapText="1"/>
    </xf>
    <xf numFmtId="0" fontId="24" fillId="14" borderId="1" xfId="0" applyFont="1" applyFill="1" applyBorder="1"/>
    <xf numFmtId="0" fontId="26" fillId="15" borderId="1" xfId="0" applyFont="1" applyFill="1" applyBorder="1" applyAlignment="1">
      <alignment horizontal="center" vertical="center" wrapText="1"/>
    </xf>
    <xf numFmtId="0" fontId="26" fillId="14" borderId="1" xfId="0" applyFont="1" applyFill="1" applyBorder="1" applyAlignment="1">
      <alignment horizontal="center" vertical="center"/>
    </xf>
    <xf numFmtId="3" fontId="27" fillId="14" borderId="1" xfId="0" applyNumberFormat="1" applyFont="1" applyFill="1" applyBorder="1" applyAlignment="1">
      <alignment horizontal="center" vertical="center" wrapText="1"/>
    </xf>
    <xf numFmtId="3" fontId="24" fillId="14" borderId="1" xfId="0" applyNumberFormat="1" applyFont="1" applyFill="1" applyBorder="1"/>
    <xf numFmtId="0" fontId="31" fillId="0" borderId="5" xfId="0" applyFont="1" applyFill="1" applyBorder="1" applyAlignment="1">
      <alignment horizontal="center" vertical="center"/>
    </xf>
  </cellXfs>
  <cellStyles count="6">
    <cellStyle name="Moneda" xfId="1" builtinId="4"/>
    <cellStyle name="Moneda [0]" xfId="5" builtinId="7"/>
    <cellStyle name="Moneda 2" xfId="3"/>
    <cellStyle name="Moneda 3" xfId="4"/>
    <cellStyle name="Normal" xfId="0" builtinId="0"/>
    <cellStyle name="Normal 20" xfId="2"/>
  </cellStyles>
  <dxfs count="0"/>
  <tableStyles count="0" defaultTableStyle="TableStyleMedium2" defaultPivotStyle="PivotStyleLight16"/>
  <colors>
    <mruColors>
      <color rgb="FFE69880"/>
      <color rgb="FFDD073A"/>
      <color rgb="FF0BD9C0"/>
      <color rgb="FFB8E6C0"/>
      <color rgb="FFEAB4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7"/>
  <sheetViews>
    <sheetView topLeftCell="K10" zoomScale="97" zoomScaleNormal="97" workbookViewId="0">
      <selection activeCell="Y1" sqref="Y1"/>
    </sheetView>
  </sheetViews>
  <sheetFormatPr baseColWidth="10" defaultColWidth="11.42578125" defaultRowHeight="10.5" x14ac:dyDescent="0.15"/>
  <cols>
    <col min="1" max="1" width="11.42578125" style="2" bestFit="1" customWidth="1"/>
    <col min="2" max="2" width="13.140625" style="2" hidden="1" customWidth="1"/>
    <col min="3" max="3" width="22.42578125" style="1" hidden="1" customWidth="1"/>
    <col min="4" max="4" width="15" style="1" hidden="1" customWidth="1"/>
    <col min="5" max="5" width="18.7109375" style="1" customWidth="1"/>
    <col min="6" max="6" width="31" style="1" hidden="1" customWidth="1"/>
    <col min="7" max="7" width="11.42578125" style="1" bestFit="1" customWidth="1"/>
    <col min="8" max="8" width="15" style="1" customWidth="1"/>
    <col min="9" max="9" width="14.28515625" style="43" customWidth="1"/>
    <col min="10" max="10" width="16.85546875" style="1" customWidth="1"/>
    <col min="11" max="11" width="19.28515625" style="1" customWidth="1"/>
    <col min="12" max="12" width="18.7109375" style="1" customWidth="1"/>
    <col min="13" max="13" width="18.7109375" style="1" bestFit="1" customWidth="1"/>
    <col min="14" max="14" width="18.7109375" style="9" customWidth="1"/>
    <col min="15" max="15" width="17.28515625" style="9" customWidth="1"/>
    <col min="16" max="16" width="16.42578125" style="9" customWidth="1"/>
    <col min="17" max="17" width="15.5703125" style="9" bestFit="1" customWidth="1"/>
    <col min="18" max="18" width="15.42578125" style="9" bestFit="1" customWidth="1"/>
    <col min="19" max="19" width="12.85546875" style="9" customWidth="1"/>
    <col min="20" max="20" width="11.42578125" style="9" bestFit="1" customWidth="1"/>
    <col min="21" max="21" width="14.85546875" style="9" customWidth="1"/>
    <col min="22" max="22" width="15.42578125" style="9" customWidth="1"/>
    <col min="23" max="39" width="12.85546875" style="9" customWidth="1"/>
    <col min="40" max="40" width="16.7109375" style="1" customWidth="1"/>
    <col min="41" max="41" width="15.7109375" style="1" customWidth="1"/>
    <col min="42" max="42" width="11.42578125" style="1"/>
    <col min="43" max="43" width="13.42578125" style="1" bestFit="1" customWidth="1"/>
    <col min="44" max="16384" width="11.42578125" style="1"/>
  </cols>
  <sheetData>
    <row r="1" spans="1:42" s="4" customFormat="1" ht="11.25" x14ac:dyDescent="0.25">
      <c r="A1" s="37"/>
      <c r="B1" s="20"/>
      <c r="C1" s="20"/>
      <c r="D1" s="20"/>
      <c r="E1" s="38"/>
      <c r="F1" s="39"/>
      <c r="G1" s="40"/>
      <c r="H1" s="20"/>
      <c r="I1" s="42"/>
      <c r="J1" s="20"/>
      <c r="K1" s="20"/>
      <c r="L1" s="20"/>
      <c r="M1" s="20"/>
      <c r="N1" s="20"/>
      <c r="O1" s="20"/>
      <c r="P1" s="20"/>
      <c r="Q1" s="20"/>
      <c r="R1" s="20"/>
      <c r="S1" s="20"/>
      <c r="T1" s="20"/>
      <c r="U1" s="20"/>
      <c r="V1" s="20"/>
      <c r="W1" s="20"/>
      <c r="X1" s="52"/>
      <c r="Y1" s="52"/>
      <c r="Z1" s="52"/>
      <c r="AA1" s="52"/>
      <c r="AB1" s="52"/>
      <c r="AC1" s="52"/>
      <c r="AD1" s="52"/>
      <c r="AE1" s="52"/>
      <c r="AF1" s="52"/>
      <c r="AG1" s="52"/>
      <c r="AH1" s="52"/>
      <c r="AI1" s="52"/>
      <c r="AJ1" s="52"/>
      <c r="AK1" s="52"/>
      <c r="AL1" s="52"/>
      <c r="AM1" s="52"/>
      <c r="AN1" s="20"/>
      <c r="AO1" s="20"/>
      <c r="AP1" s="20"/>
    </row>
    <row r="2" spans="1:42" s="4" customFormat="1" ht="22.5" x14ac:dyDescent="0.25">
      <c r="A2" s="117" t="s">
        <v>57</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row>
    <row r="3" spans="1:42" s="4" customFormat="1" ht="15.75" customHeight="1" x14ac:dyDescent="0.25">
      <c r="A3" s="117" t="s">
        <v>69</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row>
    <row r="4" spans="1:42" s="4" customFormat="1" ht="65.25" customHeight="1" x14ac:dyDescent="0.25">
      <c r="A4" s="118" t="s">
        <v>59</v>
      </c>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row>
    <row r="5" spans="1:42" s="4" customFormat="1" ht="15" x14ac:dyDescent="0.25">
      <c r="A5" s="122"/>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row>
    <row r="6" spans="1:42" s="4" customFormat="1" ht="18" x14ac:dyDescent="0.25">
      <c r="A6" s="119" t="s">
        <v>58</v>
      </c>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row>
    <row r="7" spans="1:42" s="3" customFormat="1" ht="12" customHeight="1" x14ac:dyDescent="0.25">
      <c r="A7" s="123"/>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row>
    <row r="8" spans="1:42" s="4" customFormat="1" ht="27" customHeight="1" x14ac:dyDescent="0.25">
      <c r="A8" s="124"/>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row>
    <row r="9" spans="1:42" s="4" customFormat="1" ht="11.25" x14ac:dyDescent="0.25">
      <c r="A9" s="76"/>
      <c r="B9" s="76"/>
      <c r="C9" s="76"/>
      <c r="D9" s="76"/>
      <c r="E9" s="76"/>
      <c r="F9" s="76"/>
      <c r="G9" s="76"/>
      <c r="H9" s="135" t="s">
        <v>131</v>
      </c>
      <c r="I9" s="136"/>
      <c r="J9" s="136"/>
      <c r="K9" s="136"/>
      <c r="L9" s="136"/>
      <c r="M9" s="136"/>
      <c r="N9" s="136"/>
      <c r="O9" s="136"/>
      <c r="P9" s="136"/>
      <c r="Q9" s="136"/>
      <c r="R9" s="136"/>
      <c r="S9" s="136"/>
      <c r="T9" s="136"/>
      <c r="U9" s="136"/>
      <c r="V9" s="136"/>
      <c r="W9" s="136"/>
      <c r="X9" s="137"/>
      <c r="Y9" s="135" t="s">
        <v>132</v>
      </c>
      <c r="Z9" s="136"/>
      <c r="AA9" s="136"/>
      <c r="AB9" s="136"/>
      <c r="AC9" s="136"/>
      <c r="AD9" s="136"/>
      <c r="AE9" s="136"/>
      <c r="AF9" s="136"/>
      <c r="AG9" s="136"/>
      <c r="AH9" s="136"/>
      <c r="AI9" s="136"/>
      <c r="AJ9" s="136"/>
      <c r="AK9" s="136"/>
      <c r="AL9" s="136"/>
      <c r="AM9" s="137"/>
      <c r="AN9" s="76"/>
      <c r="AO9" s="76"/>
      <c r="AP9" s="76"/>
    </row>
    <row r="10" spans="1:42" s="4" customFormat="1" ht="49.5" customHeight="1" x14ac:dyDescent="0.2">
      <c r="A10" s="130" t="s">
        <v>0</v>
      </c>
      <c r="B10" s="130" t="s">
        <v>1</v>
      </c>
      <c r="C10" s="130" t="s">
        <v>2</v>
      </c>
      <c r="D10" s="130" t="s">
        <v>3</v>
      </c>
      <c r="E10" s="130" t="s">
        <v>4</v>
      </c>
      <c r="F10" s="130" t="s">
        <v>5</v>
      </c>
      <c r="G10" s="130" t="s">
        <v>6</v>
      </c>
      <c r="H10" s="125" t="s">
        <v>95</v>
      </c>
      <c r="I10" s="131" t="s">
        <v>96</v>
      </c>
      <c r="J10" s="125" t="s">
        <v>97</v>
      </c>
      <c r="K10" s="125" t="s">
        <v>98</v>
      </c>
      <c r="L10" s="125" t="s">
        <v>99</v>
      </c>
      <c r="M10" s="125" t="s">
        <v>100</v>
      </c>
      <c r="N10" s="125" t="s">
        <v>101</v>
      </c>
      <c r="O10" s="125" t="s">
        <v>102</v>
      </c>
      <c r="P10" s="125" t="s">
        <v>103</v>
      </c>
      <c r="Q10" s="125" t="s">
        <v>104</v>
      </c>
      <c r="R10" s="125" t="s">
        <v>105</v>
      </c>
      <c r="S10" s="125" t="s">
        <v>106</v>
      </c>
      <c r="T10" s="125" t="s">
        <v>107</v>
      </c>
      <c r="U10" s="125" t="s">
        <v>108</v>
      </c>
      <c r="V10" s="125" t="s">
        <v>109</v>
      </c>
      <c r="W10" s="125" t="s">
        <v>110</v>
      </c>
      <c r="X10" s="125" t="s">
        <v>95</v>
      </c>
      <c r="Y10" s="127" t="s">
        <v>96</v>
      </c>
      <c r="Z10" s="133" t="s">
        <v>97</v>
      </c>
      <c r="AA10" s="133" t="s">
        <v>98</v>
      </c>
      <c r="AB10" s="133" t="s">
        <v>99</v>
      </c>
      <c r="AC10" s="133" t="s">
        <v>100</v>
      </c>
      <c r="AD10" s="133" t="s">
        <v>101</v>
      </c>
      <c r="AE10" s="133" t="s">
        <v>102</v>
      </c>
      <c r="AF10" s="133" t="s">
        <v>103</v>
      </c>
      <c r="AG10" s="133" t="s">
        <v>104</v>
      </c>
      <c r="AH10" s="133" t="s">
        <v>105</v>
      </c>
      <c r="AI10" s="133" t="s">
        <v>106</v>
      </c>
      <c r="AJ10" s="133" t="s">
        <v>107</v>
      </c>
      <c r="AK10" s="133" t="s">
        <v>108</v>
      </c>
      <c r="AL10" s="133" t="s">
        <v>109</v>
      </c>
      <c r="AM10" s="133" t="s">
        <v>110</v>
      </c>
      <c r="AN10" s="120" t="s">
        <v>60</v>
      </c>
      <c r="AO10" s="121"/>
      <c r="AP10" s="120" t="s">
        <v>61</v>
      </c>
    </row>
    <row r="11" spans="1:42" ht="31.5" x14ac:dyDescent="0.15">
      <c r="A11" s="130"/>
      <c r="B11" s="130"/>
      <c r="C11" s="130"/>
      <c r="D11" s="130"/>
      <c r="E11" s="130"/>
      <c r="F11" s="130"/>
      <c r="G11" s="130"/>
      <c r="H11" s="126"/>
      <c r="I11" s="132"/>
      <c r="J11" s="126"/>
      <c r="K11" s="126"/>
      <c r="L11" s="126"/>
      <c r="M11" s="126"/>
      <c r="N11" s="126"/>
      <c r="O11" s="126"/>
      <c r="P11" s="126"/>
      <c r="Q11" s="126"/>
      <c r="R11" s="126"/>
      <c r="S11" s="126"/>
      <c r="T11" s="126"/>
      <c r="U11" s="126"/>
      <c r="V11" s="126"/>
      <c r="W11" s="126"/>
      <c r="X11" s="126"/>
      <c r="Y11" s="128"/>
      <c r="Z11" s="134"/>
      <c r="AA11" s="134"/>
      <c r="AB11" s="134"/>
      <c r="AC11" s="134"/>
      <c r="AD11" s="134"/>
      <c r="AE11" s="134"/>
      <c r="AF11" s="134"/>
      <c r="AG11" s="134"/>
      <c r="AH11" s="134"/>
      <c r="AI11" s="134"/>
      <c r="AJ11" s="134"/>
      <c r="AK11" s="134"/>
      <c r="AL11" s="134"/>
      <c r="AM11" s="134"/>
      <c r="AN11" s="36" t="s">
        <v>62</v>
      </c>
      <c r="AO11" s="36" t="s">
        <v>63</v>
      </c>
      <c r="AP11" s="121"/>
    </row>
    <row r="12" spans="1:42" ht="38.25" customHeight="1" x14ac:dyDescent="0.15">
      <c r="A12" s="7">
        <v>1</v>
      </c>
      <c r="B12" s="7" t="s">
        <v>7</v>
      </c>
      <c r="C12" s="7" t="s">
        <v>8</v>
      </c>
      <c r="D12" s="8" t="s">
        <v>9</v>
      </c>
      <c r="E12" s="15" t="s">
        <v>10</v>
      </c>
      <c r="F12" s="16" t="s">
        <v>11</v>
      </c>
      <c r="G12" s="23">
        <v>2</v>
      </c>
      <c r="H12" s="24"/>
      <c r="I12" s="29"/>
      <c r="J12" s="25">
        <v>1332800</v>
      </c>
      <c r="K12" s="24"/>
      <c r="L12" s="24"/>
      <c r="M12" s="24"/>
      <c r="N12" s="24"/>
      <c r="O12" s="24"/>
      <c r="P12" s="24"/>
      <c r="Q12" s="24"/>
      <c r="R12" s="24"/>
      <c r="S12" s="24"/>
      <c r="T12" s="24"/>
      <c r="U12" s="24"/>
      <c r="V12" s="24"/>
      <c r="W12" s="24"/>
      <c r="X12" s="24"/>
      <c r="Y12" s="74"/>
      <c r="Z12" s="74"/>
      <c r="AA12" s="74"/>
      <c r="AB12" s="74"/>
      <c r="AC12" s="74"/>
      <c r="AD12" s="74"/>
      <c r="AE12" s="74"/>
      <c r="AF12" s="74"/>
      <c r="AG12" s="74"/>
      <c r="AH12" s="74"/>
      <c r="AI12" s="74"/>
      <c r="AJ12" s="74"/>
      <c r="AK12" s="74"/>
      <c r="AL12" s="74"/>
      <c r="AM12" s="74"/>
      <c r="AN12" s="19"/>
      <c r="AO12" s="19"/>
      <c r="AP12" s="19"/>
    </row>
    <row r="13" spans="1:42" ht="37.5" customHeight="1" x14ac:dyDescent="0.15">
      <c r="A13" s="7">
        <v>2</v>
      </c>
      <c r="B13" s="7" t="s">
        <v>7</v>
      </c>
      <c r="C13" s="7" t="s">
        <v>8</v>
      </c>
      <c r="D13" s="8" t="s">
        <v>9</v>
      </c>
      <c r="E13" s="15" t="s">
        <v>12</v>
      </c>
      <c r="F13" s="16" t="s">
        <v>71</v>
      </c>
      <c r="G13" s="23">
        <v>1</v>
      </c>
      <c r="H13" s="24"/>
      <c r="I13" s="29">
        <v>28917000</v>
      </c>
      <c r="J13" s="26">
        <v>0</v>
      </c>
      <c r="K13" s="24"/>
      <c r="L13" s="25">
        <v>22550500</v>
      </c>
      <c r="M13" s="24"/>
      <c r="N13" s="24"/>
      <c r="O13" s="24"/>
      <c r="P13" s="24"/>
      <c r="Q13" s="24"/>
      <c r="R13" s="24"/>
      <c r="S13" s="26">
        <v>24990000</v>
      </c>
      <c r="T13" s="24"/>
      <c r="U13" s="24"/>
      <c r="V13" s="24"/>
      <c r="W13" s="24"/>
      <c r="X13" s="24"/>
      <c r="Y13" s="74"/>
      <c r="Z13" s="74"/>
      <c r="AA13" s="74"/>
      <c r="AB13" s="74"/>
      <c r="AC13" s="74"/>
      <c r="AD13" s="74"/>
      <c r="AE13" s="74"/>
      <c r="AF13" s="74"/>
      <c r="AG13" s="74"/>
      <c r="AH13" s="74"/>
      <c r="AI13" s="74"/>
      <c r="AJ13" s="74"/>
      <c r="AK13" s="74"/>
      <c r="AL13" s="74"/>
      <c r="AM13" s="74"/>
      <c r="AN13" s="21"/>
      <c r="AO13" s="21"/>
      <c r="AP13" s="21"/>
    </row>
    <row r="14" spans="1:42" ht="28.5" customHeight="1" x14ac:dyDescent="0.15">
      <c r="A14" s="7">
        <v>3</v>
      </c>
      <c r="B14" s="7" t="s">
        <v>7</v>
      </c>
      <c r="C14" s="7" t="s">
        <v>8</v>
      </c>
      <c r="D14" s="8" t="s">
        <v>9</v>
      </c>
      <c r="E14" s="15" t="s">
        <v>13</v>
      </c>
      <c r="F14" s="16" t="s">
        <v>14</v>
      </c>
      <c r="G14" s="23">
        <v>4</v>
      </c>
      <c r="H14" s="24"/>
      <c r="I14" s="29"/>
      <c r="J14" s="25">
        <v>4260200</v>
      </c>
      <c r="K14" s="24"/>
      <c r="L14" s="24"/>
      <c r="M14" s="24"/>
      <c r="N14" s="24"/>
      <c r="O14" s="24"/>
      <c r="P14" s="24"/>
      <c r="Q14" s="19">
        <v>4284000</v>
      </c>
      <c r="R14" s="24"/>
      <c r="S14" s="24"/>
      <c r="T14" s="24"/>
      <c r="U14" s="24"/>
      <c r="V14" s="24"/>
      <c r="W14" s="24"/>
      <c r="X14" s="24"/>
      <c r="Y14" s="74"/>
      <c r="Z14" s="74"/>
      <c r="AA14" s="74"/>
      <c r="AB14" s="74"/>
      <c r="AC14" s="74"/>
      <c r="AD14" s="74"/>
      <c r="AE14" s="74"/>
      <c r="AF14" s="74"/>
      <c r="AG14" s="74"/>
      <c r="AH14" s="74"/>
      <c r="AI14" s="74"/>
      <c r="AJ14" s="74"/>
      <c r="AK14" s="74"/>
      <c r="AL14" s="74"/>
      <c r="AM14" s="74"/>
      <c r="AN14" s="21"/>
      <c r="AO14" s="21"/>
      <c r="AP14" s="21"/>
    </row>
    <row r="15" spans="1:42" ht="29.25" customHeight="1" x14ac:dyDescent="0.15">
      <c r="A15" s="7">
        <v>4</v>
      </c>
      <c r="B15" s="7" t="s">
        <v>7</v>
      </c>
      <c r="C15" s="7" t="s">
        <v>8</v>
      </c>
      <c r="D15" s="8" t="s">
        <v>9</v>
      </c>
      <c r="E15" s="15" t="s">
        <v>15</v>
      </c>
      <c r="F15" s="16" t="s">
        <v>16</v>
      </c>
      <c r="G15" s="23">
        <v>3</v>
      </c>
      <c r="H15" s="24"/>
      <c r="I15" s="29"/>
      <c r="J15" s="25">
        <v>464100</v>
      </c>
      <c r="K15" s="24"/>
      <c r="L15" s="24"/>
      <c r="M15" s="24"/>
      <c r="N15" s="24"/>
      <c r="O15" s="24"/>
      <c r="P15" s="24"/>
      <c r="Q15" s="19"/>
      <c r="R15" s="24"/>
      <c r="S15" s="24"/>
      <c r="T15" s="24"/>
      <c r="U15" s="24"/>
      <c r="V15" s="24"/>
      <c r="W15" s="24"/>
      <c r="X15" s="24"/>
      <c r="Y15" s="74"/>
      <c r="Z15" s="74"/>
      <c r="AA15" s="74"/>
      <c r="AB15" s="74"/>
      <c r="AC15" s="74"/>
      <c r="AD15" s="74"/>
      <c r="AE15" s="74"/>
      <c r="AF15" s="74"/>
      <c r="AG15" s="74"/>
      <c r="AH15" s="74"/>
      <c r="AI15" s="74"/>
      <c r="AJ15" s="74"/>
      <c r="AK15" s="74"/>
      <c r="AL15" s="74"/>
      <c r="AM15" s="74"/>
      <c r="AN15" s="21"/>
      <c r="AO15" s="21"/>
      <c r="AP15" s="21"/>
    </row>
    <row r="16" spans="1:42" ht="31.5" x14ac:dyDescent="0.15">
      <c r="A16" s="7">
        <v>5</v>
      </c>
      <c r="B16" s="7" t="s">
        <v>7</v>
      </c>
      <c r="C16" s="7" t="s">
        <v>8</v>
      </c>
      <c r="D16" s="8" t="s">
        <v>9</v>
      </c>
      <c r="E16" s="15" t="s">
        <v>17</v>
      </c>
      <c r="F16" s="16" t="s">
        <v>18</v>
      </c>
      <c r="G16" s="23">
        <v>10</v>
      </c>
      <c r="H16" s="24"/>
      <c r="I16" s="29">
        <v>7854000</v>
      </c>
      <c r="J16" s="26">
        <v>7616000</v>
      </c>
      <c r="K16" s="24"/>
      <c r="L16" s="24"/>
      <c r="M16" s="24"/>
      <c r="N16" s="26">
        <v>7889700</v>
      </c>
      <c r="O16" s="24"/>
      <c r="P16" s="24"/>
      <c r="Q16" s="27">
        <v>5712000</v>
      </c>
      <c r="R16" s="24"/>
      <c r="S16" s="24"/>
      <c r="T16" s="24"/>
      <c r="U16" s="24"/>
      <c r="V16" s="24"/>
      <c r="W16" s="24"/>
      <c r="X16" s="24"/>
      <c r="Y16" s="74"/>
      <c r="Z16" s="74"/>
      <c r="AA16" s="74"/>
      <c r="AB16" s="74"/>
      <c r="AC16" s="74"/>
      <c r="AD16" s="74"/>
      <c r="AE16" s="74"/>
      <c r="AF16" s="74"/>
      <c r="AG16" s="74"/>
      <c r="AH16" s="74"/>
      <c r="AI16" s="74"/>
      <c r="AJ16" s="74"/>
      <c r="AK16" s="74"/>
      <c r="AL16" s="74"/>
      <c r="AM16" s="74"/>
      <c r="AN16" s="21"/>
      <c r="AO16" s="21"/>
      <c r="AP16" s="21"/>
    </row>
    <row r="17" spans="1:42" ht="42" x14ac:dyDescent="0.15">
      <c r="A17" s="7">
        <v>6</v>
      </c>
      <c r="B17" s="7" t="s">
        <v>7</v>
      </c>
      <c r="C17" s="7" t="s">
        <v>19</v>
      </c>
      <c r="D17" s="8" t="s">
        <v>9</v>
      </c>
      <c r="E17" s="15" t="s">
        <v>20</v>
      </c>
      <c r="F17" s="16" t="s">
        <v>21</v>
      </c>
      <c r="G17" s="23">
        <v>3</v>
      </c>
      <c r="H17" s="24"/>
      <c r="I17" s="28">
        <v>2034900</v>
      </c>
      <c r="J17" s="24"/>
      <c r="K17" s="24"/>
      <c r="L17" s="24"/>
      <c r="M17" s="24"/>
      <c r="N17" s="24"/>
      <c r="O17" s="24"/>
      <c r="P17" s="24"/>
      <c r="Q17" s="24"/>
      <c r="R17" s="24"/>
      <c r="S17" s="24"/>
      <c r="T17" s="24"/>
      <c r="U17" s="24"/>
      <c r="V17" s="24"/>
      <c r="W17" s="24"/>
      <c r="X17" s="24"/>
      <c r="Y17" s="74"/>
      <c r="Z17" s="74"/>
      <c r="AA17" s="74"/>
      <c r="AB17" s="74"/>
      <c r="AC17" s="74"/>
      <c r="AD17" s="74"/>
      <c r="AE17" s="74"/>
      <c r="AF17" s="74"/>
      <c r="AG17" s="74"/>
      <c r="AH17" s="74"/>
      <c r="AI17" s="74"/>
      <c r="AJ17" s="74"/>
      <c r="AK17" s="74"/>
      <c r="AL17" s="74"/>
      <c r="AM17" s="74"/>
      <c r="AN17" s="21"/>
      <c r="AO17" s="21"/>
      <c r="AP17" s="21"/>
    </row>
    <row r="18" spans="1:42" ht="137.25" customHeight="1" x14ac:dyDescent="0.15">
      <c r="A18" s="7">
        <v>7</v>
      </c>
      <c r="B18" s="7" t="s">
        <v>7</v>
      </c>
      <c r="C18" s="7" t="s">
        <v>22</v>
      </c>
      <c r="D18" s="8" t="s">
        <v>9</v>
      </c>
      <c r="E18" s="6" t="s">
        <v>23</v>
      </c>
      <c r="F18" s="13" t="s">
        <v>75</v>
      </c>
      <c r="G18" s="23">
        <v>1</v>
      </c>
      <c r="H18" s="24"/>
      <c r="I18" s="29"/>
      <c r="J18" s="24"/>
      <c r="K18" s="24"/>
      <c r="L18" s="24"/>
      <c r="M18" s="24"/>
      <c r="N18" s="25">
        <v>42637700</v>
      </c>
      <c r="O18" s="24"/>
      <c r="P18" s="24"/>
      <c r="Q18" s="24"/>
      <c r="R18" s="26">
        <v>43774150</v>
      </c>
      <c r="S18" s="26">
        <v>42840000</v>
      </c>
      <c r="T18" s="24"/>
      <c r="U18" s="24"/>
      <c r="V18" s="24"/>
      <c r="W18" s="24"/>
      <c r="X18" s="24"/>
      <c r="Y18" s="74"/>
      <c r="Z18" s="74"/>
      <c r="AA18" s="74"/>
      <c r="AB18" s="74"/>
      <c r="AC18" s="74"/>
      <c r="AD18" s="74"/>
      <c r="AE18" s="74"/>
      <c r="AF18" s="74"/>
      <c r="AG18" s="74"/>
      <c r="AH18" s="74"/>
      <c r="AI18" s="74"/>
      <c r="AJ18" s="74"/>
      <c r="AK18" s="74"/>
      <c r="AL18" s="74"/>
      <c r="AM18" s="74"/>
      <c r="AN18" s="21"/>
      <c r="AO18" s="21"/>
      <c r="AP18" s="21"/>
    </row>
    <row r="19" spans="1:42" ht="170.25" customHeight="1" x14ac:dyDescent="0.15">
      <c r="A19" s="7">
        <v>8</v>
      </c>
      <c r="B19" s="7" t="s">
        <v>7</v>
      </c>
      <c r="C19" s="7" t="s">
        <v>22</v>
      </c>
      <c r="D19" s="8" t="s">
        <v>9</v>
      </c>
      <c r="E19" s="6" t="s">
        <v>24</v>
      </c>
      <c r="F19" s="13" t="s">
        <v>76</v>
      </c>
      <c r="G19" s="23">
        <v>1</v>
      </c>
      <c r="H19" s="24"/>
      <c r="I19" s="29"/>
      <c r="J19" s="24"/>
      <c r="K19" s="24"/>
      <c r="L19" s="24"/>
      <c r="M19" s="24"/>
      <c r="N19" s="24"/>
      <c r="O19" s="24"/>
      <c r="P19" s="24"/>
      <c r="Q19" s="24"/>
      <c r="R19" s="25">
        <v>31862250</v>
      </c>
      <c r="S19" s="26">
        <v>31892000</v>
      </c>
      <c r="T19" s="24"/>
      <c r="U19" s="24"/>
      <c r="V19" s="24"/>
      <c r="W19" s="24"/>
      <c r="X19" s="24"/>
      <c r="Y19" s="74"/>
      <c r="Z19" s="74"/>
      <c r="AA19" s="74"/>
      <c r="AB19" s="74"/>
      <c r="AC19" s="74"/>
      <c r="AD19" s="74"/>
      <c r="AE19" s="74"/>
      <c r="AF19" s="74"/>
      <c r="AG19" s="74"/>
      <c r="AH19" s="74"/>
      <c r="AI19" s="74"/>
      <c r="AJ19" s="74"/>
      <c r="AK19" s="74"/>
      <c r="AL19" s="74"/>
      <c r="AM19" s="74"/>
      <c r="AN19" s="21"/>
      <c r="AO19" s="21"/>
      <c r="AP19" s="21"/>
    </row>
    <row r="20" spans="1:42" ht="36" customHeight="1" x14ac:dyDescent="0.15">
      <c r="A20" s="7">
        <v>9</v>
      </c>
      <c r="B20" s="7" t="s">
        <v>7</v>
      </c>
      <c r="C20" s="7" t="s">
        <v>25</v>
      </c>
      <c r="D20" s="8" t="s">
        <v>9</v>
      </c>
      <c r="E20" s="15" t="s">
        <v>26</v>
      </c>
      <c r="F20" s="17" t="s">
        <v>70</v>
      </c>
      <c r="G20" s="23">
        <v>2</v>
      </c>
      <c r="H20" s="26">
        <v>573342</v>
      </c>
      <c r="I20" s="29"/>
      <c r="J20" s="24"/>
      <c r="K20" s="24"/>
      <c r="L20" s="24"/>
      <c r="M20" s="24"/>
      <c r="N20" s="24"/>
      <c r="O20" s="24"/>
      <c r="P20" s="24"/>
      <c r="Q20" s="28">
        <v>523600</v>
      </c>
      <c r="R20" s="24"/>
      <c r="S20" s="24"/>
      <c r="T20" s="24"/>
      <c r="U20" s="24"/>
      <c r="V20" s="24"/>
      <c r="W20" s="24"/>
      <c r="X20" s="24"/>
      <c r="Y20" s="74"/>
      <c r="Z20" s="74"/>
      <c r="AA20" s="74"/>
      <c r="AB20" s="74"/>
      <c r="AC20" s="74"/>
      <c r="AD20" s="74"/>
      <c r="AE20" s="74"/>
      <c r="AF20" s="74"/>
      <c r="AG20" s="74"/>
      <c r="AH20" s="74"/>
      <c r="AI20" s="74"/>
      <c r="AJ20" s="74"/>
      <c r="AK20" s="74"/>
      <c r="AL20" s="74"/>
      <c r="AM20" s="74"/>
      <c r="AN20" s="21"/>
      <c r="AO20" s="21"/>
      <c r="AP20" s="21"/>
    </row>
    <row r="21" spans="1:42" ht="69" customHeight="1" x14ac:dyDescent="0.15">
      <c r="A21" s="7">
        <v>10</v>
      </c>
      <c r="B21" s="7" t="s">
        <v>7</v>
      </c>
      <c r="C21" s="7" t="s">
        <v>25</v>
      </c>
      <c r="D21" s="8" t="s">
        <v>9</v>
      </c>
      <c r="E21" s="15" t="s">
        <v>77</v>
      </c>
      <c r="F21" s="17" t="s">
        <v>78</v>
      </c>
      <c r="G21" s="23">
        <v>3</v>
      </c>
      <c r="H21" s="26">
        <v>21241500</v>
      </c>
      <c r="I21" s="29"/>
      <c r="J21" s="24"/>
      <c r="K21" s="24"/>
      <c r="L21" s="24"/>
      <c r="M21" s="24"/>
      <c r="N21" s="24"/>
      <c r="O21" s="24"/>
      <c r="P21" s="24"/>
      <c r="Q21" s="28">
        <v>19635000</v>
      </c>
      <c r="R21" s="24"/>
      <c r="S21" s="24"/>
      <c r="T21" s="24"/>
      <c r="U21" s="24"/>
      <c r="V21" s="24"/>
      <c r="W21" s="24"/>
      <c r="X21" s="24"/>
      <c r="Y21" s="74"/>
      <c r="Z21" s="74"/>
      <c r="AA21" s="74"/>
      <c r="AB21" s="74"/>
      <c r="AC21" s="74"/>
      <c r="AD21" s="74"/>
      <c r="AE21" s="74"/>
      <c r="AF21" s="74"/>
      <c r="AG21" s="74"/>
      <c r="AH21" s="74"/>
      <c r="AI21" s="74"/>
      <c r="AJ21" s="74"/>
      <c r="AK21" s="74"/>
      <c r="AL21" s="74"/>
      <c r="AM21" s="74"/>
      <c r="AN21" s="21"/>
      <c r="AO21" s="21"/>
      <c r="AP21" s="21"/>
    </row>
    <row r="22" spans="1:42" ht="47.25" customHeight="1" x14ac:dyDescent="0.15">
      <c r="A22" s="7">
        <v>11</v>
      </c>
      <c r="B22" s="7" t="s">
        <v>7</v>
      </c>
      <c r="C22" s="7" t="s">
        <v>25</v>
      </c>
      <c r="D22" s="8" t="s">
        <v>9</v>
      </c>
      <c r="E22" s="15" t="s">
        <v>79</v>
      </c>
      <c r="F22" s="16" t="s">
        <v>80</v>
      </c>
      <c r="G22" s="23">
        <v>10</v>
      </c>
      <c r="H22" s="25">
        <v>22610000</v>
      </c>
      <c r="I22" s="29"/>
      <c r="J22" s="26">
        <v>24395000</v>
      </c>
      <c r="K22" s="24"/>
      <c r="L22" s="24"/>
      <c r="M22" s="24"/>
      <c r="N22" s="24"/>
      <c r="O22" s="24"/>
      <c r="P22" s="24"/>
      <c r="Q22" s="29">
        <v>23800000</v>
      </c>
      <c r="R22" s="24"/>
      <c r="S22" s="24"/>
      <c r="T22" s="24"/>
      <c r="U22" s="24"/>
      <c r="V22" s="24"/>
      <c r="W22" s="24"/>
      <c r="X22" s="24"/>
      <c r="Y22" s="74"/>
      <c r="Z22" s="74"/>
      <c r="AA22" s="74"/>
      <c r="AB22" s="74"/>
      <c r="AC22" s="74"/>
      <c r="AD22" s="74"/>
      <c r="AE22" s="74"/>
      <c r="AF22" s="74"/>
      <c r="AG22" s="74"/>
      <c r="AH22" s="74"/>
      <c r="AI22" s="74"/>
      <c r="AJ22" s="74"/>
      <c r="AK22" s="74"/>
      <c r="AL22" s="74"/>
      <c r="AM22" s="74"/>
      <c r="AN22" s="21"/>
      <c r="AO22" s="21"/>
      <c r="AP22" s="21"/>
    </row>
    <row r="23" spans="1:42" ht="33" customHeight="1" x14ac:dyDescent="0.15">
      <c r="A23" s="7">
        <v>12</v>
      </c>
      <c r="B23" s="7" t="s">
        <v>7</v>
      </c>
      <c r="C23" s="7" t="s">
        <v>25</v>
      </c>
      <c r="D23" s="8" t="s">
        <v>9</v>
      </c>
      <c r="E23" s="15" t="s">
        <v>27</v>
      </c>
      <c r="F23" s="17" t="s">
        <v>28</v>
      </c>
      <c r="G23" s="23">
        <v>23</v>
      </c>
      <c r="H23" s="26">
        <v>2463300</v>
      </c>
      <c r="I23" s="29"/>
      <c r="J23" s="26">
        <v>2326450</v>
      </c>
      <c r="K23" s="24"/>
      <c r="L23" s="24"/>
      <c r="M23" s="24"/>
      <c r="N23" s="24"/>
      <c r="O23" s="24"/>
      <c r="P23" s="24"/>
      <c r="Q23" s="28">
        <v>1642200</v>
      </c>
      <c r="R23" s="24"/>
      <c r="S23" s="24"/>
      <c r="T23" s="24"/>
      <c r="U23" s="24"/>
      <c r="V23" s="24"/>
      <c r="W23" s="24"/>
      <c r="X23" s="24"/>
      <c r="Y23" s="74"/>
      <c r="Z23" s="74"/>
      <c r="AA23" s="74"/>
      <c r="AB23" s="74"/>
      <c r="AC23" s="74"/>
      <c r="AD23" s="74"/>
      <c r="AE23" s="74"/>
      <c r="AF23" s="74"/>
      <c r="AG23" s="74"/>
      <c r="AH23" s="74"/>
      <c r="AI23" s="74"/>
      <c r="AJ23" s="74"/>
      <c r="AK23" s="74"/>
      <c r="AL23" s="74"/>
      <c r="AM23" s="74"/>
      <c r="AN23" s="21"/>
      <c r="AO23" s="21"/>
      <c r="AP23" s="21"/>
    </row>
    <row r="24" spans="1:42" ht="34.5" customHeight="1" x14ac:dyDescent="0.15">
      <c r="A24" s="7">
        <v>13</v>
      </c>
      <c r="B24" s="7" t="s">
        <v>7</v>
      </c>
      <c r="C24" s="7" t="s">
        <v>25</v>
      </c>
      <c r="D24" s="8" t="s">
        <v>9</v>
      </c>
      <c r="E24" s="15" t="s">
        <v>29</v>
      </c>
      <c r="F24" s="17" t="s">
        <v>30</v>
      </c>
      <c r="G24" s="23">
        <v>20</v>
      </c>
      <c r="H24" s="25">
        <v>523600</v>
      </c>
      <c r="I24" s="29"/>
      <c r="J24" s="24"/>
      <c r="K24" s="24"/>
      <c r="L24" s="24"/>
      <c r="M24" s="24"/>
      <c r="N24" s="24"/>
      <c r="O24" s="24"/>
      <c r="P24" s="24"/>
      <c r="Q24" s="29">
        <v>547400</v>
      </c>
      <c r="R24" s="24"/>
      <c r="S24" s="24"/>
      <c r="T24" s="24"/>
      <c r="U24" s="24"/>
      <c r="V24" s="24"/>
      <c r="W24" s="24"/>
      <c r="X24" s="24"/>
      <c r="Y24" s="74"/>
      <c r="Z24" s="74"/>
      <c r="AA24" s="74"/>
      <c r="AB24" s="74"/>
      <c r="AC24" s="74"/>
      <c r="AD24" s="74"/>
      <c r="AE24" s="74"/>
      <c r="AF24" s="74"/>
      <c r="AG24" s="74"/>
      <c r="AH24" s="74"/>
      <c r="AI24" s="74"/>
      <c r="AJ24" s="74"/>
      <c r="AK24" s="74"/>
      <c r="AL24" s="74"/>
      <c r="AM24" s="74"/>
      <c r="AN24" s="21"/>
      <c r="AO24" s="21"/>
      <c r="AP24" s="21"/>
    </row>
    <row r="25" spans="1:42" ht="48.75" customHeight="1" x14ac:dyDescent="0.15">
      <c r="A25" s="7">
        <v>14</v>
      </c>
      <c r="B25" s="7" t="s">
        <v>7</v>
      </c>
      <c r="C25" s="7" t="s">
        <v>25</v>
      </c>
      <c r="D25" s="8" t="s">
        <v>9</v>
      </c>
      <c r="E25" s="15" t="s">
        <v>31</v>
      </c>
      <c r="F25" s="17" t="s">
        <v>32</v>
      </c>
      <c r="G25" s="23">
        <v>15</v>
      </c>
      <c r="H25" s="26">
        <v>1106700</v>
      </c>
      <c r="I25" s="29"/>
      <c r="J25" s="24"/>
      <c r="K25" s="24"/>
      <c r="L25" s="24"/>
      <c r="M25" s="24"/>
      <c r="N25" s="24"/>
      <c r="O25" s="24"/>
      <c r="P25" s="24"/>
      <c r="Q25" s="28">
        <v>1071000</v>
      </c>
      <c r="R25" s="24"/>
      <c r="S25" s="24"/>
      <c r="T25" s="24"/>
      <c r="U25" s="24"/>
      <c r="V25" s="24"/>
      <c r="W25" s="24"/>
      <c r="X25" s="24"/>
      <c r="Y25" s="74"/>
      <c r="Z25" s="74"/>
      <c r="AA25" s="74"/>
      <c r="AB25" s="74"/>
      <c r="AC25" s="74"/>
      <c r="AD25" s="74"/>
      <c r="AE25" s="74"/>
      <c r="AF25" s="74"/>
      <c r="AG25" s="74"/>
      <c r="AH25" s="74"/>
      <c r="AI25" s="74"/>
      <c r="AJ25" s="74"/>
      <c r="AK25" s="74"/>
      <c r="AL25" s="74"/>
      <c r="AM25" s="74"/>
      <c r="AN25" s="21"/>
      <c r="AO25" s="21"/>
      <c r="AP25" s="21"/>
    </row>
    <row r="26" spans="1:42" ht="29.25" customHeight="1" x14ac:dyDescent="0.15">
      <c r="A26" s="7">
        <v>15</v>
      </c>
      <c r="B26" s="7" t="s">
        <v>7</v>
      </c>
      <c r="C26" s="7" t="s">
        <v>25</v>
      </c>
      <c r="D26" s="8" t="s">
        <v>9</v>
      </c>
      <c r="E26" s="15" t="s">
        <v>81</v>
      </c>
      <c r="F26" s="17" t="s">
        <v>33</v>
      </c>
      <c r="G26" s="23">
        <v>21</v>
      </c>
      <c r="H26" s="26">
        <v>1649340</v>
      </c>
      <c r="I26" s="29"/>
      <c r="J26" s="24"/>
      <c r="K26" s="24"/>
      <c r="L26" s="24"/>
      <c r="M26" s="24"/>
      <c r="N26" s="24"/>
      <c r="O26" s="24"/>
      <c r="P26" s="24"/>
      <c r="Q26" s="28">
        <v>1624350</v>
      </c>
      <c r="R26" s="24"/>
      <c r="S26" s="24"/>
      <c r="T26" s="24"/>
      <c r="U26" s="24"/>
      <c r="V26" s="24"/>
      <c r="W26" s="24"/>
      <c r="X26" s="24"/>
      <c r="Y26" s="74"/>
      <c r="Z26" s="74"/>
      <c r="AA26" s="74"/>
      <c r="AB26" s="74"/>
      <c r="AC26" s="74"/>
      <c r="AD26" s="74"/>
      <c r="AE26" s="74"/>
      <c r="AF26" s="74"/>
      <c r="AG26" s="74"/>
      <c r="AH26" s="74"/>
      <c r="AI26" s="74"/>
      <c r="AJ26" s="74"/>
      <c r="AK26" s="74"/>
      <c r="AL26" s="74"/>
      <c r="AM26" s="74"/>
      <c r="AN26" s="21"/>
      <c r="AO26" s="21"/>
      <c r="AP26" s="21"/>
    </row>
    <row r="27" spans="1:42" ht="33" customHeight="1" x14ac:dyDescent="0.15">
      <c r="A27" s="7">
        <v>16</v>
      </c>
      <c r="B27" s="7" t="s">
        <v>7</v>
      </c>
      <c r="C27" s="7" t="s">
        <v>25</v>
      </c>
      <c r="D27" s="8" t="s">
        <v>9</v>
      </c>
      <c r="E27" s="15" t="s">
        <v>34</v>
      </c>
      <c r="F27" s="17" t="s">
        <v>35</v>
      </c>
      <c r="G27" s="23">
        <v>10</v>
      </c>
      <c r="H27" s="25">
        <v>761600</v>
      </c>
      <c r="I27" s="29"/>
      <c r="J27" s="24"/>
      <c r="K27" s="24"/>
      <c r="L27" s="24"/>
      <c r="M27" s="24"/>
      <c r="N27" s="24"/>
      <c r="O27" s="24"/>
      <c r="P27" s="24"/>
      <c r="Q27" s="29">
        <v>773500</v>
      </c>
      <c r="R27" s="24"/>
      <c r="S27" s="24"/>
      <c r="T27" s="24"/>
      <c r="U27" s="24"/>
      <c r="V27" s="24"/>
      <c r="W27" s="24"/>
      <c r="X27" s="24"/>
      <c r="Y27" s="74"/>
      <c r="Z27" s="74"/>
      <c r="AA27" s="74"/>
      <c r="AB27" s="74"/>
      <c r="AC27" s="74"/>
      <c r="AD27" s="74"/>
      <c r="AE27" s="74"/>
      <c r="AF27" s="74"/>
      <c r="AG27" s="74"/>
      <c r="AH27" s="74"/>
      <c r="AI27" s="74"/>
      <c r="AJ27" s="74"/>
      <c r="AK27" s="74"/>
      <c r="AL27" s="74"/>
      <c r="AM27" s="74"/>
      <c r="AN27" s="21"/>
      <c r="AO27" s="21"/>
      <c r="AP27" s="21"/>
    </row>
    <row r="28" spans="1:42" ht="33" customHeight="1" x14ac:dyDescent="0.15">
      <c r="A28" s="7">
        <v>17</v>
      </c>
      <c r="B28" s="7" t="s">
        <v>7</v>
      </c>
      <c r="C28" s="7" t="s">
        <v>25</v>
      </c>
      <c r="D28" s="8" t="s">
        <v>9</v>
      </c>
      <c r="E28" s="15" t="s">
        <v>36</v>
      </c>
      <c r="F28" s="17" t="s">
        <v>37</v>
      </c>
      <c r="G28" s="23">
        <v>25</v>
      </c>
      <c r="H28" s="25">
        <v>743750</v>
      </c>
      <c r="I28" s="29"/>
      <c r="J28" s="24"/>
      <c r="K28" s="24"/>
      <c r="L28" s="24"/>
      <c r="M28" s="24"/>
      <c r="N28" s="24"/>
      <c r="O28" s="24"/>
      <c r="P28" s="24"/>
      <c r="Q28" s="29">
        <v>803250</v>
      </c>
      <c r="R28" s="24"/>
      <c r="S28" s="24"/>
      <c r="T28" s="24"/>
      <c r="U28" s="24"/>
      <c r="V28" s="24"/>
      <c r="W28" s="24"/>
      <c r="X28" s="24"/>
      <c r="Y28" s="74"/>
      <c r="Z28" s="74"/>
      <c r="AA28" s="74"/>
      <c r="AB28" s="74"/>
      <c r="AC28" s="74"/>
      <c r="AD28" s="74"/>
      <c r="AE28" s="74"/>
      <c r="AF28" s="74"/>
      <c r="AG28" s="74"/>
      <c r="AH28" s="74"/>
      <c r="AI28" s="74"/>
      <c r="AJ28" s="74"/>
      <c r="AK28" s="74"/>
      <c r="AL28" s="74"/>
      <c r="AM28" s="74"/>
      <c r="AN28" s="21"/>
      <c r="AO28" s="21"/>
      <c r="AP28" s="21"/>
    </row>
    <row r="29" spans="1:42" ht="310.5" customHeight="1" x14ac:dyDescent="0.15">
      <c r="A29" s="7">
        <v>18</v>
      </c>
      <c r="B29" s="7" t="s">
        <v>7</v>
      </c>
      <c r="C29" s="7" t="s">
        <v>38</v>
      </c>
      <c r="D29" s="8" t="s">
        <v>39</v>
      </c>
      <c r="E29" s="7" t="s">
        <v>40</v>
      </c>
      <c r="F29" s="14" t="s">
        <v>82</v>
      </c>
      <c r="G29" s="23">
        <v>1</v>
      </c>
      <c r="H29" s="24"/>
      <c r="I29" s="29"/>
      <c r="J29" s="24"/>
      <c r="K29" s="25">
        <v>179357871</v>
      </c>
      <c r="L29" s="24"/>
      <c r="M29" s="26">
        <v>195755000</v>
      </c>
      <c r="N29" s="24"/>
      <c r="O29" s="24"/>
      <c r="P29" s="26">
        <v>199000000.28999999</v>
      </c>
      <c r="Q29" s="29">
        <v>178500000</v>
      </c>
      <c r="R29" s="24"/>
      <c r="S29" s="24"/>
      <c r="T29" s="26">
        <v>199900008</v>
      </c>
      <c r="U29" s="44">
        <v>188020000</v>
      </c>
      <c r="V29" s="24"/>
      <c r="W29" s="24"/>
      <c r="X29" s="24"/>
      <c r="Y29" s="74"/>
      <c r="Z29" s="74"/>
      <c r="AA29" s="74"/>
      <c r="AB29" s="74"/>
      <c r="AC29" s="74"/>
      <c r="AD29" s="74"/>
      <c r="AE29" s="74"/>
      <c r="AF29" s="74"/>
      <c r="AG29" s="74"/>
      <c r="AH29" s="74"/>
      <c r="AI29" s="74"/>
      <c r="AJ29" s="74"/>
      <c r="AK29" s="74"/>
      <c r="AL29" s="74"/>
      <c r="AM29" s="74"/>
      <c r="AN29" s="21"/>
      <c r="AO29" s="21"/>
      <c r="AP29" s="21"/>
    </row>
    <row r="30" spans="1:42" ht="307.5" customHeight="1" x14ac:dyDescent="0.15">
      <c r="A30" s="7">
        <v>19</v>
      </c>
      <c r="B30" s="7" t="s">
        <v>7</v>
      </c>
      <c r="C30" s="7" t="s">
        <v>41</v>
      </c>
      <c r="D30" s="8" t="s">
        <v>9</v>
      </c>
      <c r="E30" s="15" t="s">
        <v>83</v>
      </c>
      <c r="F30" s="17" t="s">
        <v>72</v>
      </c>
      <c r="G30" s="23">
        <v>1</v>
      </c>
      <c r="H30" s="24"/>
      <c r="I30" s="29"/>
      <c r="J30" s="24"/>
      <c r="K30" s="24"/>
      <c r="L30" s="24"/>
      <c r="M30" s="24"/>
      <c r="N30" s="24"/>
      <c r="O30" s="24"/>
      <c r="P30" s="24"/>
      <c r="Q30" s="24"/>
      <c r="R30" s="24"/>
      <c r="S30" s="24"/>
      <c r="T30" s="24"/>
      <c r="U30" s="24"/>
      <c r="V30" s="25">
        <v>18570286.77</v>
      </c>
      <c r="W30" s="24"/>
      <c r="X30" s="24"/>
      <c r="Y30" s="74"/>
      <c r="Z30" s="74"/>
      <c r="AA30" s="74"/>
      <c r="AB30" s="74"/>
      <c r="AC30" s="74"/>
      <c r="AD30" s="74"/>
      <c r="AE30" s="74"/>
      <c r="AF30" s="74"/>
      <c r="AG30" s="74"/>
      <c r="AH30" s="74"/>
      <c r="AI30" s="74"/>
      <c r="AJ30" s="74"/>
      <c r="AK30" s="74"/>
      <c r="AL30" s="74"/>
      <c r="AM30" s="74"/>
      <c r="AN30" s="21"/>
      <c r="AO30" s="21"/>
      <c r="AP30" s="21"/>
    </row>
    <row r="31" spans="1:42" ht="121.5" customHeight="1" x14ac:dyDescent="0.15">
      <c r="A31" s="7">
        <v>20</v>
      </c>
      <c r="B31" s="7" t="s">
        <v>7</v>
      </c>
      <c r="C31" s="7" t="s">
        <v>42</v>
      </c>
      <c r="D31" s="7" t="s">
        <v>43</v>
      </c>
      <c r="E31" s="15" t="s">
        <v>44</v>
      </c>
      <c r="F31" s="17" t="s">
        <v>84</v>
      </c>
      <c r="G31" s="23">
        <v>3</v>
      </c>
      <c r="H31" s="25">
        <v>52836000</v>
      </c>
      <c r="I31" s="29"/>
      <c r="J31" s="24"/>
      <c r="K31" s="24"/>
      <c r="L31" s="24"/>
      <c r="M31" s="24"/>
      <c r="N31" s="24"/>
      <c r="O31" s="24"/>
      <c r="P31" s="24"/>
      <c r="Q31" s="30">
        <v>53907000</v>
      </c>
      <c r="R31" s="24"/>
      <c r="S31" s="24"/>
      <c r="T31" s="24"/>
      <c r="U31" s="24"/>
      <c r="V31" s="24"/>
      <c r="W31" s="24"/>
      <c r="X31" s="24"/>
      <c r="Y31" s="74"/>
      <c r="Z31" s="74"/>
      <c r="AA31" s="74"/>
      <c r="AB31" s="74"/>
      <c r="AC31" s="74"/>
      <c r="AD31" s="74"/>
      <c r="AE31" s="74"/>
      <c r="AF31" s="74"/>
      <c r="AG31" s="74"/>
      <c r="AH31" s="74"/>
      <c r="AI31" s="74"/>
      <c r="AJ31" s="74"/>
      <c r="AK31" s="74"/>
      <c r="AL31" s="74"/>
      <c r="AM31" s="74"/>
      <c r="AN31" s="21"/>
      <c r="AO31" s="21"/>
      <c r="AP31" s="21"/>
    </row>
    <row r="32" spans="1:42" ht="63" customHeight="1" x14ac:dyDescent="0.15">
      <c r="A32" s="7">
        <v>21</v>
      </c>
      <c r="B32" s="7" t="s">
        <v>7</v>
      </c>
      <c r="C32" s="7" t="s">
        <v>42</v>
      </c>
      <c r="D32" s="7" t="s">
        <v>43</v>
      </c>
      <c r="E32" s="7" t="s">
        <v>45</v>
      </c>
      <c r="F32" s="10" t="s">
        <v>85</v>
      </c>
      <c r="G32" s="23">
        <v>3</v>
      </c>
      <c r="H32" s="26">
        <v>11781000</v>
      </c>
      <c r="I32" s="29"/>
      <c r="J32" s="24"/>
      <c r="K32" s="24"/>
      <c r="L32" s="24"/>
      <c r="M32" s="24"/>
      <c r="N32" s="24"/>
      <c r="O32" s="24"/>
      <c r="P32" s="24"/>
      <c r="Q32" s="31">
        <v>10710000</v>
      </c>
      <c r="R32" s="24"/>
      <c r="S32" s="24"/>
      <c r="T32" s="24"/>
      <c r="U32" s="24"/>
      <c r="V32" s="24"/>
      <c r="W32" s="24"/>
      <c r="X32" s="24"/>
      <c r="Y32" s="74"/>
      <c r="Z32" s="74"/>
      <c r="AA32" s="74"/>
      <c r="AB32" s="74"/>
      <c r="AC32" s="74"/>
      <c r="AD32" s="74"/>
      <c r="AE32" s="74"/>
      <c r="AF32" s="74"/>
      <c r="AG32" s="74"/>
      <c r="AH32" s="74"/>
      <c r="AI32" s="74"/>
      <c r="AJ32" s="74"/>
      <c r="AK32" s="74"/>
      <c r="AL32" s="74"/>
      <c r="AM32" s="74"/>
      <c r="AN32" s="21"/>
      <c r="AO32" s="21"/>
      <c r="AP32" s="21"/>
    </row>
    <row r="33" spans="1:43" ht="97.5" customHeight="1" x14ac:dyDescent="0.15">
      <c r="A33" s="7">
        <v>22</v>
      </c>
      <c r="B33" s="7" t="s">
        <v>7</v>
      </c>
      <c r="C33" s="7" t="s">
        <v>46</v>
      </c>
      <c r="D33" s="7" t="s">
        <v>43</v>
      </c>
      <c r="E33" s="7" t="s">
        <v>47</v>
      </c>
      <c r="F33" s="12" t="s">
        <v>86</v>
      </c>
      <c r="G33" s="23">
        <v>1</v>
      </c>
      <c r="H33" s="24"/>
      <c r="I33" s="29"/>
      <c r="J33" s="24"/>
      <c r="K33" s="24"/>
      <c r="L33" s="24"/>
      <c r="M33" s="24"/>
      <c r="N33" s="24"/>
      <c r="O33" s="24"/>
      <c r="P33" s="24"/>
      <c r="Q33" s="24"/>
      <c r="R33" s="24"/>
      <c r="S33" s="24"/>
      <c r="T33" s="32">
        <v>26636972</v>
      </c>
      <c r="U33" s="24"/>
      <c r="V33" s="24"/>
      <c r="W33" s="24"/>
      <c r="X33" s="24"/>
      <c r="Y33" s="74"/>
      <c r="Z33" s="74"/>
      <c r="AA33" s="74"/>
      <c r="AB33" s="74"/>
      <c r="AC33" s="74"/>
      <c r="AD33" s="74"/>
      <c r="AE33" s="74"/>
      <c r="AF33" s="74"/>
      <c r="AG33" s="74"/>
      <c r="AH33" s="74"/>
      <c r="AI33" s="74"/>
      <c r="AJ33" s="74"/>
      <c r="AK33" s="74"/>
      <c r="AL33" s="74"/>
      <c r="AM33" s="74"/>
      <c r="AN33" s="21"/>
      <c r="AO33" s="21"/>
      <c r="AP33" s="21"/>
    </row>
    <row r="34" spans="1:43" ht="94.5" x14ac:dyDescent="0.15">
      <c r="A34" s="7">
        <v>23</v>
      </c>
      <c r="B34" s="7" t="s">
        <v>48</v>
      </c>
      <c r="C34" s="7" t="s">
        <v>49</v>
      </c>
      <c r="D34" s="7" t="s">
        <v>50</v>
      </c>
      <c r="E34" s="15" t="s">
        <v>51</v>
      </c>
      <c r="F34" s="17" t="s">
        <v>73</v>
      </c>
      <c r="G34" s="23">
        <v>4</v>
      </c>
      <c r="H34" s="24"/>
      <c r="I34" s="29"/>
      <c r="J34" s="24"/>
      <c r="K34" s="24"/>
      <c r="L34" s="24"/>
      <c r="M34" s="24"/>
      <c r="N34" s="24"/>
      <c r="O34" s="24"/>
      <c r="P34" s="24"/>
      <c r="Q34" s="31">
        <v>6188000</v>
      </c>
      <c r="R34" s="24"/>
      <c r="S34" s="24"/>
      <c r="T34" s="24"/>
      <c r="U34" s="24"/>
      <c r="V34" s="24"/>
      <c r="W34" s="24"/>
      <c r="X34" s="24"/>
      <c r="Y34" s="74"/>
      <c r="Z34" s="74"/>
      <c r="AA34" s="74"/>
      <c r="AB34" s="74"/>
      <c r="AC34" s="74"/>
      <c r="AD34" s="74"/>
      <c r="AE34" s="74"/>
      <c r="AF34" s="74"/>
      <c r="AG34" s="74"/>
      <c r="AH34" s="74"/>
      <c r="AI34" s="74"/>
      <c r="AJ34" s="74"/>
      <c r="AK34" s="74"/>
      <c r="AL34" s="74"/>
      <c r="AM34" s="74"/>
      <c r="AN34" s="21"/>
      <c r="AO34" s="21"/>
      <c r="AP34" s="21"/>
    </row>
    <row r="35" spans="1:43" ht="98.25" customHeight="1" x14ac:dyDescent="0.15">
      <c r="A35" s="7">
        <v>24</v>
      </c>
      <c r="B35" s="7" t="s">
        <v>48</v>
      </c>
      <c r="C35" s="7" t="s">
        <v>49</v>
      </c>
      <c r="D35" s="7" t="s">
        <v>50</v>
      </c>
      <c r="E35" s="15" t="s">
        <v>52</v>
      </c>
      <c r="F35" s="17" t="s">
        <v>68</v>
      </c>
      <c r="G35" s="23">
        <v>2</v>
      </c>
      <c r="H35" s="33">
        <v>10115000</v>
      </c>
      <c r="I35" s="29"/>
      <c r="J35" s="24"/>
      <c r="K35" s="24"/>
      <c r="L35" s="24"/>
      <c r="M35" s="24"/>
      <c r="N35" s="24"/>
      <c r="O35" s="24"/>
      <c r="P35" s="24"/>
      <c r="Q35" s="31">
        <v>9996000</v>
      </c>
      <c r="R35" s="24"/>
      <c r="S35" s="24"/>
      <c r="T35" s="24"/>
      <c r="U35" s="24"/>
      <c r="V35" s="24"/>
      <c r="W35" s="24"/>
      <c r="X35" s="24"/>
      <c r="Y35" s="74"/>
      <c r="Z35" s="74"/>
      <c r="AA35" s="74"/>
      <c r="AB35" s="74"/>
      <c r="AC35" s="74"/>
      <c r="AD35" s="74"/>
      <c r="AE35" s="74"/>
      <c r="AF35" s="74"/>
      <c r="AG35" s="74"/>
      <c r="AH35" s="74"/>
      <c r="AI35" s="74"/>
      <c r="AJ35" s="74"/>
      <c r="AK35" s="74"/>
      <c r="AL35" s="74"/>
      <c r="AM35" s="74"/>
      <c r="AN35" s="21"/>
      <c r="AO35" s="21"/>
      <c r="AP35" s="21"/>
    </row>
    <row r="36" spans="1:43" ht="409.5" customHeight="1" x14ac:dyDescent="0.15">
      <c r="A36" s="7">
        <f>+A35+1</f>
        <v>25</v>
      </c>
      <c r="B36" s="7" t="s">
        <v>53</v>
      </c>
      <c r="C36" s="7" t="s">
        <v>54</v>
      </c>
      <c r="D36" s="7" t="s">
        <v>55</v>
      </c>
      <c r="E36" s="7" t="s">
        <v>54</v>
      </c>
      <c r="F36" s="12" t="s">
        <v>87</v>
      </c>
      <c r="G36" s="8">
        <v>1</v>
      </c>
      <c r="H36" s="34"/>
      <c r="I36" s="29"/>
      <c r="J36" s="24"/>
      <c r="K36" s="24"/>
      <c r="L36" s="24"/>
      <c r="M36" s="24"/>
      <c r="N36" s="24"/>
      <c r="O36" s="24"/>
      <c r="P36" s="24"/>
      <c r="Q36" s="24"/>
      <c r="R36" s="24"/>
      <c r="S36" s="24"/>
      <c r="T36" s="24"/>
      <c r="U36" s="24"/>
      <c r="V36" s="24"/>
      <c r="W36" s="32">
        <v>133999999.98</v>
      </c>
      <c r="X36" s="32"/>
      <c r="Y36" s="32"/>
      <c r="Z36" s="32"/>
      <c r="AA36" s="32"/>
      <c r="AB36" s="32"/>
      <c r="AC36" s="32"/>
      <c r="AD36" s="32"/>
      <c r="AE36" s="32"/>
      <c r="AF36" s="32"/>
      <c r="AG36" s="32"/>
      <c r="AH36" s="32"/>
      <c r="AI36" s="32"/>
      <c r="AJ36" s="32"/>
      <c r="AK36" s="32"/>
      <c r="AL36" s="32"/>
      <c r="AM36" s="32"/>
      <c r="AN36" s="21"/>
      <c r="AO36" s="21"/>
      <c r="AP36" s="21"/>
    </row>
    <row r="37" spans="1:43" ht="138" customHeight="1" x14ac:dyDescent="0.15">
      <c r="A37" s="7">
        <v>26</v>
      </c>
      <c r="B37" s="7" t="s">
        <v>56</v>
      </c>
      <c r="C37" s="7" t="s">
        <v>56</v>
      </c>
      <c r="D37" s="7" t="s">
        <v>56</v>
      </c>
      <c r="E37" s="7" t="s">
        <v>88</v>
      </c>
      <c r="F37" s="11" t="s">
        <v>89</v>
      </c>
      <c r="G37" s="8">
        <v>1</v>
      </c>
      <c r="H37" s="34"/>
      <c r="I37" s="29"/>
      <c r="J37" s="24"/>
      <c r="K37" s="24"/>
      <c r="L37" s="24"/>
      <c r="M37" s="24"/>
      <c r="N37" s="24"/>
      <c r="O37" s="25">
        <v>460530000</v>
      </c>
      <c r="P37" s="24"/>
      <c r="Q37" s="24"/>
      <c r="R37" s="24"/>
      <c r="S37" s="24"/>
      <c r="T37" s="24"/>
      <c r="U37" s="24"/>
      <c r="V37" s="24"/>
      <c r="W37" s="24"/>
      <c r="X37" s="24"/>
      <c r="Y37" s="74"/>
      <c r="Z37" s="74"/>
      <c r="AA37" s="74"/>
      <c r="AB37" s="74"/>
      <c r="AC37" s="74"/>
      <c r="AD37" s="74"/>
      <c r="AE37" s="74"/>
      <c r="AF37" s="74"/>
      <c r="AG37" s="74"/>
      <c r="AH37" s="74"/>
      <c r="AI37" s="74"/>
      <c r="AJ37" s="74"/>
      <c r="AK37" s="74"/>
      <c r="AL37" s="74"/>
      <c r="AM37" s="74"/>
      <c r="AN37" s="21"/>
      <c r="AO37" s="21"/>
      <c r="AP37" s="21"/>
    </row>
    <row r="38" spans="1:43" s="9" customFormat="1" ht="71.25" customHeight="1" x14ac:dyDescent="0.15">
      <c r="A38" s="7">
        <v>27</v>
      </c>
      <c r="B38" s="7" t="s">
        <v>56</v>
      </c>
      <c r="C38" s="7" t="s">
        <v>56</v>
      </c>
      <c r="D38" s="7" t="s">
        <v>56</v>
      </c>
      <c r="E38" s="7" t="s">
        <v>91</v>
      </c>
      <c r="F38" s="11" t="s">
        <v>90</v>
      </c>
      <c r="G38" s="8">
        <v>1</v>
      </c>
      <c r="H38" s="34"/>
      <c r="I38" s="29"/>
      <c r="J38" s="24"/>
      <c r="K38" s="24"/>
      <c r="L38" s="24"/>
      <c r="M38" s="24"/>
      <c r="N38" s="24"/>
      <c r="O38" s="24"/>
      <c r="P38" s="24"/>
      <c r="Q38" s="24"/>
      <c r="R38" s="24"/>
      <c r="S38" s="24"/>
      <c r="T38" s="24"/>
      <c r="U38" s="24"/>
      <c r="V38" s="24"/>
      <c r="W38" s="24"/>
      <c r="X38" s="24"/>
      <c r="Y38" s="74"/>
      <c r="Z38" s="74"/>
      <c r="AA38" s="74"/>
      <c r="AB38" s="74"/>
      <c r="AC38" s="74"/>
      <c r="AD38" s="74"/>
      <c r="AE38" s="74"/>
      <c r="AF38" s="74"/>
      <c r="AG38" s="74"/>
      <c r="AH38" s="74"/>
      <c r="AI38" s="74"/>
      <c r="AJ38" s="74"/>
      <c r="AK38" s="74"/>
      <c r="AL38" s="74"/>
      <c r="AM38" s="74"/>
      <c r="AN38" s="21"/>
      <c r="AO38" s="21"/>
      <c r="AP38" s="21"/>
    </row>
    <row r="39" spans="1:43" s="9" customFormat="1" ht="102.75" customHeight="1" x14ac:dyDescent="0.15">
      <c r="A39" s="7">
        <v>28</v>
      </c>
      <c r="B39" s="7" t="s">
        <v>56</v>
      </c>
      <c r="C39" s="7" t="s">
        <v>56</v>
      </c>
      <c r="D39" s="7" t="s">
        <v>56</v>
      </c>
      <c r="E39" s="7" t="s">
        <v>92</v>
      </c>
      <c r="F39" s="11" t="s">
        <v>93</v>
      </c>
      <c r="G39" s="8">
        <v>1</v>
      </c>
      <c r="H39" s="34"/>
      <c r="I39" s="28">
        <v>15946000</v>
      </c>
      <c r="J39" s="24"/>
      <c r="K39" s="24"/>
      <c r="L39" s="24"/>
      <c r="M39" s="24"/>
      <c r="N39" s="24"/>
      <c r="O39" s="24"/>
      <c r="P39" s="24"/>
      <c r="Q39" s="24"/>
      <c r="R39" s="24"/>
      <c r="S39" s="24"/>
      <c r="T39" s="24"/>
      <c r="U39" s="24"/>
      <c r="V39" s="44">
        <v>16311925</v>
      </c>
      <c r="W39" s="24"/>
      <c r="X39" s="24"/>
      <c r="Y39" s="74"/>
      <c r="Z39" s="74"/>
      <c r="AA39" s="74"/>
      <c r="AB39" s="74"/>
      <c r="AC39" s="74"/>
      <c r="AD39" s="74"/>
      <c r="AE39" s="74"/>
      <c r="AF39" s="74"/>
      <c r="AG39" s="74"/>
      <c r="AH39" s="74"/>
      <c r="AI39" s="74"/>
      <c r="AJ39" s="74"/>
      <c r="AK39" s="74"/>
      <c r="AL39" s="74"/>
      <c r="AM39" s="74"/>
      <c r="AN39" s="21"/>
      <c r="AO39" s="21"/>
      <c r="AP39" s="21"/>
    </row>
    <row r="40" spans="1:43" s="9" customFormat="1" ht="89.25" customHeight="1" x14ac:dyDescent="0.15">
      <c r="A40" s="7">
        <v>29</v>
      </c>
      <c r="B40" s="7" t="s">
        <v>56</v>
      </c>
      <c r="C40" s="7" t="s">
        <v>56</v>
      </c>
      <c r="D40" s="7" t="s">
        <v>56</v>
      </c>
      <c r="E40" s="7" t="s">
        <v>74</v>
      </c>
      <c r="F40" s="11" t="s">
        <v>94</v>
      </c>
      <c r="G40" s="8">
        <v>1</v>
      </c>
      <c r="H40" s="34"/>
      <c r="I40" s="28">
        <v>14934500</v>
      </c>
      <c r="J40" s="24"/>
      <c r="K40" s="24"/>
      <c r="L40" s="24"/>
      <c r="M40" s="24"/>
      <c r="N40" s="24"/>
      <c r="O40" s="24"/>
      <c r="P40" s="24"/>
      <c r="Q40" s="24"/>
      <c r="R40" s="24"/>
      <c r="S40" s="24"/>
      <c r="T40" s="24"/>
      <c r="U40" s="24"/>
      <c r="V40" s="24"/>
      <c r="W40" s="24"/>
      <c r="X40" s="24"/>
      <c r="Y40" s="74"/>
      <c r="Z40" s="74"/>
      <c r="AA40" s="74"/>
      <c r="AB40" s="74"/>
      <c r="AC40" s="74"/>
      <c r="AD40" s="74"/>
      <c r="AE40" s="74"/>
      <c r="AF40" s="74"/>
      <c r="AG40" s="74"/>
      <c r="AH40" s="74"/>
      <c r="AI40" s="74"/>
      <c r="AJ40" s="74"/>
      <c r="AK40" s="74"/>
      <c r="AL40" s="74"/>
      <c r="AM40" s="74"/>
      <c r="AN40" s="21"/>
      <c r="AO40" s="21"/>
      <c r="AP40" s="21"/>
    </row>
    <row r="41" spans="1:43" s="18" customFormat="1" ht="15" customHeight="1" x14ac:dyDescent="0.25">
      <c r="A41" s="129" t="s">
        <v>67</v>
      </c>
      <c r="B41" s="129"/>
      <c r="C41" s="129"/>
      <c r="D41" s="129"/>
      <c r="E41" s="129"/>
      <c r="F41" s="129"/>
      <c r="G41" s="129"/>
      <c r="H41" s="22">
        <f>SUM(H12:H40)</f>
        <v>126405132</v>
      </c>
      <c r="I41" s="22">
        <f t="shared" ref="I41:W41" si="0">SUM(I12:I40)</f>
        <v>69686400</v>
      </c>
      <c r="J41" s="22">
        <f t="shared" si="0"/>
        <v>40394550</v>
      </c>
      <c r="K41" s="22">
        <f t="shared" si="0"/>
        <v>179357871</v>
      </c>
      <c r="L41" s="22">
        <f t="shared" si="0"/>
        <v>22550500</v>
      </c>
      <c r="M41" s="22">
        <f t="shared" si="0"/>
        <v>195755000</v>
      </c>
      <c r="N41" s="22">
        <f t="shared" si="0"/>
        <v>50527400</v>
      </c>
      <c r="O41" s="22">
        <f t="shared" si="0"/>
        <v>460530000</v>
      </c>
      <c r="P41" s="22">
        <f t="shared" si="0"/>
        <v>199000000.28999999</v>
      </c>
      <c r="Q41" s="22">
        <f t="shared" si="0"/>
        <v>319717300</v>
      </c>
      <c r="R41" s="22">
        <f t="shared" si="0"/>
        <v>75636400</v>
      </c>
      <c r="S41" s="22">
        <f t="shared" si="0"/>
        <v>99722000</v>
      </c>
      <c r="T41" s="22">
        <f t="shared" si="0"/>
        <v>226536980</v>
      </c>
      <c r="U41" s="22">
        <f t="shared" si="0"/>
        <v>188020000</v>
      </c>
      <c r="V41" s="22">
        <f t="shared" si="0"/>
        <v>34882211.769999996</v>
      </c>
      <c r="W41" s="22">
        <f t="shared" si="0"/>
        <v>133999999.98</v>
      </c>
      <c r="X41" s="22"/>
      <c r="Y41" s="75"/>
      <c r="Z41" s="75"/>
      <c r="AA41" s="75"/>
      <c r="AB41" s="75"/>
      <c r="AC41" s="75"/>
      <c r="AD41" s="75"/>
      <c r="AE41" s="75"/>
      <c r="AF41" s="75"/>
      <c r="AG41" s="75"/>
      <c r="AH41" s="75"/>
      <c r="AI41" s="75"/>
      <c r="AJ41" s="75"/>
      <c r="AK41" s="75"/>
      <c r="AL41" s="75"/>
      <c r="AM41" s="75"/>
      <c r="AN41" s="35"/>
      <c r="AO41" s="35"/>
      <c r="AP41" s="35"/>
    </row>
    <row r="42" spans="1:43" s="5" customFormat="1" ht="39.75" customHeight="1" x14ac:dyDescent="0.25">
      <c r="I42" s="18"/>
      <c r="AQ42" s="18" t="e">
        <f>+#REF!-#REF!</f>
        <v>#REF!</v>
      </c>
    </row>
    <row r="43" spans="1:43" s="5" customFormat="1" ht="39.75" customHeight="1" x14ac:dyDescent="0.25">
      <c r="A43" s="5" t="s">
        <v>66</v>
      </c>
      <c r="I43" s="18"/>
      <c r="AQ43" s="5">
        <v>1142358872</v>
      </c>
    </row>
    <row r="44" spans="1:43" s="5" customFormat="1" ht="39.75" customHeight="1" x14ac:dyDescent="0.25">
      <c r="A44" s="5" t="s">
        <v>64</v>
      </c>
      <c r="I44" s="18"/>
      <c r="AQ44" s="18" t="e">
        <f>+AQ43+AQ42</f>
        <v>#REF!</v>
      </c>
    </row>
    <row r="45" spans="1:43" s="5" customFormat="1" ht="39.75" customHeight="1" x14ac:dyDescent="0.25">
      <c r="A45" s="5" t="s">
        <v>65</v>
      </c>
      <c r="I45" s="18"/>
      <c r="AQ45" s="18" t="e">
        <f>+AQ44-#REF!</f>
        <v>#REF!</v>
      </c>
    </row>
    <row r="46" spans="1:43" s="5" customFormat="1" ht="15" x14ac:dyDescent="0.25">
      <c r="I46" s="18"/>
    </row>
    <row r="47" spans="1:43" s="5" customFormat="1" ht="15" x14ac:dyDescent="0.25">
      <c r="I47" s="18"/>
    </row>
  </sheetData>
  <protectedRanges>
    <protectedRange password="F16F" sqref="E14" name="Rango1_3_2_3_2"/>
  </protectedRanges>
  <autoFilter ref="A11:AP45"/>
  <mergeCells count="51">
    <mergeCell ref="AJ10:AJ11"/>
    <mergeCell ref="AK10:AK11"/>
    <mergeCell ref="AL10:AL11"/>
    <mergeCell ref="AM10:AM11"/>
    <mergeCell ref="H9:X9"/>
    <mergeCell ref="Y9:AM9"/>
    <mergeCell ref="AE10:AE11"/>
    <mergeCell ref="AF10:AF11"/>
    <mergeCell ref="AG10:AG11"/>
    <mergeCell ref="AH10:AH11"/>
    <mergeCell ref="AI10:AI11"/>
    <mergeCell ref="Z10:Z11"/>
    <mergeCell ref="AA10:AA11"/>
    <mergeCell ref="AB10:AB11"/>
    <mergeCell ref="AC10:AC11"/>
    <mergeCell ref="AD10:AD11"/>
    <mergeCell ref="A41:G41"/>
    <mergeCell ref="K10:K11"/>
    <mergeCell ref="L10:L11"/>
    <mergeCell ref="M10:M11"/>
    <mergeCell ref="A10:A11"/>
    <mergeCell ref="B10:B11"/>
    <mergeCell ref="C10:C11"/>
    <mergeCell ref="D10:D11"/>
    <mergeCell ref="E10:E11"/>
    <mergeCell ref="F10:F11"/>
    <mergeCell ref="G10:G11"/>
    <mergeCell ref="H10:H11"/>
    <mergeCell ref="I10:I11"/>
    <mergeCell ref="J10:J11"/>
    <mergeCell ref="N10:N11"/>
    <mergeCell ref="U10:U11"/>
    <mergeCell ref="V10:V11"/>
    <mergeCell ref="X10:X11"/>
    <mergeCell ref="Y10:Y11"/>
    <mergeCell ref="A2:AP2"/>
    <mergeCell ref="A3:AP3"/>
    <mergeCell ref="A4:AP4"/>
    <mergeCell ref="A6:AP6"/>
    <mergeCell ref="AP10:AP11"/>
    <mergeCell ref="A5:AP5"/>
    <mergeCell ref="A7:AP7"/>
    <mergeCell ref="A8:AP8"/>
    <mergeCell ref="T10:T11"/>
    <mergeCell ref="W10:W11"/>
    <mergeCell ref="O10:O11"/>
    <mergeCell ref="P10:P11"/>
    <mergeCell ref="Q10:Q11"/>
    <mergeCell ref="R10:R11"/>
    <mergeCell ref="S10:S11"/>
    <mergeCell ref="AN10:AO10"/>
  </mergeCells>
  <printOptions horizontalCentered="1" verticalCentered="1"/>
  <pageMargins left="0.70866141732283472" right="0.70866141732283472" top="0.74803149606299213" bottom="0.74803149606299213" header="0.31496062992125984" footer="0.31496062992125984"/>
  <pageSetup scale="2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topLeftCell="A28" zoomScale="97" zoomScaleNormal="97" workbookViewId="0">
      <selection activeCell="W49" sqref="W49"/>
    </sheetView>
  </sheetViews>
  <sheetFormatPr baseColWidth="10" defaultColWidth="11.42578125" defaultRowHeight="10.5" x14ac:dyDescent="0.15"/>
  <cols>
    <col min="1" max="1" width="11.42578125" style="2" bestFit="1" customWidth="1"/>
    <col min="2" max="2" width="13.140625" style="2" hidden="1" customWidth="1"/>
    <col min="3" max="3" width="22.42578125" style="9" hidden="1" customWidth="1"/>
    <col min="4" max="4" width="15" style="9" hidden="1" customWidth="1"/>
    <col min="5" max="5" width="18.7109375" style="9" customWidth="1"/>
    <col min="6" max="6" width="11.42578125" style="9" bestFit="1" customWidth="1"/>
    <col min="7" max="7" width="12.7109375" style="9" customWidth="1"/>
    <col min="8" max="8" width="13" style="43" customWidth="1"/>
    <col min="9" max="9" width="14.140625" style="9" bestFit="1" customWidth="1"/>
    <col min="10" max="10" width="17" style="9" bestFit="1" customWidth="1"/>
    <col min="11" max="11" width="15.42578125" style="9" bestFit="1" customWidth="1"/>
    <col min="12" max="12" width="10.85546875" style="9" bestFit="1" customWidth="1"/>
    <col min="13" max="13" width="14.42578125" style="9" customWidth="1"/>
    <col min="14" max="14" width="10.42578125" style="9" customWidth="1"/>
    <col min="15" max="15" width="9.42578125" style="9" customWidth="1"/>
    <col min="16" max="16" width="14.42578125" style="9" customWidth="1"/>
    <col min="17" max="17" width="16.140625" style="9" customWidth="1"/>
    <col min="18" max="18" width="12.85546875" style="9" customWidth="1"/>
    <col min="19" max="19" width="12.42578125" style="9" customWidth="1"/>
    <col min="20" max="20" width="14.85546875" style="9" customWidth="1"/>
    <col min="21" max="21" width="12" style="9" customWidth="1"/>
    <col min="22" max="22" width="12.7109375" style="9" customWidth="1"/>
    <col min="23" max="16384" width="11.42578125" style="9"/>
  </cols>
  <sheetData>
    <row r="1" spans="1:22" s="4" customFormat="1" ht="22.5" x14ac:dyDescent="0.25">
      <c r="A1" s="117" t="s">
        <v>57</v>
      </c>
      <c r="B1" s="117"/>
      <c r="C1" s="117"/>
      <c r="D1" s="117"/>
      <c r="E1" s="117"/>
      <c r="F1" s="117"/>
      <c r="G1" s="117"/>
      <c r="H1" s="117"/>
      <c r="I1" s="117"/>
      <c r="J1" s="117"/>
      <c r="K1" s="117"/>
      <c r="L1" s="117"/>
      <c r="M1" s="117"/>
      <c r="N1" s="117"/>
      <c r="O1" s="117"/>
      <c r="P1" s="117"/>
      <c r="Q1" s="117"/>
      <c r="R1" s="117"/>
      <c r="S1" s="117"/>
      <c r="T1" s="117"/>
      <c r="U1" s="117"/>
      <c r="V1" s="117"/>
    </row>
    <row r="2" spans="1:22" s="4" customFormat="1" ht="15.75" customHeight="1" x14ac:dyDescent="0.25">
      <c r="A2" s="117" t="s">
        <v>69</v>
      </c>
      <c r="B2" s="117"/>
      <c r="C2" s="117"/>
      <c r="D2" s="117"/>
      <c r="E2" s="117"/>
      <c r="F2" s="117"/>
      <c r="G2" s="117"/>
      <c r="H2" s="117"/>
      <c r="I2" s="117"/>
      <c r="J2" s="117"/>
      <c r="K2" s="117"/>
      <c r="L2" s="117"/>
      <c r="M2" s="117"/>
      <c r="N2" s="117"/>
      <c r="O2" s="117"/>
      <c r="P2" s="117"/>
      <c r="Q2" s="117"/>
      <c r="R2" s="117"/>
      <c r="S2" s="117"/>
      <c r="T2" s="117"/>
      <c r="U2" s="117"/>
      <c r="V2" s="117"/>
    </row>
    <row r="3" spans="1:22" s="4" customFormat="1" ht="75.75" customHeight="1" x14ac:dyDescent="0.25">
      <c r="A3" s="118" t="s">
        <v>59</v>
      </c>
      <c r="B3" s="118"/>
      <c r="C3" s="118"/>
      <c r="D3" s="118"/>
      <c r="E3" s="118"/>
      <c r="F3" s="118"/>
      <c r="G3" s="118"/>
      <c r="H3" s="118"/>
      <c r="I3" s="118"/>
      <c r="J3" s="118"/>
      <c r="K3" s="118"/>
      <c r="L3" s="118"/>
      <c r="M3" s="118"/>
      <c r="N3" s="118"/>
      <c r="O3" s="118"/>
      <c r="P3" s="118"/>
      <c r="Q3" s="118"/>
      <c r="R3" s="118"/>
      <c r="S3" s="118"/>
      <c r="T3" s="118"/>
      <c r="U3" s="118"/>
      <c r="V3" s="118"/>
    </row>
    <row r="4" spans="1:22" s="4" customFormat="1" ht="15" x14ac:dyDescent="0.25">
      <c r="A4" s="122"/>
      <c r="B4" s="122"/>
      <c r="C4" s="122"/>
      <c r="D4" s="122"/>
      <c r="E4" s="122"/>
      <c r="F4" s="122"/>
      <c r="G4" s="122"/>
      <c r="H4" s="122"/>
      <c r="I4" s="122"/>
      <c r="J4" s="122"/>
      <c r="K4" s="122"/>
      <c r="L4" s="122"/>
      <c r="M4" s="122"/>
      <c r="N4" s="122"/>
      <c r="O4" s="122"/>
      <c r="P4" s="122"/>
      <c r="Q4" s="122"/>
      <c r="R4" s="122"/>
      <c r="S4" s="122"/>
      <c r="T4" s="122"/>
      <c r="U4" s="122"/>
      <c r="V4" s="122"/>
    </row>
    <row r="5" spans="1:22" s="4" customFormat="1" ht="18" x14ac:dyDescent="0.25">
      <c r="A5" s="119" t="s">
        <v>111</v>
      </c>
      <c r="B5" s="119"/>
      <c r="C5" s="119"/>
      <c r="D5" s="119"/>
      <c r="E5" s="119"/>
      <c r="F5" s="119"/>
      <c r="G5" s="119"/>
      <c r="H5" s="119"/>
      <c r="I5" s="119"/>
      <c r="J5" s="119"/>
      <c r="K5" s="119"/>
      <c r="L5" s="119"/>
      <c r="M5" s="119"/>
      <c r="N5" s="119"/>
      <c r="O5" s="119"/>
      <c r="P5" s="119"/>
      <c r="Q5" s="119"/>
      <c r="R5" s="119"/>
      <c r="S5" s="119"/>
      <c r="T5" s="119"/>
      <c r="U5" s="119"/>
      <c r="V5" s="119"/>
    </row>
    <row r="6" spans="1:22" s="3" customFormat="1" ht="12" customHeight="1" x14ac:dyDescent="0.25">
      <c r="A6" s="123"/>
      <c r="B6" s="123"/>
      <c r="C6" s="123"/>
      <c r="D6" s="123"/>
      <c r="E6" s="123"/>
      <c r="F6" s="123"/>
      <c r="G6" s="123"/>
      <c r="H6" s="123"/>
      <c r="I6" s="123"/>
      <c r="J6" s="123"/>
      <c r="K6" s="123"/>
      <c r="L6" s="123"/>
      <c r="M6" s="123"/>
      <c r="N6" s="123"/>
      <c r="O6" s="123"/>
      <c r="P6" s="123"/>
      <c r="Q6" s="123"/>
      <c r="R6" s="123"/>
      <c r="S6" s="123"/>
      <c r="T6" s="123"/>
      <c r="U6" s="123"/>
      <c r="V6" s="123"/>
    </row>
    <row r="7" spans="1:22" s="4" customFormat="1" ht="27" customHeight="1" x14ac:dyDescent="0.25">
      <c r="A7" s="124"/>
      <c r="B7" s="124"/>
      <c r="C7" s="124"/>
      <c r="D7" s="124"/>
      <c r="E7" s="124"/>
      <c r="F7" s="124"/>
      <c r="G7" s="124"/>
      <c r="H7" s="124"/>
      <c r="I7" s="124"/>
      <c r="J7" s="124"/>
      <c r="K7" s="124"/>
      <c r="L7" s="124"/>
      <c r="M7" s="124"/>
      <c r="N7" s="124"/>
      <c r="O7" s="124"/>
      <c r="P7" s="124"/>
      <c r="Q7" s="124"/>
      <c r="R7" s="124"/>
      <c r="S7" s="124"/>
      <c r="T7" s="124"/>
      <c r="U7" s="124"/>
      <c r="V7" s="124"/>
    </row>
    <row r="8" spans="1:22" s="4" customFormat="1" ht="11.25" x14ac:dyDescent="0.25">
      <c r="A8" s="138"/>
      <c r="B8" s="138"/>
      <c r="C8" s="138"/>
      <c r="D8" s="138"/>
      <c r="E8" s="138"/>
      <c r="F8" s="138"/>
      <c r="G8" s="138"/>
      <c r="H8" s="138"/>
      <c r="I8" s="138"/>
      <c r="J8" s="138"/>
      <c r="K8" s="138"/>
      <c r="L8" s="138"/>
      <c r="M8" s="138"/>
      <c r="N8" s="138"/>
      <c r="O8" s="138"/>
      <c r="P8" s="138"/>
      <c r="Q8" s="138"/>
      <c r="R8" s="138"/>
      <c r="S8" s="138"/>
      <c r="T8" s="138"/>
      <c r="U8" s="138"/>
      <c r="V8" s="138"/>
    </row>
    <row r="9" spans="1:22" s="4" customFormat="1" ht="49.5" customHeight="1" x14ac:dyDescent="0.25">
      <c r="A9" s="130" t="s">
        <v>0</v>
      </c>
      <c r="B9" s="130" t="s">
        <v>1</v>
      </c>
      <c r="C9" s="130" t="s">
        <v>2</v>
      </c>
      <c r="D9" s="130" t="s">
        <v>3</v>
      </c>
      <c r="E9" s="130" t="s">
        <v>4</v>
      </c>
      <c r="F9" s="130" t="s">
        <v>6</v>
      </c>
      <c r="G9" s="120" t="s">
        <v>95</v>
      </c>
      <c r="H9" s="139" t="s">
        <v>96</v>
      </c>
      <c r="I9" s="120" t="s">
        <v>97</v>
      </c>
      <c r="J9" s="120" t="s">
        <v>98</v>
      </c>
      <c r="K9" s="120" t="s">
        <v>99</v>
      </c>
      <c r="L9" s="120" t="s">
        <v>100</v>
      </c>
      <c r="M9" s="120" t="s">
        <v>101</v>
      </c>
      <c r="N9" s="120" t="s">
        <v>102</v>
      </c>
      <c r="O9" s="120" t="s">
        <v>103</v>
      </c>
      <c r="P9" s="120" t="s">
        <v>104</v>
      </c>
      <c r="Q9" s="120" t="s">
        <v>105</v>
      </c>
      <c r="R9" s="120" t="s">
        <v>106</v>
      </c>
      <c r="S9" s="120" t="s">
        <v>107</v>
      </c>
      <c r="T9" s="120" t="s">
        <v>108</v>
      </c>
      <c r="U9" s="120" t="s">
        <v>109</v>
      </c>
      <c r="V9" s="120" t="s">
        <v>110</v>
      </c>
    </row>
    <row r="10" spans="1:22" x14ac:dyDescent="0.15">
      <c r="A10" s="130"/>
      <c r="B10" s="130"/>
      <c r="C10" s="130"/>
      <c r="D10" s="130"/>
      <c r="E10" s="130"/>
      <c r="F10" s="130"/>
      <c r="G10" s="121"/>
      <c r="H10" s="140"/>
      <c r="I10" s="121"/>
      <c r="J10" s="121"/>
      <c r="K10" s="121"/>
      <c r="L10" s="121"/>
      <c r="M10" s="121"/>
      <c r="N10" s="121"/>
      <c r="O10" s="121"/>
      <c r="P10" s="121"/>
      <c r="Q10" s="121"/>
      <c r="R10" s="121"/>
      <c r="S10" s="121"/>
      <c r="T10" s="121"/>
      <c r="U10" s="121"/>
      <c r="V10" s="121"/>
    </row>
    <row r="11" spans="1:22" ht="39.950000000000003" customHeight="1" x14ac:dyDescent="0.15">
      <c r="A11" s="7">
        <v>1</v>
      </c>
      <c r="B11" s="7" t="s">
        <v>7</v>
      </c>
      <c r="C11" s="7" t="s">
        <v>8</v>
      </c>
      <c r="D11" s="8" t="s">
        <v>9</v>
      </c>
      <c r="E11" s="50" t="s">
        <v>10</v>
      </c>
      <c r="F11" s="23">
        <v>2</v>
      </c>
      <c r="G11" s="24"/>
      <c r="H11" s="29"/>
      <c r="I11" s="45"/>
      <c r="J11" s="24"/>
      <c r="K11" s="24"/>
      <c r="L11" s="24"/>
      <c r="M11" s="24"/>
      <c r="N11" s="24"/>
      <c r="O11" s="24"/>
      <c r="P11" s="24"/>
      <c r="Q11" s="24"/>
      <c r="R11" s="24"/>
      <c r="S11" s="24"/>
      <c r="T11" s="24"/>
      <c r="U11" s="24"/>
      <c r="V11" s="24"/>
    </row>
    <row r="12" spans="1:22" ht="39.950000000000003" customHeight="1" x14ac:dyDescent="0.15">
      <c r="A12" s="7">
        <v>2</v>
      </c>
      <c r="B12" s="7" t="s">
        <v>7</v>
      </c>
      <c r="C12" s="7" t="s">
        <v>8</v>
      </c>
      <c r="D12" s="8" t="s">
        <v>9</v>
      </c>
      <c r="E12" s="50" t="s">
        <v>12</v>
      </c>
      <c r="F12" s="23">
        <v>1</v>
      </c>
      <c r="G12" s="24"/>
      <c r="H12" s="46"/>
      <c r="I12" s="26"/>
      <c r="J12" s="24"/>
      <c r="K12" s="45"/>
      <c r="L12" s="24"/>
      <c r="M12" s="24"/>
      <c r="N12" s="24"/>
      <c r="O12" s="24"/>
      <c r="P12" s="24"/>
      <c r="Q12" s="24"/>
      <c r="R12" s="45"/>
      <c r="S12" s="24"/>
      <c r="T12" s="24"/>
      <c r="U12" s="24"/>
      <c r="V12" s="24"/>
    </row>
    <row r="13" spans="1:22" ht="39.950000000000003" customHeight="1" x14ac:dyDescent="0.15">
      <c r="A13" s="7">
        <v>3</v>
      </c>
      <c r="B13" s="7" t="s">
        <v>7</v>
      </c>
      <c r="C13" s="7" t="s">
        <v>8</v>
      </c>
      <c r="D13" s="8" t="s">
        <v>9</v>
      </c>
      <c r="E13" s="50" t="s">
        <v>13</v>
      </c>
      <c r="F13" s="23">
        <v>4</v>
      </c>
      <c r="G13" s="24"/>
      <c r="H13" s="29"/>
      <c r="I13" s="45"/>
      <c r="J13" s="24"/>
      <c r="K13" s="24"/>
      <c r="L13" s="24"/>
      <c r="M13" s="24"/>
      <c r="N13" s="24"/>
      <c r="O13" s="24"/>
      <c r="P13" s="47"/>
      <c r="Q13" s="24"/>
      <c r="R13" s="24"/>
      <c r="S13" s="24"/>
      <c r="T13" s="24"/>
      <c r="U13" s="24"/>
      <c r="V13" s="24"/>
    </row>
    <row r="14" spans="1:22" ht="39.950000000000003" customHeight="1" x14ac:dyDescent="0.15">
      <c r="A14" s="7">
        <v>4</v>
      </c>
      <c r="B14" s="7" t="s">
        <v>7</v>
      </c>
      <c r="C14" s="7" t="s">
        <v>8</v>
      </c>
      <c r="D14" s="8" t="s">
        <v>9</v>
      </c>
      <c r="E14" s="50" t="s">
        <v>15</v>
      </c>
      <c r="F14" s="23">
        <v>3</v>
      </c>
      <c r="G14" s="24"/>
      <c r="H14" s="29"/>
      <c r="I14" s="45"/>
      <c r="J14" s="24"/>
      <c r="K14" s="24"/>
      <c r="L14" s="24"/>
      <c r="M14" s="24"/>
      <c r="N14" s="24"/>
      <c r="O14" s="24"/>
      <c r="P14" s="19"/>
      <c r="Q14" s="24"/>
      <c r="R14" s="24"/>
      <c r="S14" s="24"/>
      <c r="T14" s="24"/>
      <c r="U14" s="24"/>
      <c r="V14" s="24"/>
    </row>
    <row r="15" spans="1:22" ht="39.950000000000003" customHeight="1" x14ac:dyDescent="0.15">
      <c r="A15" s="7">
        <v>5</v>
      </c>
      <c r="B15" s="7" t="s">
        <v>7</v>
      </c>
      <c r="C15" s="7" t="s">
        <v>8</v>
      </c>
      <c r="D15" s="8" t="s">
        <v>9</v>
      </c>
      <c r="E15" s="50" t="s">
        <v>17</v>
      </c>
      <c r="F15" s="23">
        <v>10</v>
      </c>
      <c r="G15" s="24"/>
      <c r="H15" s="46"/>
      <c r="I15" s="45"/>
      <c r="J15" s="24"/>
      <c r="K15" s="24"/>
      <c r="L15" s="24"/>
      <c r="M15" s="45"/>
      <c r="N15" s="24"/>
      <c r="O15" s="24"/>
      <c r="P15" s="47"/>
      <c r="Q15" s="24"/>
      <c r="R15" s="24"/>
      <c r="S15" s="24"/>
      <c r="T15" s="24"/>
      <c r="U15" s="24"/>
      <c r="V15" s="24"/>
    </row>
    <row r="16" spans="1:22" ht="39.950000000000003" customHeight="1" x14ac:dyDescent="0.15">
      <c r="A16" s="7">
        <v>6</v>
      </c>
      <c r="B16" s="7" t="s">
        <v>7</v>
      </c>
      <c r="C16" s="7" t="s">
        <v>19</v>
      </c>
      <c r="D16" s="8" t="s">
        <v>9</v>
      </c>
      <c r="E16" s="50" t="s">
        <v>20</v>
      </c>
      <c r="F16" s="23">
        <v>3</v>
      </c>
      <c r="G16" s="24"/>
      <c r="H16" s="46"/>
      <c r="I16" s="24"/>
      <c r="J16" s="24"/>
      <c r="K16" s="24"/>
      <c r="L16" s="24"/>
      <c r="M16" s="24"/>
      <c r="N16" s="24"/>
      <c r="O16" s="24"/>
      <c r="P16" s="24"/>
      <c r="Q16" s="24"/>
      <c r="R16" s="24"/>
      <c r="S16" s="24"/>
      <c r="T16" s="24"/>
      <c r="U16" s="24"/>
      <c r="V16" s="24"/>
    </row>
    <row r="17" spans="1:22" ht="39.950000000000003" customHeight="1" x14ac:dyDescent="0.15">
      <c r="A17" s="7">
        <v>7</v>
      </c>
      <c r="B17" s="7" t="s">
        <v>7</v>
      </c>
      <c r="C17" s="7" t="s">
        <v>22</v>
      </c>
      <c r="D17" s="8" t="s">
        <v>9</v>
      </c>
      <c r="E17" s="51" t="s">
        <v>23</v>
      </c>
      <c r="F17" s="23">
        <v>1</v>
      </c>
      <c r="G17" s="24"/>
      <c r="H17" s="29"/>
      <c r="I17" s="24"/>
      <c r="J17" s="24"/>
      <c r="K17" s="24"/>
      <c r="L17" s="24"/>
      <c r="M17" s="45"/>
      <c r="N17" s="24"/>
      <c r="O17" s="24"/>
      <c r="P17" s="24"/>
      <c r="Q17" s="45"/>
      <c r="R17" s="45"/>
      <c r="S17" s="24"/>
      <c r="T17" s="24"/>
      <c r="U17" s="24"/>
      <c r="V17" s="24"/>
    </row>
    <row r="18" spans="1:22" ht="39.950000000000003" customHeight="1" x14ac:dyDescent="0.15">
      <c r="A18" s="7">
        <v>8</v>
      </c>
      <c r="B18" s="7" t="s">
        <v>7</v>
      </c>
      <c r="C18" s="7" t="s">
        <v>22</v>
      </c>
      <c r="D18" s="8" t="s">
        <v>9</v>
      </c>
      <c r="E18" s="51" t="s">
        <v>24</v>
      </c>
      <c r="F18" s="23">
        <v>1</v>
      </c>
      <c r="G18" s="24"/>
      <c r="H18" s="29"/>
      <c r="I18" s="24"/>
      <c r="J18" s="24"/>
      <c r="K18" s="24"/>
      <c r="L18" s="24"/>
      <c r="M18" s="24"/>
      <c r="N18" s="24"/>
      <c r="O18" s="24"/>
      <c r="P18" s="24"/>
      <c r="Q18" s="45"/>
      <c r="R18" s="45"/>
      <c r="S18" s="24"/>
      <c r="T18" s="24"/>
      <c r="U18" s="24"/>
      <c r="V18" s="24"/>
    </row>
    <row r="19" spans="1:22" ht="39.950000000000003" customHeight="1" x14ac:dyDescent="0.15">
      <c r="A19" s="7">
        <v>9</v>
      </c>
      <c r="B19" s="7" t="s">
        <v>7</v>
      </c>
      <c r="C19" s="7" t="s">
        <v>25</v>
      </c>
      <c r="D19" s="8" t="s">
        <v>9</v>
      </c>
      <c r="E19" s="50" t="s">
        <v>26</v>
      </c>
      <c r="F19" s="23">
        <v>2</v>
      </c>
      <c r="G19" s="45"/>
      <c r="H19" s="29"/>
      <c r="I19" s="24"/>
      <c r="J19" s="24"/>
      <c r="K19" s="24"/>
      <c r="L19" s="24"/>
      <c r="M19" s="24"/>
      <c r="N19" s="24"/>
      <c r="O19" s="24"/>
      <c r="P19" s="46"/>
      <c r="Q19" s="24"/>
      <c r="R19" s="24"/>
      <c r="S19" s="24"/>
      <c r="T19" s="24"/>
      <c r="U19" s="24"/>
      <c r="V19" s="24"/>
    </row>
    <row r="20" spans="1:22" ht="39.950000000000003" customHeight="1" x14ac:dyDescent="0.15">
      <c r="A20" s="7">
        <v>10</v>
      </c>
      <c r="B20" s="7" t="s">
        <v>7</v>
      </c>
      <c r="C20" s="7" t="s">
        <v>25</v>
      </c>
      <c r="D20" s="8" t="s">
        <v>9</v>
      </c>
      <c r="E20" s="50" t="s">
        <v>77</v>
      </c>
      <c r="F20" s="23">
        <v>3</v>
      </c>
      <c r="G20" s="45"/>
      <c r="H20" s="29"/>
      <c r="I20" s="24"/>
      <c r="J20" s="24"/>
      <c r="K20" s="24"/>
      <c r="L20" s="24"/>
      <c r="M20" s="24"/>
      <c r="N20" s="24"/>
      <c r="O20" s="24"/>
      <c r="P20" s="46"/>
      <c r="Q20" s="24"/>
      <c r="R20" s="24"/>
      <c r="S20" s="24"/>
      <c r="T20" s="24"/>
      <c r="U20" s="24"/>
      <c r="V20" s="24"/>
    </row>
    <row r="21" spans="1:22" ht="39.950000000000003" customHeight="1" x14ac:dyDescent="0.15">
      <c r="A21" s="7">
        <v>11</v>
      </c>
      <c r="B21" s="7" t="s">
        <v>7</v>
      </c>
      <c r="C21" s="7" t="s">
        <v>25</v>
      </c>
      <c r="D21" s="8" t="s">
        <v>9</v>
      </c>
      <c r="E21" s="50" t="s">
        <v>79</v>
      </c>
      <c r="F21" s="23">
        <v>10</v>
      </c>
      <c r="G21" s="45"/>
      <c r="H21" s="29"/>
      <c r="I21" s="26"/>
      <c r="J21" s="24"/>
      <c r="K21" s="24"/>
      <c r="L21" s="24"/>
      <c r="M21" s="24"/>
      <c r="N21" s="24"/>
      <c r="O21" s="24"/>
      <c r="P21" s="46"/>
      <c r="Q21" s="24"/>
      <c r="R21" s="24"/>
      <c r="S21" s="24"/>
      <c r="T21" s="24"/>
      <c r="U21" s="24"/>
      <c r="V21" s="24"/>
    </row>
    <row r="22" spans="1:22" ht="39.950000000000003" customHeight="1" x14ac:dyDescent="0.15">
      <c r="A22" s="7">
        <v>12</v>
      </c>
      <c r="B22" s="7" t="s">
        <v>7</v>
      </c>
      <c r="C22" s="7" t="s">
        <v>25</v>
      </c>
      <c r="D22" s="8" t="s">
        <v>9</v>
      </c>
      <c r="E22" s="50" t="s">
        <v>27</v>
      </c>
      <c r="F22" s="23">
        <v>23</v>
      </c>
      <c r="G22" s="45"/>
      <c r="H22" s="29"/>
      <c r="I22" s="26"/>
      <c r="J22" s="24"/>
      <c r="K22" s="24"/>
      <c r="L22" s="24"/>
      <c r="M22" s="24"/>
      <c r="N22" s="24"/>
      <c r="O22" s="24"/>
      <c r="P22" s="46"/>
      <c r="Q22" s="24"/>
      <c r="R22" s="24"/>
      <c r="S22" s="24"/>
      <c r="T22" s="24"/>
      <c r="U22" s="24"/>
      <c r="V22" s="24"/>
    </row>
    <row r="23" spans="1:22" ht="39.950000000000003" customHeight="1" x14ac:dyDescent="0.15">
      <c r="A23" s="7">
        <v>13</v>
      </c>
      <c r="B23" s="7" t="s">
        <v>7</v>
      </c>
      <c r="C23" s="7" t="s">
        <v>25</v>
      </c>
      <c r="D23" s="8" t="s">
        <v>9</v>
      </c>
      <c r="E23" s="50" t="s">
        <v>29</v>
      </c>
      <c r="F23" s="23">
        <v>20</v>
      </c>
      <c r="G23" s="45"/>
      <c r="H23" s="29"/>
      <c r="I23" s="24"/>
      <c r="J23" s="24"/>
      <c r="K23" s="24"/>
      <c r="L23" s="24"/>
      <c r="M23" s="24"/>
      <c r="N23" s="24"/>
      <c r="O23" s="24"/>
      <c r="P23" s="46"/>
      <c r="Q23" s="24"/>
      <c r="R23" s="24"/>
      <c r="S23" s="24"/>
      <c r="T23" s="24"/>
      <c r="U23" s="24"/>
      <c r="V23" s="24"/>
    </row>
    <row r="24" spans="1:22" ht="39.950000000000003" customHeight="1" x14ac:dyDescent="0.15">
      <c r="A24" s="7">
        <v>14</v>
      </c>
      <c r="B24" s="7" t="s">
        <v>7</v>
      </c>
      <c r="C24" s="7" t="s">
        <v>25</v>
      </c>
      <c r="D24" s="8" t="s">
        <v>9</v>
      </c>
      <c r="E24" s="50" t="s">
        <v>31</v>
      </c>
      <c r="F24" s="23">
        <v>15</v>
      </c>
      <c r="G24" s="45"/>
      <c r="H24" s="29"/>
      <c r="I24" s="24"/>
      <c r="J24" s="24"/>
      <c r="K24" s="24"/>
      <c r="L24" s="24"/>
      <c r="M24" s="24"/>
      <c r="N24" s="24"/>
      <c r="O24" s="24"/>
      <c r="P24" s="46"/>
      <c r="Q24" s="24"/>
      <c r="R24" s="24"/>
      <c r="S24" s="24"/>
      <c r="T24" s="24"/>
      <c r="U24" s="24"/>
      <c r="V24" s="24"/>
    </row>
    <row r="25" spans="1:22" ht="39.950000000000003" customHeight="1" x14ac:dyDescent="0.15">
      <c r="A25" s="7">
        <v>15</v>
      </c>
      <c r="B25" s="7" t="s">
        <v>7</v>
      </c>
      <c r="C25" s="7" t="s">
        <v>25</v>
      </c>
      <c r="D25" s="8" t="s">
        <v>9</v>
      </c>
      <c r="E25" s="50" t="s">
        <v>81</v>
      </c>
      <c r="F25" s="23">
        <v>21</v>
      </c>
      <c r="G25" s="45"/>
      <c r="H25" s="29"/>
      <c r="I25" s="24"/>
      <c r="J25" s="24"/>
      <c r="K25" s="24"/>
      <c r="L25" s="24"/>
      <c r="M25" s="24"/>
      <c r="N25" s="24"/>
      <c r="O25" s="24"/>
      <c r="P25" s="46"/>
      <c r="Q25" s="24"/>
      <c r="R25" s="24"/>
      <c r="S25" s="24"/>
      <c r="T25" s="24"/>
      <c r="U25" s="24"/>
      <c r="V25" s="24"/>
    </row>
    <row r="26" spans="1:22" ht="39.950000000000003" customHeight="1" x14ac:dyDescent="0.15">
      <c r="A26" s="7">
        <v>16</v>
      </c>
      <c r="B26" s="7" t="s">
        <v>7</v>
      </c>
      <c r="C26" s="7" t="s">
        <v>25</v>
      </c>
      <c r="D26" s="8" t="s">
        <v>9</v>
      </c>
      <c r="E26" s="50" t="s">
        <v>34</v>
      </c>
      <c r="F26" s="23">
        <v>10</v>
      </c>
      <c r="G26" s="45"/>
      <c r="H26" s="29"/>
      <c r="I26" s="24"/>
      <c r="J26" s="24"/>
      <c r="K26" s="24"/>
      <c r="L26" s="24"/>
      <c r="M26" s="24"/>
      <c r="N26" s="24"/>
      <c r="O26" s="24"/>
      <c r="P26" s="46"/>
      <c r="Q26" s="24"/>
      <c r="R26" s="24"/>
      <c r="S26" s="24"/>
      <c r="T26" s="24"/>
      <c r="U26" s="24"/>
      <c r="V26" s="24"/>
    </row>
    <row r="27" spans="1:22" ht="39.950000000000003" customHeight="1" x14ac:dyDescent="0.15">
      <c r="A27" s="7">
        <v>17</v>
      </c>
      <c r="B27" s="7" t="s">
        <v>7</v>
      </c>
      <c r="C27" s="7" t="s">
        <v>25</v>
      </c>
      <c r="D27" s="8" t="s">
        <v>9</v>
      </c>
      <c r="E27" s="50" t="s">
        <v>36</v>
      </c>
      <c r="F27" s="23">
        <v>25</v>
      </c>
      <c r="G27" s="45"/>
      <c r="H27" s="29"/>
      <c r="I27" s="24"/>
      <c r="J27" s="24"/>
      <c r="K27" s="24"/>
      <c r="L27" s="24"/>
      <c r="M27" s="24"/>
      <c r="N27" s="24"/>
      <c r="O27" s="24"/>
      <c r="P27" s="46"/>
      <c r="Q27" s="24"/>
      <c r="R27" s="24"/>
      <c r="S27" s="24"/>
      <c r="T27" s="24"/>
      <c r="U27" s="24"/>
      <c r="V27" s="24"/>
    </row>
    <row r="28" spans="1:22" ht="42" x14ac:dyDescent="0.15">
      <c r="A28" s="7">
        <v>18</v>
      </c>
      <c r="B28" s="7" t="s">
        <v>7</v>
      </c>
      <c r="C28" s="7" t="s">
        <v>38</v>
      </c>
      <c r="D28" s="8" t="s">
        <v>39</v>
      </c>
      <c r="E28" s="51" t="s">
        <v>40</v>
      </c>
      <c r="F28" s="23">
        <v>1</v>
      </c>
      <c r="G28" s="24"/>
      <c r="H28" s="29"/>
      <c r="I28" s="24"/>
      <c r="J28" s="45"/>
      <c r="K28" s="24"/>
      <c r="L28" s="45"/>
      <c r="M28" s="24"/>
      <c r="N28" s="24"/>
      <c r="O28" s="45"/>
      <c r="P28" s="46"/>
      <c r="Q28" s="24"/>
      <c r="R28" s="24"/>
      <c r="S28" s="45"/>
      <c r="T28" s="45"/>
      <c r="U28" s="24"/>
      <c r="V28" s="24"/>
    </row>
    <row r="29" spans="1:22" ht="29.25" x14ac:dyDescent="0.15">
      <c r="A29" s="7">
        <v>19</v>
      </c>
      <c r="B29" s="7" t="s">
        <v>7</v>
      </c>
      <c r="C29" s="7" t="s">
        <v>41</v>
      </c>
      <c r="D29" s="8" t="s">
        <v>9</v>
      </c>
      <c r="E29" s="50" t="s">
        <v>83</v>
      </c>
      <c r="F29" s="23">
        <v>1</v>
      </c>
      <c r="G29" s="24"/>
      <c r="H29" s="29"/>
      <c r="I29" s="24"/>
      <c r="J29" s="24"/>
      <c r="K29" s="24"/>
      <c r="L29" s="24"/>
      <c r="M29" s="24"/>
      <c r="N29" s="24"/>
      <c r="O29" s="24"/>
      <c r="P29" s="24"/>
      <c r="Q29" s="24"/>
      <c r="R29" s="24"/>
      <c r="S29" s="24"/>
      <c r="T29" s="24"/>
      <c r="U29" s="45"/>
      <c r="V29" s="24"/>
    </row>
    <row r="30" spans="1:22" ht="39.950000000000003" customHeight="1" x14ac:dyDescent="0.15">
      <c r="A30" s="7">
        <v>20</v>
      </c>
      <c r="B30" s="7" t="s">
        <v>7</v>
      </c>
      <c r="C30" s="7" t="s">
        <v>42</v>
      </c>
      <c r="D30" s="7" t="s">
        <v>43</v>
      </c>
      <c r="E30" s="50" t="s">
        <v>44</v>
      </c>
      <c r="F30" s="23">
        <v>3</v>
      </c>
      <c r="G30" s="45"/>
      <c r="H30" s="29"/>
      <c r="I30" s="24"/>
      <c r="J30" s="24"/>
      <c r="K30" s="24"/>
      <c r="L30" s="24"/>
      <c r="M30" s="24"/>
      <c r="N30" s="24"/>
      <c r="O30" s="24"/>
      <c r="P30" s="49"/>
      <c r="Q30" s="24"/>
      <c r="R30" s="24"/>
      <c r="S30" s="24"/>
      <c r="T30" s="24"/>
      <c r="U30" s="24"/>
      <c r="V30" s="24"/>
    </row>
    <row r="31" spans="1:22" ht="39.950000000000003" customHeight="1" x14ac:dyDescent="0.15">
      <c r="A31" s="7">
        <v>21</v>
      </c>
      <c r="B31" s="7" t="s">
        <v>7</v>
      </c>
      <c r="C31" s="7" t="s">
        <v>42</v>
      </c>
      <c r="D31" s="7" t="s">
        <v>43</v>
      </c>
      <c r="E31" s="51" t="s">
        <v>45</v>
      </c>
      <c r="F31" s="23">
        <v>3</v>
      </c>
      <c r="G31" s="45"/>
      <c r="H31" s="29"/>
      <c r="I31" s="24"/>
      <c r="J31" s="24"/>
      <c r="K31" s="24"/>
      <c r="L31" s="24"/>
      <c r="M31" s="24"/>
      <c r="N31" s="24"/>
      <c r="O31" s="24"/>
      <c r="P31" s="49"/>
      <c r="Q31" s="24"/>
      <c r="R31" s="24"/>
      <c r="S31" s="24"/>
      <c r="T31" s="24"/>
      <c r="U31" s="24"/>
      <c r="V31" s="24"/>
    </row>
    <row r="32" spans="1:22" ht="39.950000000000003" customHeight="1" x14ac:dyDescent="0.15">
      <c r="A32" s="7">
        <v>22</v>
      </c>
      <c r="B32" s="7" t="s">
        <v>7</v>
      </c>
      <c r="C32" s="7" t="s">
        <v>46</v>
      </c>
      <c r="D32" s="7" t="s">
        <v>43</v>
      </c>
      <c r="E32" s="51" t="s">
        <v>47</v>
      </c>
      <c r="F32" s="23">
        <v>1</v>
      </c>
      <c r="G32" s="24"/>
      <c r="H32" s="29"/>
      <c r="I32" s="24"/>
      <c r="J32" s="24"/>
      <c r="K32" s="24"/>
      <c r="L32" s="24"/>
      <c r="M32" s="24"/>
      <c r="N32" s="24"/>
      <c r="O32" s="24"/>
      <c r="P32" s="24"/>
      <c r="Q32" s="24"/>
      <c r="R32" s="24"/>
      <c r="S32" s="48"/>
      <c r="T32" s="24"/>
      <c r="U32" s="24"/>
      <c r="V32" s="24"/>
    </row>
    <row r="33" spans="1:22" ht="42" x14ac:dyDescent="0.15">
      <c r="A33" s="7">
        <v>23</v>
      </c>
      <c r="B33" s="7" t="s">
        <v>48</v>
      </c>
      <c r="C33" s="7" t="s">
        <v>49</v>
      </c>
      <c r="D33" s="7" t="s">
        <v>50</v>
      </c>
      <c r="E33" s="50" t="s">
        <v>51</v>
      </c>
      <c r="F33" s="23">
        <v>4</v>
      </c>
      <c r="G33" s="24"/>
      <c r="H33" s="29"/>
      <c r="I33" s="24"/>
      <c r="J33" s="24"/>
      <c r="K33" s="24"/>
      <c r="L33" s="24"/>
      <c r="M33" s="24"/>
      <c r="N33" s="24"/>
      <c r="O33" s="24"/>
      <c r="P33" s="49"/>
      <c r="Q33" s="24"/>
      <c r="R33" s="24"/>
      <c r="S33" s="24"/>
      <c r="T33" s="24"/>
      <c r="U33" s="24"/>
      <c r="V33" s="24"/>
    </row>
    <row r="34" spans="1:22" ht="42" x14ac:dyDescent="0.15">
      <c r="A34" s="7">
        <v>24</v>
      </c>
      <c r="B34" s="7" t="s">
        <v>48</v>
      </c>
      <c r="C34" s="7" t="s">
        <v>49</v>
      </c>
      <c r="D34" s="7" t="s">
        <v>50</v>
      </c>
      <c r="E34" s="50" t="s">
        <v>52</v>
      </c>
      <c r="F34" s="23">
        <v>2</v>
      </c>
      <c r="G34" s="48"/>
      <c r="H34" s="29"/>
      <c r="I34" s="24"/>
      <c r="J34" s="24"/>
      <c r="K34" s="24"/>
      <c r="L34" s="24"/>
      <c r="M34" s="24"/>
      <c r="N34" s="24"/>
      <c r="O34" s="24"/>
      <c r="P34" s="49"/>
      <c r="Q34" s="24"/>
      <c r="R34" s="24"/>
      <c r="S34" s="24"/>
      <c r="T34" s="24"/>
      <c r="U34" s="24"/>
      <c r="V34" s="24"/>
    </row>
    <row r="35" spans="1:22" ht="31.5" x14ac:dyDescent="0.15">
      <c r="A35" s="7">
        <f>+A34+1</f>
        <v>25</v>
      </c>
      <c r="B35" s="7" t="s">
        <v>53</v>
      </c>
      <c r="C35" s="7" t="s">
        <v>54</v>
      </c>
      <c r="D35" s="7" t="s">
        <v>55</v>
      </c>
      <c r="E35" s="51" t="s">
        <v>54</v>
      </c>
      <c r="F35" s="8">
        <v>1</v>
      </c>
      <c r="G35" s="34"/>
      <c r="H35" s="29"/>
      <c r="I35" s="24"/>
      <c r="J35" s="24"/>
      <c r="K35" s="24"/>
      <c r="L35" s="24"/>
      <c r="M35" s="24"/>
      <c r="N35" s="24"/>
      <c r="O35" s="24"/>
      <c r="P35" s="24"/>
      <c r="Q35" s="24"/>
      <c r="R35" s="24"/>
      <c r="S35" s="24"/>
      <c r="T35" s="24"/>
      <c r="U35" s="24"/>
      <c r="V35" s="48"/>
    </row>
    <row r="36" spans="1:22" ht="138" customHeight="1" x14ac:dyDescent="0.15">
      <c r="A36" s="7">
        <v>26</v>
      </c>
      <c r="B36" s="7" t="s">
        <v>56</v>
      </c>
      <c r="C36" s="7" t="s">
        <v>56</v>
      </c>
      <c r="D36" s="7" t="s">
        <v>56</v>
      </c>
      <c r="E36" s="51" t="s">
        <v>88</v>
      </c>
      <c r="F36" s="8">
        <v>1</v>
      </c>
      <c r="G36" s="34"/>
      <c r="H36" s="29"/>
      <c r="I36" s="24"/>
      <c r="J36" s="24"/>
      <c r="K36" s="24"/>
      <c r="L36" s="24"/>
      <c r="M36" s="24"/>
      <c r="N36" s="45"/>
      <c r="O36" s="24"/>
      <c r="P36" s="24"/>
      <c r="Q36" s="24"/>
      <c r="R36" s="24"/>
      <c r="S36" s="24"/>
      <c r="T36" s="24"/>
      <c r="U36" s="24"/>
      <c r="V36" s="24"/>
    </row>
    <row r="37" spans="1:22" ht="71.25" customHeight="1" x14ac:dyDescent="0.15">
      <c r="A37" s="7">
        <v>27</v>
      </c>
      <c r="B37" s="7" t="s">
        <v>56</v>
      </c>
      <c r="C37" s="7" t="s">
        <v>56</v>
      </c>
      <c r="D37" s="7" t="s">
        <v>56</v>
      </c>
      <c r="E37" s="51" t="s">
        <v>91</v>
      </c>
      <c r="F37" s="8">
        <v>1</v>
      </c>
      <c r="G37" s="34"/>
      <c r="H37" s="29"/>
      <c r="I37" s="24"/>
      <c r="J37" s="24"/>
      <c r="K37" s="24"/>
      <c r="L37" s="24"/>
      <c r="M37" s="24"/>
      <c r="N37" s="24"/>
      <c r="O37" s="24"/>
      <c r="P37" s="24"/>
      <c r="Q37" s="24"/>
      <c r="R37" s="24"/>
      <c r="S37" s="24"/>
      <c r="T37" s="24"/>
      <c r="U37" s="24"/>
      <c r="V37" s="24"/>
    </row>
    <row r="38" spans="1:22" ht="57.75" customHeight="1" x14ac:dyDescent="0.15">
      <c r="A38" s="7">
        <v>28</v>
      </c>
      <c r="B38" s="7" t="s">
        <v>56</v>
      </c>
      <c r="C38" s="7" t="s">
        <v>56</v>
      </c>
      <c r="D38" s="7" t="s">
        <v>56</v>
      </c>
      <c r="E38" s="51" t="s">
        <v>92</v>
      </c>
      <c r="F38" s="8">
        <v>1</v>
      </c>
      <c r="G38" s="34"/>
      <c r="H38" s="46"/>
      <c r="I38" s="24"/>
      <c r="J38" s="24"/>
      <c r="K38" s="24"/>
      <c r="L38" s="24"/>
      <c r="M38" s="24"/>
      <c r="N38" s="24"/>
      <c r="O38" s="24"/>
      <c r="P38" s="24"/>
      <c r="Q38" s="24"/>
      <c r="R38" s="24"/>
      <c r="S38" s="24"/>
      <c r="T38" s="24"/>
      <c r="U38" s="48"/>
      <c r="V38" s="24"/>
    </row>
    <row r="39" spans="1:22" ht="70.5" customHeight="1" x14ac:dyDescent="0.15">
      <c r="A39" s="7">
        <v>29</v>
      </c>
      <c r="B39" s="7" t="s">
        <v>56</v>
      </c>
      <c r="C39" s="7" t="s">
        <v>56</v>
      </c>
      <c r="D39" s="7" t="s">
        <v>56</v>
      </c>
      <c r="E39" s="51" t="s">
        <v>74</v>
      </c>
      <c r="F39" s="8">
        <v>1</v>
      </c>
      <c r="G39" s="34"/>
      <c r="H39" s="46"/>
      <c r="I39" s="24"/>
      <c r="J39" s="24"/>
      <c r="K39" s="24"/>
      <c r="L39" s="24"/>
      <c r="M39" s="24"/>
      <c r="N39" s="24"/>
      <c r="O39" s="24"/>
      <c r="P39" s="24"/>
      <c r="Q39" s="24"/>
      <c r="R39" s="24"/>
      <c r="S39" s="24"/>
      <c r="T39" s="24"/>
      <c r="U39" s="24"/>
      <c r="V39" s="24"/>
    </row>
    <row r="40" spans="1:22" s="5" customFormat="1" ht="15" x14ac:dyDescent="0.25">
      <c r="H40" s="18"/>
    </row>
    <row r="41" spans="1:22" s="5" customFormat="1" ht="15" x14ac:dyDescent="0.25">
      <c r="H41" s="18"/>
    </row>
  </sheetData>
  <protectedRanges>
    <protectedRange password="F16F" sqref="E13" name="Rango1_3_2_3_2"/>
  </protectedRanges>
  <autoFilter ref="A10:V39"/>
  <mergeCells count="30">
    <mergeCell ref="A6:V6"/>
    <mergeCell ref="A1:V1"/>
    <mergeCell ref="A2:V2"/>
    <mergeCell ref="A3:V3"/>
    <mergeCell ref="A4:V4"/>
    <mergeCell ref="A5:V5"/>
    <mergeCell ref="M9:M10"/>
    <mergeCell ref="A7:V7"/>
    <mergeCell ref="A8:V8"/>
    <mergeCell ref="A9:A10"/>
    <mergeCell ref="B9:B10"/>
    <mergeCell ref="C9:C10"/>
    <mergeCell ref="D9:D10"/>
    <mergeCell ref="E9:E10"/>
    <mergeCell ref="F9:F10"/>
    <mergeCell ref="G9:G10"/>
    <mergeCell ref="H9:H10"/>
    <mergeCell ref="I9:I10"/>
    <mergeCell ref="J9:J10"/>
    <mergeCell ref="K9:K10"/>
    <mergeCell ref="L9:L10"/>
    <mergeCell ref="T9:T10"/>
    <mergeCell ref="U9:U10"/>
    <mergeCell ref="V9:V10"/>
    <mergeCell ref="N9:N10"/>
    <mergeCell ref="O9:O10"/>
    <mergeCell ref="P9:P10"/>
    <mergeCell ref="Q9:Q10"/>
    <mergeCell ref="R9:R10"/>
    <mergeCell ref="S9:S10"/>
  </mergeCells>
  <printOptions horizontalCentered="1" verticalCentered="1"/>
  <pageMargins left="0.11811023622047245" right="0.11811023622047245" top="0.74803149606299213" bottom="0.74803149606299213" header="0.31496062992125984" footer="0.31496062992125984"/>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
  <sheetViews>
    <sheetView topLeftCell="A30" zoomScale="80" zoomScaleNormal="80" workbookViewId="0">
      <selection activeCell="E30" sqref="E30"/>
    </sheetView>
  </sheetViews>
  <sheetFormatPr baseColWidth="10" defaultColWidth="11.42578125" defaultRowHeight="10.5" x14ac:dyDescent="0.15"/>
  <cols>
    <col min="1" max="1" width="11.42578125" style="2" bestFit="1" customWidth="1"/>
    <col min="2" max="2" width="13.140625" style="2" hidden="1" customWidth="1"/>
    <col min="3" max="3" width="22.42578125" style="9" hidden="1" customWidth="1"/>
    <col min="4" max="4" width="15" style="9" hidden="1" customWidth="1"/>
    <col min="5" max="5" width="18.7109375" style="9" customWidth="1"/>
    <col min="6" max="6" width="31" style="9" hidden="1" customWidth="1"/>
    <col min="7" max="7" width="11.42578125" style="9" bestFit="1" customWidth="1"/>
    <col min="8" max="8" width="15" style="9" customWidth="1"/>
    <col min="9" max="9" width="14.28515625" style="43" customWidth="1"/>
    <col min="10" max="10" width="16.85546875" style="9" customWidth="1"/>
    <col min="11" max="11" width="19.28515625" style="9" customWidth="1"/>
    <col min="12" max="12" width="18.7109375" style="9" customWidth="1"/>
    <col min="13" max="13" width="18.7109375" style="9" bestFit="1" customWidth="1"/>
    <col min="14" max="14" width="18.7109375" style="9" customWidth="1"/>
    <col min="15" max="15" width="17.28515625" style="9" customWidth="1"/>
    <col min="16" max="16" width="16.42578125" style="9" customWidth="1"/>
    <col min="17" max="17" width="18.7109375" style="9" customWidth="1"/>
    <col min="18" max="18" width="16.140625" style="9" customWidth="1"/>
    <col min="19" max="19" width="12.85546875" style="9" customWidth="1"/>
    <col min="20" max="20" width="12.42578125" style="9" customWidth="1"/>
    <col min="21" max="21" width="14.85546875" style="9" customWidth="1"/>
    <col min="22" max="23" width="18.7109375" style="9" customWidth="1"/>
    <col min="24" max="16384" width="11.42578125" style="9"/>
  </cols>
  <sheetData>
    <row r="1" spans="1:23" s="4" customFormat="1" ht="11.25" x14ac:dyDescent="0.25">
      <c r="A1" s="37"/>
      <c r="B1" s="41"/>
      <c r="C1" s="41"/>
      <c r="D1" s="41"/>
      <c r="E1" s="38"/>
      <c r="F1" s="39"/>
      <c r="G1" s="40"/>
      <c r="H1" s="41"/>
      <c r="I1" s="42"/>
      <c r="J1" s="41"/>
      <c r="K1" s="41"/>
      <c r="L1" s="41"/>
      <c r="M1" s="41"/>
      <c r="N1" s="41"/>
      <c r="O1" s="41"/>
      <c r="P1" s="41"/>
      <c r="Q1" s="41"/>
      <c r="R1" s="41"/>
      <c r="S1" s="41"/>
      <c r="T1" s="41"/>
      <c r="U1" s="41"/>
      <c r="V1" s="41"/>
      <c r="W1" s="41"/>
    </row>
    <row r="2" spans="1:23" s="4" customFormat="1" ht="22.5" x14ac:dyDescent="0.25">
      <c r="A2" s="117" t="s">
        <v>57</v>
      </c>
      <c r="B2" s="117"/>
      <c r="C2" s="117"/>
      <c r="D2" s="117"/>
      <c r="E2" s="117"/>
      <c r="F2" s="117"/>
      <c r="G2" s="117"/>
      <c r="H2" s="117"/>
      <c r="I2" s="117"/>
      <c r="J2" s="117"/>
      <c r="K2" s="117"/>
      <c r="L2" s="117"/>
      <c r="M2" s="117"/>
      <c r="N2" s="117"/>
      <c r="O2" s="117"/>
      <c r="P2" s="117"/>
      <c r="Q2" s="117"/>
      <c r="R2" s="117"/>
      <c r="S2" s="117"/>
      <c r="T2" s="117"/>
      <c r="U2" s="117"/>
      <c r="V2" s="117"/>
      <c r="W2" s="117"/>
    </row>
    <row r="3" spans="1:23" s="4" customFormat="1" ht="15.75" customHeight="1" x14ac:dyDescent="0.25">
      <c r="A3" s="117" t="s">
        <v>69</v>
      </c>
      <c r="B3" s="117"/>
      <c r="C3" s="117"/>
      <c r="D3" s="117"/>
      <c r="E3" s="117"/>
      <c r="F3" s="117"/>
      <c r="G3" s="117"/>
      <c r="H3" s="117"/>
      <c r="I3" s="117"/>
      <c r="J3" s="117"/>
      <c r="K3" s="117"/>
      <c r="L3" s="117"/>
      <c r="M3" s="117"/>
      <c r="N3" s="117"/>
      <c r="O3" s="117"/>
      <c r="P3" s="117"/>
      <c r="Q3" s="117"/>
      <c r="R3" s="117"/>
      <c r="S3" s="117"/>
      <c r="T3" s="117"/>
      <c r="U3" s="117"/>
      <c r="V3" s="117"/>
      <c r="W3" s="117"/>
    </row>
    <row r="4" spans="1:23" s="4" customFormat="1" ht="65.25" customHeight="1" x14ac:dyDescent="0.25">
      <c r="A4" s="118" t="s">
        <v>59</v>
      </c>
      <c r="B4" s="118"/>
      <c r="C4" s="118"/>
      <c r="D4" s="118"/>
      <c r="E4" s="118"/>
      <c r="F4" s="118"/>
      <c r="G4" s="118"/>
      <c r="H4" s="118"/>
      <c r="I4" s="118"/>
      <c r="J4" s="118"/>
      <c r="K4" s="118"/>
      <c r="L4" s="118"/>
      <c r="M4" s="118"/>
      <c r="N4" s="118"/>
      <c r="O4" s="118"/>
      <c r="P4" s="118"/>
      <c r="Q4" s="118"/>
      <c r="R4" s="118"/>
      <c r="S4" s="118"/>
      <c r="T4" s="118"/>
      <c r="U4" s="118"/>
      <c r="V4" s="118"/>
      <c r="W4" s="118"/>
    </row>
    <row r="5" spans="1:23" s="4" customFormat="1" ht="15" x14ac:dyDescent="0.25">
      <c r="A5" s="122"/>
      <c r="B5" s="122"/>
      <c r="C5" s="122"/>
      <c r="D5" s="122"/>
      <c r="E5" s="122"/>
      <c r="F5" s="122"/>
      <c r="G5" s="122"/>
      <c r="H5" s="122"/>
      <c r="I5" s="122"/>
      <c r="J5" s="122"/>
      <c r="K5" s="122"/>
      <c r="L5" s="122"/>
      <c r="M5" s="122"/>
      <c r="N5" s="122"/>
      <c r="O5" s="122"/>
      <c r="P5" s="122"/>
      <c r="Q5" s="122"/>
      <c r="R5" s="122"/>
      <c r="S5" s="122"/>
      <c r="T5" s="122"/>
      <c r="U5" s="122"/>
      <c r="V5" s="122"/>
      <c r="W5" s="122"/>
    </row>
    <row r="6" spans="1:23" s="4" customFormat="1" ht="18" x14ac:dyDescent="0.25">
      <c r="A6" s="119" t="s">
        <v>58</v>
      </c>
      <c r="B6" s="119"/>
      <c r="C6" s="119"/>
      <c r="D6" s="119"/>
      <c r="E6" s="119"/>
      <c r="F6" s="119"/>
      <c r="G6" s="119"/>
      <c r="H6" s="119"/>
      <c r="I6" s="119"/>
      <c r="J6" s="119"/>
      <c r="K6" s="119"/>
      <c r="L6" s="119"/>
      <c r="M6" s="119"/>
      <c r="N6" s="119"/>
      <c r="O6" s="119"/>
      <c r="P6" s="119"/>
      <c r="Q6" s="119"/>
      <c r="R6" s="119"/>
      <c r="S6" s="119"/>
      <c r="T6" s="119"/>
      <c r="U6" s="119"/>
      <c r="V6" s="119"/>
      <c r="W6" s="119"/>
    </row>
    <row r="7" spans="1:23" s="3" customFormat="1" ht="12" customHeight="1" x14ac:dyDescent="0.25">
      <c r="A7" s="123"/>
      <c r="B7" s="123"/>
      <c r="C7" s="123"/>
      <c r="D7" s="123"/>
      <c r="E7" s="123"/>
      <c r="F7" s="123"/>
      <c r="G7" s="123"/>
      <c r="H7" s="123"/>
      <c r="I7" s="123"/>
      <c r="J7" s="123"/>
      <c r="K7" s="123"/>
      <c r="L7" s="123"/>
      <c r="M7" s="123"/>
      <c r="N7" s="123"/>
      <c r="O7" s="123"/>
      <c r="P7" s="123"/>
      <c r="Q7" s="123"/>
      <c r="R7" s="123"/>
      <c r="S7" s="123"/>
      <c r="T7" s="123"/>
      <c r="U7" s="123"/>
      <c r="V7" s="123"/>
      <c r="W7" s="123"/>
    </row>
    <row r="8" spans="1:23" s="4" customFormat="1" ht="27" customHeight="1" x14ac:dyDescent="0.25">
      <c r="A8" s="124"/>
      <c r="B8" s="124"/>
      <c r="C8" s="124"/>
      <c r="D8" s="124"/>
      <c r="E8" s="124"/>
      <c r="F8" s="124"/>
      <c r="G8" s="124"/>
      <c r="H8" s="124"/>
      <c r="I8" s="124"/>
      <c r="J8" s="124"/>
      <c r="K8" s="124"/>
      <c r="L8" s="124"/>
      <c r="M8" s="124"/>
      <c r="N8" s="124"/>
      <c r="O8" s="124"/>
      <c r="P8" s="124"/>
      <c r="Q8" s="124"/>
      <c r="R8" s="124"/>
      <c r="S8" s="124"/>
      <c r="T8" s="124"/>
      <c r="U8" s="124"/>
      <c r="V8" s="124"/>
      <c r="W8" s="124"/>
    </row>
    <row r="9" spans="1:23" s="4" customFormat="1" ht="11.25" x14ac:dyDescent="0.25">
      <c r="A9" s="138"/>
      <c r="B9" s="138"/>
      <c r="C9" s="138"/>
      <c r="D9" s="138"/>
      <c r="E9" s="138"/>
      <c r="F9" s="138"/>
      <c r="G9" s="138"/>
      <c r="H9" s="138"/>
      <c r="I9" s="138"/>
      <c r="J9" s="138"/>
      <c r="K9" s="138"/>
      <c r="L9" s="138"/>
      <c r="M9" s="138"/>
      <c r="N9" s="138"/>
      <c r="O9" s="138"/>
      <c r="P9" s="138"/>
      <c r="Q9" s="138"/>
      <c r="R9" s="138"/>
      <c r="S9" s="138"/>
      <c r="T9" s="138"/>
      <c r="U9" s="138"/>
      <c r="V9" s="138"/>
      <c r="W9" s="138"/>
    </row>
    <row r="10" spans="1:23" s="4" customFormat="1" ht="49.5" customHeight="1" x14ac:dyDescent="0.25">
      <c r="A10" s="130" t="s">
        <v>0</v>
      </c>
      <c r="B10" s="130" t="s">
        <v>1</v>
      </c>
      <c r="C10" s="130" t="s">
        <v>2</v>
      </c>
      <c r="D10" s="130" t="s">
        <v>3</v>
      </c>
      <c r="E10" s="130" t="s">
        <v>4</v>
      </c>
      <c r="F10" s="130" t="s">
        <v>5</v>
      </c>
      <c r="G10" s="130" t="s">
        <v>6</v>
      </c>
      <c r="H10" s="125" t="s">
        <v>95</v>
      </c>
      <c r="I10" s="131" t="s">
        <v>96</v>
      </c>
      <c r="J10" s="125" t="s">
        <v>97</v>
      </c>
      <c r="K10" s="125" t="s">
        <v>98</v>
      </c>
      <c r="L10" s="125" t="s">
        <v>99</v>
      </c>
      <c r="M10" s="125" t="s">
        <v>100</v>
      </c>
      <c r="N10" s="125" t="s">
        <v>101</v>
      </c>
      <c r="O10" s="125" t="s">
        <v>102</v>
      </c>
      <c r="P10" s="125" t="s">
        <v>103</v>
      </c>
      <c r="Q10" s="125" t="s">
        <v>104</v>
      </c>
      <c r="R10" s="125" t="s">
        <v>105</v>
      </c>
      <c r="S10" s="125" t="s">
        <v>106</v>
      </c>
      <c r="T10" s="125" t="s">
        <v>107</v>
      </c>
      <c r="U10" s="125" t="s">
        <v>108</v>
      </c>
      <c r="V10" s="125" t="s">
        <v>109</v>
      </c>
      <c r="W10" s="125" t="s">
        <v>110</v>
      </c>
    </row>
    <row r="11" spans="1:23" x14ac:dyDescent="0.15">
      <c r="A11" s="130"/>
      <c r="B11" s="130"/>
      <c r="C11" s="130"/>
      <c r="D11" s="130"/>
      <c r="E11" s="130"/>
      <c r="F11" s="130"/>
      <c r="G11" s="130"/>
      <c r="H11" s="126"/>
      <c r="I11" s="132"/>
      <c r="J11" s="126"/>
      <c r="K11" s="126"/>
      <c r="L11" s="126"/>
      <c r="M11" s="126"/>
      <c r="N11" s="126"/>
      <c r="O11" s="126"/>
      <c r="P11" s="126"/>
      <c r="Q11" s="126"/>
      <c r="R11" s="126"/>
      <c r="S11" s="126"/>
      <c r="T11" s="126"/>
      <c r="U11" s="126"/>
      <c r="V11" s="126"/>
      <c r="W11" s="126"/>
    </row>
    <row r="12" spans="1:23" s="58" customFormat="1" ht="38.25" customHeight="1" x14ac:dyDescent="0.15">
      <c r="A12" s="53">
        <v>1</v>
      </c>
      <c r="B12" s="53" t="s">
        <v>7</v>
      </c>
      <c r="C12" s="53" t="s">
        <v>8</v>
      </c>
      <c r="D12" s="54" t="s">
        <v>9</v>
      </c>
      <c r="E12" s="55" t="s">
        <v>10</v>
      </c>
      <c r="F12" s="56" t="s">
        <v>11</v>
      </c>
      <c r="G12" s="57">
        <v>2</v>
      </c>
      <c r="H12" s="68"/>
      <c r="I12" s="67"/>
      <c r="J12" s="69" t="s">
        <v>114</v>
      </c>
      <c r="K12" s="68"/>
      <c r="L12" s="68"/>
      <c r="M12" s="68"/>
      <c r="N12" s="68"/>
      <c r="O12" s="68"/>
      <c r="P12" s="68"/>
      <c r="Q12" s="68"/>
      <c r="R12" s="68"/>
      <c r="S12" s="68"/>
      <c r="T12" s="68"/>
      <c r="U12" s="68"/>
      <c r="V12" s="68"/>
      <c r="W12" s="68"/>
    </row>
    <row r="13" spans="1:23" s="58" customFormat="1" ht="80.099999999999994" customHeight="1" x14ac:dyDescent="0.15">
      <c r="A13" s="53">
        <v>2</v>
      </c>
      <c r="B13" s="53" t="s">
        <v>7</v>
      </c>
      <c r="C13" s="53" t="s">
        <v>8</v>
      </c>
      <c r="D13" s="54" t="s">
        <v>9</v>
      </c>
      <c r="E13" s="55" t="s">
        <v>12</v>
      </c>
      <c r="F13" s="56" t="s">
        <v>71</v>
      </c>
      <c r="G13" s="57">
        <v>1</v>
      </c>
      <c r="H13" s="68"/>
      <c r="I13" s="69" t="s">
        <v>115</v>
      </c>
      <c r="J13" s="67" t="s">
        <v>122</v>
      </c>
      <c r="K13" s="68"/>
      <c r="L13" s="70" t="s">
        <v>129</v>
      </c>
      <c r="M13" s="68"/>
      <c r="N13" s="68"/>
      <c r="O13" s="68"/>
      <c r="P13" s="68"/>
      <c r="Q13" s="68"/>
      <c r="R13" s="68"/>
      <c r="S13" s="69" t="s">
        <v>112</v>
      </c>
      <c r="T13" s="68"/>
      <c r="U13" s="68"/>
      <c r="V13" s="68"/>
      <c r="W13" s="68"/>
    </row>
    <row r="14" spans="1:23" s="58" customFormat="1" ht="28.5" customHeight="1" x14ac:dyDescent="0.15">
      <c r="A14" s="53">
        <v>3</v>
      </c>
      <c r="B14" s="53" t="s">
        <v>7</v>
      </c>
      <c r="C14" s="53" t="s">
        <v>8</v>
      </c>
      <c r="D14" s="54" t="s">
        <v>9</v>
      </c>
      <c r="E14" s="55" t="s">
        <v>13</v>
      </c>
      <c r="F14" s="56" t="s">
        <v>14</v>
      </c>
      <c r="G14" s="57">
        <v>4</v>
      </c>
      <c r="H14" s="68"/>
      <c r="I14" s="67"/>
      <c r="J14" s="69" t="s">
        <v>115</v>
      </c>
      <c r="K14" s="68"/>
      <c r="L14" s="68"/>
      <c r="M14" s="68"/>
      <c r="N14" s="68"/>
      <c r="O14" s="68"/>
      <c r="P14" s="68"/>
      <c r="Q14" s="69" t="s">
        <v>115</v>
      </c>
      <c r="R14" s="68"/>
      <c r="S14" s="68"/>
      <c r="T14" s="68"/>
      <c r="U14" s="68"/>
      <c r="V14" s="68"/>
      <c r="W14" s="68"/>
    </row>
    <row r="15" spans="1:23" s="58" customFormat="1" ht="29.25" customHeight="1" x14ac:dyDescent="0.15">
      <c r="A15" s="53">
        <v>4</v>
      </c>
      <c r="B15" s="53" t="s">
        <v>7</v>
      </c>
      <c r="C15" s="53" t="s">
        <v>8</v>
      </c>
      <c r="D15" s="54" t="s">
        <v>9</v>
      </c>
      <c r="E15" s="55" t="s">
        <v>15</v>
      </c>
      <c r="F15" s="56" t="s">
        <v>16</v>
      </c>
      <c r="G15" s="57">
        <v>3</v>
      </c>
      <c r="H15" s="68"/>
      <c r="I15" s="67"/>
      <c r="J15" s="69" t="s">
        <v>115</v>
      </c>
      <c r="K15" s="68"/>
      <c r="L15" s="68"/>
      <c r="M15" s="68"/>
      <c r="N15" s="68"/>
      <c r="O15" s="68"/>
      <c r="P15" s="68"/>
      <c r="Q15" s="71"/>
      <c r="R15" s="68"/>
      <c r="S15" s="68"/>
      <c r="T15" s="68"/>
      <c r="U15" s="68"/>
      <c r="V15" s="68"/>
      <c r="W15" s="68"/>
    </row>
    <row r="16" spans="1:23" s="58" customFormat="1" ht="52.5" customHeight="1" x14ac:dyDescent="0.15">
      <c r="A16" s="53">
        <v>5</v>
      </c>
      <c r="B16" s="53" t="s">
        <v>7</v>
      </c>
      <c r="C16" s="53" t="s">
        <v>8</v>
      </c>
      <c r="D16" s="54" t="s">
        <v>9</v>
      </c>
      <c r="E16" s="55" t="s">
        <v>17</v>
      </c>
      <c r="F16" s="56" t="s">
        <v>18</v>
      </c>
      <c r="G16" s="57">
        <v>10</v>
      </c>
      <c r="H16" s="68"/>
      <c r="I16" s="69" t="s">
        <v>115</v>
      </c>
      <c r="J16" s="67">
        <v>7616000</v>
      </c>
      <c r="K16" s="68"/>
      <c r="L16" s="68"/>
      <c r="M16" s="68"/>
      <c r="N16" s="69" t="s">
        <v>113</v>
      </c>
      <c r="O16" s="68"/>
      <c r="P16" s="68"/>
      <c r="Q16" s="69" t="s">
        <v>115</v>
      </c>
      <c r="R16" s="68"/>
      <c r="S16" s="68"/>
      <c r="T16" s="68"/>
      <c r="U16" s="68"/>
      <c r="V16" s="68"/>
      <c r="W16" s="68"/>
    </row>
    <row r="17" spans="1:23" s="58" customFormat="1" ht="36" x14ac:dyDescent="0.15">
      <c r="A17" s="53">
        <v>6</v>
      </c>
      <c r="B17" s="53" t="s">
        <v>7</v>
      </c>
      <c r="C17" s="53" t="s">
        <v>19</v>
      </c>
      <c r="D17" s="54" t="s">
        <v>9</v>
      </c>
      <c r="E17" s="55" t="s">
        <v>20</v>
      </c>
      <c r="F17" s="56" t="s">
        <v>21</v>
      </c>
      <c r="G17" s="57">
        <v>3</v>
      </c>
      <c r="H17" s="68"/>
      <c r="I17" s="69" t="s">
        <v>115</v>
      </c>
      <c r="J17" s="68" t="s">
        <v>122</v>
      </c>
      <c r="K17" s="68"/>
      <c r="L17" s="68"/>
      <c r="M17" s="68"/>
      <c r="N17" s="68"/>
      <c r="O17" s="68"/>
      <c r="P17" s="68"/>
      <c r="Q17" s="68"/>
      <c r="R17" s="68"/>
      <c r="S17" s="68"/>
      <c r="T17" s="68"/>
      <c r="U17" s="68"/>
      <c r="V17" s="68"/>
      <c r="W17" s="68"/>
    </row>
    <row r="18" spans="1:23" s="58" customFormat="1" ht="137.25" customHeight="1" x14ac:dyDescent="0.15">
      <c r="A18" s="53">
        <v>7</v>
      </c>
      <c r="B18" s="53" t="s">
        <v>7</v>
      </c>
      <c r="C18" s="53" t="s">
        <v>22</v>
      </c>
      <c r="D18" s="54" t="s">
        <v>9</v>
      </c>
      <c r="E18" s="59" t="s">
        <v>23</v>
      </c>
      <c r="F18" s="60" t="s">
        <v>75</v>
      </c>
      <c r="G18" s="57">
        <v>1</v>
      </c>
      <c r="H18" s="68"/>
      <c r="I18" s="67"/>
      <c r="J18" s="68" t="s">
        <v>122</v>
      </c>
      <c r="K18" s="68"/>
      <c r="L18" s="68"/>
      <c r="M18" s="68"/>
      <c r="N18" s="67" t="s">
        <v>127</v>
      </c>
      <c r="O18" s="68"/>
      <c r="P18" s="68"/>
      <c r="Q18" s="68"/>
      <c r="R18" s="69" t="s">
        <v>128</v>
      </c>
      <c r="S18" s="67" t="s">
        <v>127</v>
      </c>
      <c r="T18" s="68"/>
      <c r="U18" s="68"/>
      <c r="V18" s="68"/>
      <c r="W18" s="68"/>
    </row>
    <row r="19" spans="1:23" s="58" customFormat="1" ht="170.25" customHeight="1" x14ac:dyDescent="0.15">
      <c r="A19" s="53">
        <v>8</v>
      </c>
      <c r="B19" s="53" t="s">
        <v>7</v>
      </c>
      <c r="C19" s="53" t="s">
        <v>22</v>
      </c>
      <c r="D19" s="54" t="s">
        <v>9</v>
      </c>
      <c r="E19" s="59" t="s">
        <v>24</v>
      </c>
      <c r="F19" s="60" t="s">
        <v>76</v>
      </c>
      <c r="G19" s="57">
        <v>1</v>
      </c>
      <c r="H19" s="68"/>
      <c r="I19" s="67"/>
      <c r="J19" s="68" t="s">
        <v>122</v>
      </c>
      <c r="K19" s="68"/>
      <c r="L19" s="68"/>
      <c r="M19" s="68"/>
      <c r="N19" s="68"/>
      <c r="O19" s="68"/>
      <c r="P19" s="68"/>
      <c r="Q19" s="68"/>
      <c r="R19" s="69" t="s">
        <v>127</v>
      </c>
      <c r="S19" s="67" t="s">
        <v>127</v>
      </c>
      <c r="T19" s="68"/>
      <c r="U19" s="68"/>
      <c r="V19" s="68"/>
      <c r="W19" s="68"/>
    </row>
    <row r="20" spans="1:23" s="58" customFormat="1" ht="75.95" customHeight="1" x14ac:dyDescent="0.15">
      <c r="A20" s="53">
        <v>9</v>
      </c>
      <c r="B20" s="53" t="s">
        <v>7</v>
      </c>
      <c r="C20" s="53" t="s">
        <v>25</v>
      </c>
      <c r="D20" s="54" t="s">
        <v>9</v>
      </c>
      <c r="E20" s="55" t="s">
        <v>26</v>
      </c>
      <c r="F20" s="61" t="s">
        <v>70</v>
      </c>
      <c r="G20" s="57">
        <v>2</v>
      </c>
      <c r="H20" s="67" t="s">
        <v>116</v>
      </c>
      <c r="I20" s="67"/>
      <c r="J20" s="68" t="s">
        <v>122</v>
      </c>
      <c r="K20" s="68"/>
      <c r="L20" s="68"/>
      <c r="M20" s="68"/>
      <c r="N20" s="68"/>
      <c r="O20" s="68"/>
      <c r="P20" s="68"/>
      <c r="Q20" s="67" t="s">
        <v>130</v>
      </c>
      <c r="R20" s="68"/>
      <c r="S20" s="68"/>
      <c r="T20" s="68"/>
      <c r="U20" s="68"/>
      <c r="V20" s="68"/>
      <c r="W20" s="68"/>
    </row>
    <row r="21" spans="1:23" s="58" customFormat="1" ht="69" customHeight="1" x14ac:dyDescent="0.15">
      <c r="A21" s="53">
        <v>10</v>
      </c>
      <c r="B21" s="53" t="s">
        <v>7</v>
      </c>
      <c r="C21" s="53" t="s">
        <v>25</v>
      </c>
      <c r="D21" s="54" t="s">
        <v>9</v>
      </c>
      <c r="E21" s="55" t="s">
        <v>77</v>
      </c>
      <c r="F21" s="61" t="s">
        <v>78</v>
      </c>
      <c r="G21" s="57">
        <v>3</v>
      </c>
      <c r="H21" s="67" t="s">
        <v>116</v>
      </c>
      <c r="I21" s="67"/>
      <c r="J21" s="68" t="s">
        <v>122</v>
      </c>
      <c r="K21" s="68"/>
      <c r="L21" s="68"/>
      <c r="M21" s="68"/>
      <c r="N21" s="68"/>
      <c r="O21" s="68"/>
      <c r="P21" s="68"/>
      <c r="Q21" s="67" t="s">
        <v>118</v>
      </c>
      <c r="R21" s="68"/>
      <c r="S21" s="68"/>
      <c r="T21" s="68"/>
      <c r="U21" s="68"/>
      <c r="V21" s="68"/>
      <c r="W21" s="68"/>
    </row>
    <row r="22" spans="1:23" s="58" customFormat="1" ht="47.25" customHeight="1" x14ac:dyDescent="0.15">
      <c r="A22" s="53">
        <v>11</v>
      </c>
      <c r="B22" s="53" t="s">
        <v>7</v>
      </c>
      <c r="C22" s="53" t="s">
        <v>25</v>
      </c>
      <c r="D22" s="54" t="s">
        <v>9</v>
      </c>
      <c r="E22" s="55" t="s">
        <v>79</v>
      </c>
      <c r="F22" s="56" t="s">
        <v>80</v>
      </c>
      <c r="G22" s="57">
        <v>10</v>
      </c>
      <c r="H22" s="67" t="s">
        <v>116</v>
      </c>
      <c r="I22" s="67"/>
      <c r="J22" s="67">
        <v>24395000</v>
      </c>
      <c r="K22" s="68"/>
      <c r="L22" s="68"/>
      <c r="M22" s="68"/>
      <c r="N22" s="68"/>
      <c r="O22" s="68"/>
      <c r="P22" s="68"/>
      <c r="Q22" s="67" t="s">
        <v>118</v>
      </c>
      <c r="R22" s="68"/>
      <c r="S22" s="68"/>
      <c r="T22" s="68"/>
      <c r="U22" s="68"/>
      <c r="V22" s="68"/>
      <c r="W22" s="68"/>
    </row>
    <row r="23" spans="1:23" s="58" customFormat="1" ht="33" customHeight="1" x14ac:dyDescent="0.15">
      <c r="A23" s="53">
        <v>12</v>
      </c>
      <c r="B23" s="53" t="s">
        <v>7</v>
      </c>
      <c r="C23" s="53" t="s">
        <v>25</v>
      </c>
      <c r="D23" s="54" t="s">
        <v>9</v>
      </c>
      <c r="E23" s="55" t="s">
        <v>27</v>
      </c>
      <c r="F23" s="61" t="s">
        <v>28</v>
      </c>
      <c r="G23" s="57">
        <v>23</v>
      </c>
      <c r="H23" s="67" t="s">
        <v>130</v>
      </c>
      <c r="I23" s="67"/>
      <c r="J23" s="67">
        <v>2326450</v>
      </c>
      <c r="K23" s="68"/>
      <c r="L23" s="68"/>
      <c r="M23" s="68"/>
      <c r="N23" s="68"/>
      <c r="O23" s="68"/>
      <c r="P23" s="68"/>
      <c r="Q23" s="67" t="s">
        <v>130</v>
      </c>
      <c r="R23" s="68"/>
      <c r="S23" s="68"/>
      <c r="T23" s="68"/>
      <c r="U23" s="68"/>
      <c r="V23" s="68"/>
      <c r="W23" s="68"/>
    </row>
    <row r="24" spans="1:23" s="58" customFormat="1" ht="34.5" customHeight="1" x14ac:dyDescent="0.15">
      <c r="A24" s="53">
        <v>13</v>
      </c>
      <c r="B24" s="53" t="s">
        <v>7</v>
      </c>
      <c r="C24" s="53" t="s">
        <v>25</v>
      </c>
      <c r="D24" s="54" t="s">
        <v>9</v>
      </c>
      <c r="E24" s="55" t="s">
        <v>29</v>
      </c>
      <c r="F24" s="61" t="s">
        <v>30</v>
      </c>
      <c r="G24" s="57">
        <v>20</v>
      </c>
      <c r="H24" s="67" t="s">
        <v>130</v>
      </c>
      <c r="I24" s="67"/>
      <c r="J24" s="68" t="s">
        <v>122</v>
      </c>
      <c r="K24" s="68"/>
      <c r="L24" s="68"/>
      <c r="M24" s="68"/>
      <c r="N24" s="68"/>
      <c r="O24" s="68"/>
      <c r="P24" s="68"/>
      <c r="Q24" s="67" t="s">
        <v>130</v>
      </c>
      <c r="R24" s="68"/>
      <c r="S24" s="68"/>
      <c r="T24" s="68"/>
      <c r="U24" s="68"/>
      <c r="V24" s="68"/>
      <c r="W24" s="68"/>
    </row>
    <row r="25" spans="1:23" s="58" customFormat="1" ht="48.75" customHeight="1" x14ac:dyDescent="0.15">
      <c r="A25" s="53">
        <v>14</v>
      </c>
      <c r="B25" s="53" t="s">
        <v>7</v>
      </c>
      <c r="C25" s="53" t="s">
        <v>25</v>
      </c>
      <c r="D25" s="54" t="s">
        <v>9</v>
      </c>
      <c r="E25" s="55" t="s">
        <v>31</v>
      </c>
      <c r="F25" s="61" t="s">
        <v>32</v>
      </c>
      <c r="G25" s="57">
        <v>15</v>
      </c>
      <c r="H25" s="67" t="s">
        <v>116</v>
      </c>
      <c r="I25" s="67"/>
      <c r="J25" s="68" t="s">
        <v>122</v>
      </c>
      <c r="K25" s="68"/>
      <c r="L25" s="68"/>
      <c r="M25" s="68"/>
      <c r="N25" s="68"/>
      <c r="O25" s="68"/>
      <c r="P25" s="68"/>
      <c r="Q25" s="67" t="s">
        <v>130</v>
      </c>
      <c r="R25" s="68"/>
      <c r="S25" s="68"/>
      <c r="T25" s="68"/>
      <c r="U25" s="68"/>
      <c r="V25" s="68"/>
      <c r="W25" s="68"/>
    </row>
    <row r="26" spans="1:23" s="58" customFormat="1" ht="29.25" customHeight="1" x14ac:dyDescent="0.15">
      <c r="A26" s="53">
        <v>15</v>
      </c>
      <c r="B26" s="53" t="s">
        <v>7</v>
      </c>
      <c r="C26" s="53" t="s">
        <v>25</v>
      </c>
      <c r="D26" s="54" t="s">
        <v>9</v>
      </c>
      <c r="E26" s="55" t="s">
        <v>81</v>
      </c>
      <c r="F26" s="61" t="s">
        <v>33</v>
      </c>
      <c r="G26" s="57">
        <v>21</v>
      </c>
      <c r="H26" s="67" t="s">
        <v>116</v>
      </c>
      <c r="I26" s="67"/>
      <c r="J26" s="68" t="s">
        <v>122</v>
      </c>
      <c r="K26" s="68"/>
      <c r="L26" s="68"/>
      <c r="M26" s="68"/>
      <c r="N26" s="68"/>
      <c r="O26" s="68"/>
      <c r="P26" s="68"/>
      <c r="Q26" s="67" t="s">
        <v>130</v>
      </c>
      <c r="R26" s="68"/>
      <c r="S26" s="68"/>
      <c r="T26" s="68"/>
      <c r="U26" s="68"/>
      <c r="V26" s="68"/>
      <c r="W26" s="68"/>
    </row>
    <row r="27" spans="1:23" s="58" customFormat="1" ht="33" customHeight="1" x14ac:dyDescent="0.15">
      <c r="A27" s="53">
        <v>16</v>
      </c>
      <c r="B27" s="53" t="s">
        <v>7</v>
      </c>
      <c r="C27" s="53" t="s">
        <v>25</v>
      </c>
      <c r="D27" s="54" t="s">
        <v>9</v>
      </c>
      <c r="E27" s="55" t="s">
        <v>34</v>
      </c>
      <c r="F27" s="61" t="s">
        <v>35</v>
      </c>
      <c r="G27" s="57">
        <v>10</v>
      </c>
      <c r="H27" s="67" t="s">
        <v>116</v>
      </c>
      <c r="I27" s="67"/>
      <c r="J27" s="68" t="s">
        <v>122</v>
      </c>
      <c r="K27" s="68"/>
      <c r="L27" s="68"/>
      <c r="M27" s="68"/>
      <c r="N27" s="68"/>
      <c r="O27" s="68"/>
      <c r="P27" s="68"/>
      <c r="Q27" s="67" t="s">
        <v>130</v>
      </c>
      <c r="R27" s="68"/>
      <c r="S27" s="68"/>
      <c r="T27" s="68"/>
      <c r="U27" s="68"/>
      <c r="V27" s="68"/>
      <c r="W27" s="68"/>
    </row>
    <row r="28" spans="1:23" s="58" customFormat="1" ht="33" customHeight="1" x14ac:dyDescent="0.15">
      <c r="A28" s="53">
        <v>17</v>
      </c>
      <c r="B28" s="53" t="s">
        <v>7</v>
      </c>
      <c r="C28" s="53" t="s">
        <v>25</v>
      </c>
      <c r="D28" s="54" t="s">
        <v>9</v>
      </c>
      <c r="E28" s="55" t="s">
        <v>36</v>
      </c>
      <c r="F28" s="61" t="s">
        <v>37</v>
      </c>
      <c r="G28" s="57">
        <v>25</v>
      </c>
      <c r="H28" s="67" t="s">
        <v>116</v>
      </c>
      <c r="I28" s="67"/>
      <c r="J28" s="68" t="s">
        <v>122</v>
      </c>
      <c r="K28" s="68"/>
      <c r="L28" s="68"/>
      <c r="M28" s="68"/>
      <c r="N28" s="68"/>
      <c r="O28" s="68"/>
      <c r="P28" s="68"/>
      <c r="Q28" s="67" t="s">
        <v>130</v>
      </c>
      <c r="R28" s="68"/>
      <c r="S28" s="68"/>
      <c r="T28" s="68"/>
      <c r="U28" s="68"/>
      <c r="V28" s="68"/>
      <c r="W28" s="68"/>
    </row>
    <row r="29" spans="1:23" s="58" customFormat="1" ht="409.5" x14ac:dyDescent="0.15">
      <c r="A29" s="53">
        <v>18</v>
      </c>
      <c r="B29" s="53" t="s">
        <v>7</v>
      </c>
      <c r="C29" s="53" t="s">
        <v>38</v>
      </c>
      <c r="D29" s="54" t="s">
        <v>39</v>
      </c>
      <c r="E29" s="53" t="s">
        <v>40</v>
      </c>
      <c r="F29" s="62" t="s">
        <v>82</v>
      </c>
      <c r="G29" s="57">
        <v>1</v>
      </c>
      <c r="H29" s="68"/>
      <c r="I29" s="68"/>
      <c r="J29" s="68"/>
      <c r="K29" s="67" t="s">
        <v>123</v>
      </c>
      <c r="L29" s="68"/>
      <c r="M29" s="67" t="s">
        <v>124</v>
      </c>
      <c r="N29" s="68"/>
      <c r="O29" s="68"/>
      <c r="P29" s="67" t="s">
        <v>125</v>
      </c>
      <c r="Q29" s="67" t="s">
        <v>126</v>
      </c>
      <c r="R29" s="68"/>
      <c r="S29" s="68"/>
      <c r="T29" s="65">
        <v>199900008</v>
      </c>
      <c r="U29" s="65">
        <v>188020000</v>
      </c>
      <c r="V29" s="68"/>
      <c r="W29" s="68"/>
    </row>
    <row r="30" spans="1:23" s="58" customFormat="1" ht="307.5" customHeight="1" x14ac:dyDescent="0.15">
      <c r="A30" s="53">
        <v>19</v>
      </c>
      <c r="B30" s="53" t="s">
        <v>7</v>
      </c>
      <c r="C30" s="53" t="s">
        <v>41</v>
      </c>
      <c r="D30" s="54" t="s">
        <v>9</v>
      </c>
      <c r="E30" s="55" t="s">
        <v>83</v>
      </c>
      <c r="F30" s="61" t="s">
        <v>72</v>
      </c>
      <c r="G30" s="57">
        <v>1</v>
      </c>
      <c r="H30" s="68"/>
      <c r="I30" s="67"/>
      <c r="J30" s="68" t="s">
        <v>122</v>
      </c>
      <c r="K30" s="68"/>
      <c r="L30" s="68"/>
      <c r="M30" s="68"/>
      <c r="N30" s="68"/>
      <c r="O30" s="68"/>
      <c r="P30" s="68"/>
      <c r="Q30" s="68"/>
      <c r="R30" s="68"/>
      <c r="S30" s="68"/>
      <c r="T30" s="68"/>
      <c r="U30" s="68"/>
      <c r="V30" s="67">
        <v>18570286.77</v>
      </c>
      <c r="W30" s="68"/>
    </row>
    <row r="31" spans="1:23" s="58" customFormat="1" ht="121.5" customHeight="1" x14ac:dyDescent="0.15">
      <c r="A31" s="53">
        <v>20</v>
      </c>
      <c r="B31" s="53" t="s">
        <v>7</v>
      </c>
      <c r="C31" s="53" t="s">
        <v>42</v>
      </c>
      <c r="D31" s="53" t="s">
        <v>43</v>
      </c>
      <c r="E31" s="55" t="s">
        <v>44</v>
      </c>
      <c r="F31" s="61" t="s">
        <v>84</v>
      </c>
      <c r="G31" s="57">
        <v>3</v>
      </c>
      <c r="H31" s="67" t="s">
        <v>116</v>
      </c>
      <c r="I31" s="67"/>
      <c r="J31" s="68" t="s">
        <v>122</v>
      </c>
      <c r="K31" s="68"/>
      <c r="L31" s="68"/>
      <c r="M31" s="68"/>
      <c r="N31" s="68"/>
      <c r="O31" s="68"/>
      <c r="P31" s="68"/>
      <c r="Q31" s="72" t="s">
        <v>127</v>
      </c>
      <c r="R31" s="68"/>
      <c r="S31" s="68"/>
      <c r="T31" s="68"/>
      <c r="U31" s="68"/>
      <c r="V31" s="68"/>
      <c r="W31" s="68"/>
    </row>
    <row r="32" spans="1:23" s="58" customFormat="1" ht="63" customHeight="1" x14ac:dyDescent="0.15">
      <c r="A32" s="53">
        <v>21</v>
      </c>
      <c r="B32" s="53" t="s">
        <v>7</v>
      </c>
      <c r="C32" s="53" t="s">
        <v>42</v>
      </c>
      <c r="D32" s="53" t="s">
        <v>43</v>
      </c>
      <c r="E32" s="53" t="s">
        <v>45</v>
      </c>
      <c r="F32" s="63" t="s">
        <v>85</v>
      </c>
      <c r="G32" s="57">
        <v>3</v>
      </c>
      <c r="H32" s="67" t="s">
        <v>116</v>
      </c>
      <c r="I32" s="67"/>
      <c r="J32" s="68" t="s">
        <v>122</v>
      </c>
      <c r="K32" s="68"/>
      <c r="L32" s="68"/>
      <c r="M32" s="68"/>
      <c r="N32" s="68"/>
      <c r="O32" s="68"/>
      <c r="P32" s="68"/>
      <c r="Q32" s="72" t="s">
        <v>127</v>
      </c>
      <c r="R32" s="68"/>
      <c r="S32" s="68"/>
      <c r="T32" s="68"/>
      <c r="U32" s="68"/>
      <c r="V32" s="68"/>
      <c r="W32" s="68"/>
    </row>
    <row r="33" spans="1:23" s="58" customFormat="1" ht="97.5" customHeight="1" x14ac:dyDescent="0.15">
      <c r="A33" s="53">
        <v>22</v>
      </c>
      <c r="B33" s="53" t="s">
        <v>7</v>
      </c>
      <c r="C33" s="53" t="s">
        <v>46</v>
      </c>
      <c r="D33" s="53" t="s">
        <v>43</v>
      </c>
      <c r="E33" s="53" t="s">
        <v>47</v>
      </c>
      <c r="F33" s="64" t="s">
        <v>86</v>
      </c>
      <c r="G33" s="57">
        <v>1</v>
      </c>
      <c r="H33" s="68"/>
      <c r="I33" s="67"/>
      <c r="J33" s="68" t="s">
        <v>122</v>
      </c>
      <c r="K33" s="68"/>
      <c r="L33" s="68"/>
      <c r="M33" s="68"/>
      <c r="N33" s="68"/>
      <c r="O33" s="68"/>
      <c r="P33" s="68"/>
      <c r="Q33" s="68"/>
      <c r="R33" s="68"/>
      <c r="S33" s="68"/>
      <c r="T33" s="69" t="s">
        <v>115</v>
      </c>
      <c r="U33" s="68"/>
      <c r="V33" s="68"/>
      <c r="W33" s="68"/>
    </row>
    <row r="34" spans="1:23" s="58" customFormat="1" ht="72" x14ac:dyDescent="0.15">
      <c r="A34" s="53">
        <v>23</v>
      </c>
      <c r="B34" s="53" t="s">
        <v>48</v>
      </c>
      <c r="C34" s="53" t="s">
        <v>49</v>
      </c>
      <c r="D34" s="53" t="s">
        <v>50</v>
      </c>
      <c r="E34" s="55" t="s">
        <v>51</v>
      </c>
      <c r="F34" s="61" t="s">
        <v>73</v>
      </c>
      <c r="G34" s="57">
        <v>4</v>
      </c>
      <c r="H34" s="68"/>
      <c r="I34" s="67"/>
      <c r="J34" s="68" t="s">
        <v>122</v>
      </c>
      <c r="K34" s="68"/>
      <c r="L34" s="68"/>
      <c r="M34" s="68"/>
      <c r="N34" s="68"/>
      <c r="O34" s="68"/>
      <c r="P34" s="68"/>
      <c r="Q34" s="69" t="s">
        <v>117</v>
      </c>
      <c r="R34" s="68"/>
      <c r="S34" s="68"/>
      <c r="T34" s="68"/>
      <c r="U34" s="68"/>
      <c r="V34" s="68"/>
      <c r="W34" s="68"/>
    </row>
    <row r="35" spans="1:23" s="58" customFormat="1" ht="98.25" customHeight="1" x14ac:dyDescent="0.15">
      <c r="A35" s="53">
        <v>24</v>
      </c>
      <c r="B35" s="53" t="s">
        <v>48</v>
      </c>
      <c r="C35" s="53" t="s">
        <v>49</v>
      </c>
      <c r="D35" s="53" t="s">
        <v>50</v>
      </c>
      <c r="E35" s="55" t="s">
        <v>52</v>
      </c>
      <c r="F35" s="61" t="s">
        <v>68</v>
      </c>
      <c r="G35" s="57">
        <v>2</v>
      </c>
      <c r="H35" s="69" t="s">
        <v>116</v>
      </c>
      <c r="I35" s="67"/>
      <c r="J35" s="68" t="s">
        <v>122</v>
      </c>
      <c r="K35" s="68"/>
      <c r="L35" s="68"/>
      <c r="M35" s="68"/>
      <c r="N35" s="68"/>
      <c r="O35" s="68"/>
      <c r="P35" s="68"/>
      <c r="Q35" s="69" t="s">
        <v>118</v>
      </c>
      <c r="R35" s="68"/>
      <c r="S35" s="68"/>
      <c r="T35" s="68"/>
      <c r="U35" s="68"/>
      <c r="V35" s="68"/>
      <c r="W35" s="68"/>
    </row>
    <row r="36" spans="1:23" s="58" customFormat="1" ht="409.5" customHeight="1" x14ac:dyDescent="0.15">
      <c r="A36" s="53">
        <f>+A35+1</f>
        <v>25</v>
      </c>
      <c r="B36" s="53" t="s">
        <v>53</v>
      </c>
      <c r="C36" s="53" t="s">
        <v>54</v>
      </c>
      <c r="D36" s="53" t="s">
        <v>55</v>
      </c>
      <c r="E36" s="53" t="s">
        <v>54</v>
      </c>
      <c r="F36" s="64" t="s">
        <v>87</v>
      </c>
      <c r="G36" s="54">
        <v>1</v>
      </c>
      <c r="H36" s="66"/>
      <c r="I36" s="67"/>
      <c r="J36" s="68" t="s">
        <v>122</v>
      </c>
      <c r="K36" s="68"/>
      <c r="L36" s="68"/>
      <c r="M36" s="68"/>
      <c r="N36" s="68"/>
      <c r="O36" s="68"/>
      <c r="P36" s="68"/>
      <c r="Q36" s="68"/>
      <c r="R36" s="68"/>
      <c r="S36" s="68"/>
      <c r="T36" s="68"/>
      <c r="U36" s="68"/>
      <c r="V36" s="68"/>
      <c r="W36" s="69" t="s">
        <v>119</v>
      </c>
    </row>
    <row r="37" spans="1:23" s="58" customFormat="1" ht="138" customHeight="1" x14ac:dyDescent="0.15">
      <c r="A37" s="53">
        <v>26</v>
      </c>
      <c r="B37" s="53" t="s">
        <v>56</v>
      </c>
      <c r="C37" s="53" t="s">
        <v>56</v>
      </c>
      <c r="D37" s="53" t="s">
        <v>56</v>
      </c>
      <c r="E37" s="53" t="s">
        <v>88</v>
      </c>
      <c r="F37" s="63" t="s">
        <v>89</v>
      </c>
      <c r="G37" s="54">
        <v>1</v>
      </c>
      <c r="H37" s="66"/>
      <c r="I37" s="67"/>
      <c r="J37" s="68" t="s">
        <v>122</v>
      </c>
      <c r="K37" s="68"/>
      <c r="L37" s="68"/>
      <c r="M37" s="68"/>
      <c r="N37" s="68"/>
      <c r="O37" s="69" t="s">
        <v>119</v>
      </c>
      <c r="P37" s="68"/>
      <c r="Q37" s="68"/>
      <c r="R37" s="68"/>
      <c r="S37" s="68"/>
      <c r="T37" s="68"/>
      <c r="U37" s="68"/>
      <c r="V37" s="68"/>
      <c r="W37" s="68"/>
    </row>
    <row r="38" spans="1:23" s="58" customFormat="1" ht="71.25" customHeight="1" x14ac:dyDescent="0.15">
      <c r="A38" s="53">
        <v>27</v>
      </c>
      <c r="B38" s="53" t="s">
        <v>56</v>
      </c>
      <c r="C38" s="53" t="s">
        <v>56</v>
      </c>
      <c r="D38" s="53" t="s">
        <v>56</v>
      </c>
      <c r="E38" s="53" t="s">
        <v>91</v>
      </c>
      <c r="F38" s="63" t="s">
        <v>90</v>
      </c>
      <c r="G38" s="54">
        <v>1</v>
      </c>
      <c r="H38" s="66"/>
      <c r="I38" s="67"/>
      <c r="J38" s="68" t="s">
        <v>122</v>
      </c>
      <c r="K38" s="68"/>
      <c r="L38" s="68"/>
      <c r="M38" s="68"/>
      <c r="N38" s="68"/>
      <c r="O38" s="68"/>
      <c r="P38" s="68"/>
      <c r="Q38" s="68"/>
      <c r="R38" s="68"/>
      <c r="S38" s="68"/>
      <c r="T38" s="68"/>
      <c r="U38" s="68"/>
      <c r="V38" s="68"/>
      <c r="W38" s="68"/>
    </row>
    <row r="39" spans="1:23" s="58" customFormat="1" ht="102.75" customHeight="1" x14ac:dyDescent="0.15">
      <c r="A39" s="53">
        <v>28</v>
      </c>
      <c r="B39" s="53" t="s">
        <v>56</v>
      </c>
      <c r="C39" s="53" t="s">
        <v>56</v>
      </c>
      <c r="D39" s="53" t="s">
        <v>56</v>
      </c>
      <c r="E39" s="53" t="s">
        <v>92</v>
      </c>
      <c r="F39" s="63" t="s">
        <v>93</v>
      </c>
      <c r="G39" s="54">
        <v>1</v>
      </c>
      <c r="H39" s="66"/>
      <c r="I39" s="69" t="s">
        <v>120</v>
      </c>
      <c r="J39" s="68" t="s">
        <v>122</v>
      </c>
      <c r="K39" s="68"/>
      <c r="L39" s="68"/>
      <c r="M39" s="68"/>
      <c r="N39" s="68"/>
      <c r="O39" s="68"/>
      <c r="P39" s="68"/>
      <c r="Q39" s="68"/>
      <c r="R39" s="68"/>
      <c r="S39" s="68"/>
      <c r="T39" s="68"/>
      <c r="U39" s="68"/>
      <c r="V39" s="67">
        <v>16311925</v>
      </c>
      <c r="W39" s="68"/>
    </row>
    <row r="40" spans="1:23" s="58" customFormat="1" ht="89.25" customHeight="1" x14ac:dyDescent="0.15">
      <c r="A40" s="53">
        <v>29</v>
      </c>
      <c r="B40" s="53" t="s">
        <v>56</v>
      </c>
      <c r="C40" s="53" t="s">
        <v>56</v>
      </c>
      <c r="D40" s="53" t="s">
        <v>56</v>
      </c>
      <c r="E40" s="53" t="s">
        <v>74</v>
      </c>
      <c r="F40" s="63" t="s">
        <v>94</v>
      </c>
      <c r="G40" s="54">
        <v>1</v>
      </c>
      <c r="H40" s="66"/>
      <c r="I40" s="69" t="s">
        <v>121</v>
      </c>
      <c r="J40" s="68" t="s">
        <v>122</v>
      </c>
      <c r="K40" s="68"/>
      <c r="L40" s="68"/>
      <c r="M40" s="68"/>
      <c r="N40" s="68"/>
      <c r="O40" s="68"/>
      <c r="P40" s="68"/>
      <c r="Q40" s="68"/>
      <c r="R40" s="68"/>
      <c r="S40" s="68"/>
      <c r="T40" s="68"/>
      <c r="U40" s="68"/>
      <c r="V40" s="68"/>
      <c r="W40" s="68"/>
    </row>
    <row r="41" spans="1:23" s="18" customFormat="1" ht="15" customHeight="1" x14ac:dyDescent="0.25">
      <c r="A41" s="129" t="s">
        <v>67</v>
      </c>
      <c r="B41" s="129"/>
      <c r="C41" s="129"/>
      <c r="D41" s="129"/>
      <c r="E41" s="129"/>
      <c r="F41" s="129"/>
      <c r="G41" s="129"/>
      <c r="H41" s="22">
        <f>SUM(H12:H40)</f>
        <v>0</v>
      </c>
      <c r="I41" s="22">
        <f t="shared" ref="I41:W41" si="0">SUM(I12:I40)</f>
        <v>0</v>
      </c>
      <c r="J41" s="22">
        <f t="shared" si="0"/>
        <v>34337450</v>
      </c>
      <c r="K41" s="22">
        <f t="shared" si="0"/>
        <v>0</v>
      </c>
      <c r="L41" s="22">
        <f t="shared" si="0"/>
        <v>0</v>
      </c>
      <c r="M41" s="22">
        <f t="shared" si="0"/>
        <v>0</v>
      </c>
      <c r="N41" s="22">
        <f t="shared" si="0"/>
        <v>0</v>
      </c>
      <c r="O41" s="22">
        <f t="shared" si="0"/>
        <v>0</v>
      </c>
      <c r="P41" s="22">
        <f t="shared" si="0"/>
        <v>0</v>
      </c>
      <c r="Q41" s="22">
        <f t="shared" si="0"/>
        <v>0</v>
      </c>
      <c r="R41" s="22">
        <f t="shared" si="0"/>
        <v>0</v>
      </c>
      <c r="S41" s="22">
        <f t="shared" si="0"/>
        <v>0</v>
      </c>
      <c r="T41" s="22">
        <f t="shared" si="0"/>
        <v>199900008</v>
      </c>
      <c r="U41" s="22">
        <f t="shared" si="0"/>
        <v>188020000</v>
      </c>
      <c r="V41" s="22">
        <f t="shared" si="0"/>
        <v>34882211.769999996</v>
      </c>
      <c r="W41" s="22">
        <f t="shared" si="0"/>
        <v>0</v>
      </c>
    </row>
    <row r="42" spans="1:23" s="5" customFormat="1" ht="39.75" customHeight="1" x14ac:dyDescent="0.25">
      <c r="I42" s="18"/>
    </row>
    <row r="43" spans="1:23" s="5" customFormat="1" ht="39.75" customHeight="1" x14ac:dyDescent="0.25">
      <c r="A43" s="5" t="s">
        <v>66</v>
      </c>
      <c r="I43" s="18"/>
    </row>
    <row r="44" spans="1:23" s="5" customFormat="1" ht="39.75" customHeight="1" x14ac:dyDescent="0.25">
      <c r="A44" s="5" t="s">
        <v>64</v>
      </c>
      <c r="I44" s="18"/>
    </row>
    <row r="45" spans="1:23" s="5" customFormat="1" ht="39.75" customHeight="1" x14ac:dyDescent="0.25">
      <c r="A45" s="5" t="s">
        <v>65</v>
      </c>
      <c r="I45" s="18"/>
    </row>
    <row r="46" spans="1:23" s="5" customFormat="1" ht="15" x14ac:dyDescent="0.25">
      <c r="I46" s="18"/>
    </row>
    <row r="47" spans="1:23" s="5" customFormat="1" ht="15" x14ac:dyDescent="0.25">
      <c r="I47" s="18"/>
    </row>
  </sheetData>
  <protectedRanges>
    <protectedRange password="F16F" sqref="E14" name="Rango1_3_2_3_2"/>
  </protectedRanges>
  <autoFilter ref="A11:W45"/>
  <mergeCells count="32">
    <mergeCell ref="Q10:Q11"/>
    <mergeCell ref="R10:R11"/>
    <mergeCell ref="U10:U11"/>
    <mergeCell ref="V10:V11"/>
    <mergeCell ref="W10:W11"/>
    <mergeCell ref="M10:M11"/>
    <mergeCell ref="N10:N11"/>
    <mergeCell ref="A41:G41"/>
    <mergeCell ref="O10:O11"/>
    <mergeCell ref="P10:P11"/>
    <mergeCell ref="A8:W8"/>
    <mergeCell ref="A9:W9"/>
    <mergeCell ref="A10:A11"/>
    <mergeCell ref="B10:B11"/>
    <mergeCell ref="C10:C11"/>
    <mergeCell ref="D10:D11"/>
    <mergeCell ref="E10:E11"/>
    <mergeCell ref="F10:F11"/>
    <mergeCell ref="G10:G11"/>
    <mergeCell ref="H10:H11"/>
    <mergeCell ref="S10:S11"/>
    <mergeCell ref="T10:T11"/>
    <mergeCell ref="I10:I11"/>
    <mergeCell ref="J10:J11"/>
    <mergeCell ref="K10:K11"/>
    <mergeCell ref="L10:L11"/>
    <mergeCell ref="A7:W7"/>
    <mergeCell ref="A2:W2"/>
    <mergeCell ref="A3:W3"/>
    <mergeCell ref="A4:W4"/>
    <mergeCell ref="A5:W5"/>
    <mergeCell ref="A6:W6"/>
  </mergeCells>
  <printOptions horizontalCentered="1" verticalCentered="1"/>
  <pageMargins left="0.70866141732283472" right="0.70866141732283472" top="0.74803149606299213" bottom="0.74803149606299213" header="0.31496062992125984" footer="0.31496062992125984"/>
  <pageSetup scale="27"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Y42"/>
  <sheetViews>
    <sheetView tabSelected="1" topLeftCell="A6" zoomScale="96" zoomScaleNormal="96" workbookViewId="0">
      <pane xSplit="7" ySplit="6" topLeftCell="EU12" activePane="bottomRight" state="frozen"/>
      <selection activeCell="A6" sqref="A6"/>
      <selection pane="topRight" activeCell="H6" sqref="H6"/>
      <selection pane="bottomLeft" activeCell="A12" sqref="A12"/>
      <selection pane="bottomRight" activeCell="EX42" sqref="EX42"/>
    </sheetView>
  </sheetViews>
  <sheetFormatPr baseColWidth="10" defaultColWidth="11.42578125" defaultRowHeight="10.5" x14ac:dyDescent="0.15"/>
  <cols>
    <col min="1" max="1" width="11.42578125" style="2" bestFit="1" customWidth="1"/>
    <col min="2" max="2" width="13.140625" style="2" customWidth="1"/>
    <col min="3" max="3" width="22.42578125" style="9" customWidth="1"/>
    <col min="4" max="4" width="15" style="9" customWidth="1"/>
    <col min="5" max="5" width="26.85546875" style="9" customWidth="1"/>
    <col min="6" max="6" width="11.42578125" style="9" bestFit="1" customWidth="1"/>
    <col min="7" max="20" width="11.42578125" style="9" customWidth="1"/>
    <col min="21" max="21" width="14.5703125" style="9" customWidth="1"/>
    <col min="22" max="23" width="11.42578125" style="9" customWidth="1"/>
    <col min="24" max="87" width="12.85546875" style="9" customWidth="1"/>
    <col min="88" max="151" width="11.42578125" style="9" customWidth="1"/>
    <col min="152" max="152" width="11.42578125" style="9"/>
    <col min="153" max="153" width="29.140625" style="9" bestFit="1" customWidth="1"/>
    <col min="154" max="154" width="14.5703125" style="9" bestFit="1" customWidth="1"/>
    <col min="155" max="16384" width="11.42578125" style="9"/>
  </cols>
  <sheetData>
    <row r="1" spans="1:155" s="4" customFormat="1" ht="11.25" x14ac:dyDescent="0.25">
      <c r="A1" s="37"/>
      <c r="B1" s="52"/>
      <c r="C1" s="52"/>
      <c r="D1" s="52"/>
      <c r="E1" s="38"/>
      <c r="F1" s="40"/>
      <c r="G1" s="40"/>
      <c r="H1" s="40"/>
      <c r="I1" s="40"/>
      <c r="J1" s="40"/>
      <c r="K1" s="40"/>
      <c r="L1" s="40"/>
      <c r="M1" s="40"/>
      <c r="N1" s="40"/>
      <c r="O1" s="40"/>
      <c r="P1" s="40"/>
      <c r="Q1" s="40"/>
      <c r="R1" s="40"/>
      <c r="S1" s="40"/>
      <c r="T1" s="40"/>
      <c r="U1" s="40"/>
      <c r="V1" s="40"/>
      <c r="W1" s="40"/>
      <c r="X1" s="52"/>
      <c r="Y1" s="73"/>
      <c r="Z1" s="73"/>
      <c r="AA1" s="73"/>
      <c r="AB1" s="73"/>
      <c r="AC1" s="73"/>
      <c r="AD1" s="73"/>
      <c r="AE1" s="73"/>
      <c r="AF1" s="73"/>
      <c r="AG1" s="73"/>
      <c r="AH1" s="73"/>
      <c r="AI1" s="73"/>
      <c r="AJ1" s="73"/>
      <c r="AK1" s="73"/>
      <c r="AL1" s="73"/>
      <c r="AM1" s="73"/>
      <c r="AN1" s="52"/>
      <c r="AO1" s="52"/>
      <c r="AP1" s="52"/>
      <c r="AQ1" s="52"/>
      <c r="AR1" s="52"/>
      <c r="AS1" s="52"/>
      <c r="AT1" s="52"/>
      <c r="AU1" s="52"/>
      <c r="AV1" s="52"/>
      <c r="AW1" s="52"/>
      <c r="AX1" s="52"/>
      <c r="AY1" s="52"/>
      <c r="AZ1" s="52"/>
      <c r="BA1" s="52"/>
      <c r="BB1" s="52"/>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row>
    <row r="2" spans="1:155" s="4" customFormat="1" ht="22.5" x14ac:dyDescent="0.25">
      <c r="A2" s="117" t="s">
        <v>57</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row>
    <row r="3" spans="1:155" s="4" customFormat="1" ht="15.75" customHeight="1" x14ac:dyDescent="0.25">
      <c r="A3" s="117" t="s">
        <v>69</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row>
    <row r="4" spans="1:155" s="4" customFormat="1" ht="65.25" customHeight="1" x14ac:dyDescent="0.25">
      <c r="A4" s="118" t="s">
        <v>59</v>
      </c>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8"/>
      <c r="CF4" s="118"/>
      <c r="CG4" s="118"/>
      <c r="CH4" s="118"/>
      <c r="CI4" s="118"/>
    </row>
    <row r="5" spans="1:155" s="4" customFormat="1" ht="15" x14ac:dyDescent="0.25">
      <c r="A5" s="122"/>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row>
    <row r="6" spans="1:155" s="4" customFormat="1" ht="18" x14ac:dyDescent="0.25">
      <c r="A6" s="119" t="s">
        <v>58</v>
      </c>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row>
    <row r="7" spans="1:155" s="3" customFormat="1" ht="12" customHeight="1" x14ac:dyDescent="0.25">
      <c r="A7" s="123"/>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row>
    <row r="8" spans="1:155" s="4" customFormat="1" ht="27" customHeight="1" x14ac:dyDescent="0.25">
      <c r="A8" s="124"/>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row>
    <row r="9" spans="1:155" s="4" customFormat="1" ht="15" customHeight="1" x14ac:dyDescent="0.25">
      <c r="A9" s="76"/>
      <c r="B9" s="76"/>
      <c r="C9" s="76"/>
      <c r="D9" s="76"/>
      <c r="E9" s="76"/>
      <c r="F9" s="76"/>
      <c r="G9" s="113"/>
      <c r="H9" s="168" t="s">
        <v>136</v>
      </c>
      <c r="I9" s="169"/>
      <c r="J9" s="169"/>
      <c r="K9" s="169"/>
      <c r="L9" s="169"/>
      <c r="M9" s="169"/>
      <c r="N9" s="169"/>
      <c r="O9" s="169"/>
      <c r="P9" s="169"/>
      <c r="Q9" s="169"/>
      <c r="R9" s="169"/>
      <c r="S9" s="169"/>
      <c r="T9" s="169"/>
      <c r="U9" s="169"/>
      <c r="V9" s="169"/>
      <c r="W9" s="170"/>
      <c r="X9" s="173" t="s">
        <v>133</v>
      </c>
      <c r="Y9" s="174"/>
      <c r="Z9" s="174"/>
      <c r="AA9" s="174"/>
      <c r="AB9" s="174"/>
      <c r="AC9" s="174"/>
      <c r="AD9" s="174"/>
      <c r="AE9" s="174"/>
      <c r="AF9" s="174"/>
      <c r="AG9" s="174"/>
      <c r="AH9" s="174"/>
      <c r="AI9" s="174"/>
      <c r="AJ9" s="174"/>
      <c r="AK9" s="174"/>
      <c r="AL9" s="174"/>
      <c r="AM9" s="175"/>
      <c r="AN9" s="176" t="s">
        <v>131</v>
      </c>
      <c r="AO9" s="177"/>
      <c r="AP9" s="177"/>
      <c r="AQ9" s="177"/>
      <c r="AR9" s="177"/>
      <c r="AS9" s="177"/>
      <c r="AT9" s="177"/>
      <c r="AU9" s="177"/>
      <c r="AV9" s="177"/>
      <c r="AW9" s="177"/>
      <c r="AX9" s="177"/>
      <c r="AY9" s="177"/>
      <c r="AZ9" s="177"/>
      <c r="BA9" s="177"/>
      <c r="BB9" s="177"/>
      <c r="BC9" s="178"/>
      <c r="BD9" s="155" t="s">
        <v>132</v>
      </c>
      <c r="BE9" s="156"/>
      <c r="BF9" s="156"/>
      <c r="BG9" s="156"/>
      <c r="BH9" s="156"/>
      <c r="BI9" s="156"/>
      <c r="BJ9" s="156"/>
      <c r="BK9" s="156"/>
      <c r="BL9" s="156"/>
      <c r="BM9" s="156"/>
      <c r="BN9" s="156"/>
      <c r="BO9" s="156"/>
      <c r="BP9" s="156"/>
      <c r="BQ9" s="156"/>
      <c r="BR9" s="156"/>
      <c r="BS9" s="157"/>
      <c r="BT9" s="142" t="s">
        <v>137</v>
      </c>
      <c r="BU9" s="143"/>
      <c r="BV9" s="143"/>
      <c r="BW9" s="143"/>
      <c r="BX9" s="143"/>
      <c r="BY9" s="143"/>
      <c r="BZ9" s="143"/>
      <c r="CA9" s="143"/>
      <c r="CB9" s="143"/>
      <c r="CC9" s="143"/>
      <c r="CD9" s="143"/>
      <c r="CE9" s="143"/>
      <c r="CF9" s="143"/>
      <c r="CG9" s="143"/>
      <c r="CH9" s="143"/>
      <c r="CI9" s="144"/>
      <c r="CJ9" s="184" t="s">
        <v>142</v>
      </c>
      <c r="CK9" s="184"/>
      <c r="CL9" s="184"/>
      <c r="CM9" s="184"/>
      <c r="CN9" s="184"/>
      <c r="CO9" s="184"/>
      <c r="CP9" s="184"/>
      <c r="CQ9" s="184"/>
      <c r="CR9" s="184"/>
      <c r="CS9" s="184"/>
      <c r="CT9" s="184"/>
      <c r="CU9" s="184"/>
      <c r="CV9" s="184"/>
      <c r="CW9" s="184"/>
      <c r="CX9" s="184"/>
      <c r="CY9" s="184"/>
      <c r="CZ9" s="179" t="s">
        <v>143</v>
      </c>
      <c r="DA9" s="179"/>
      <c r="DB9" s="179"/>
      <c r="DC9" s="179"/>
      <c r="DD9" s="179"/>
      <c r="DE9" s="179"/>
      <c r="DF9" s="179"/>
      <c r="DG9" s="179"/>
      <c r="DH9" s="179"/>
      <c r="DI9" s="179"/>
      <c r="DJ9" s="179"/>
      <c r="DK9" s="179"/>
      <c r="DL9" s="179"/>
      <c r="DM9" s="179"/>
      <c r="DN9" s="179"/>
      <c r="DO9" s="179"/>
      <c r="DP9" s="187" t="s">
        <v>144</v>
      </c>
      <c r="DQ9" s="187"/>
      <c r="DR9" s="187"/>
      <c r="DS9" s="187"/>
      <c r="DT9" s="187"/>
      <c r="DU9" s="187"/>
      <c r="DV9" s="187"/>
      <c r="DW9" s="187"/>
      <c r="DX9" s="187"/>
      <c r="DY9" s="187"/>
      <c r="DZ9" s="187"/>
      <c r="EA9" s="187"/>
      <c r="EB9" s="187"/>
      <c r="EC9" s="187"/>
      <c r="ED9" s="187"/>
      <c r="EE9" s="187"/>
      <c r="EF9" s="195" t="s">
        <v>145</v>
      </c>
      <c r="EG9" s="195"/>
      <c r="EH9" s="195"/>
      <c r="EI9" s="195"/>
      <c r="EJ9" s="195"/>
      <c r="EK9" s="195"/>
      <c r="EL9" s="195"/>
      <c r="EM9" s="195"/>
      <c r="EN9" s="195"/>
      <c r="EO9" s="195"/>
      <c r="EP9" s="195"/>
      <c r="EQ9" s="195"/>
      <c r="ER9" s="195"/>
      <c r="ES9" s="195"/>
      <c r="ET9" s="195"/>
      <c r="EU9" s="195"/>
      <c r="EV9" s="194" t="s">
        <v>147</v>
      </c>
      <c r="EW9" s="188" t="s">
        <v>146</v>
      </c>
      <c r="EX9" s="141" t="s">
        <v>148</v>
      </c>
    </row>
    <row r="10" spans="1:155" s="4" customFormat="1" ht="49.5" customHeight="1" x14ac:dyDescent="0.25">
      <c r="A10" s="130" t="s">
        <v>0</v>
      </c>
      <c r="B10" s="130" t="s">
        <v>1</v>
      </c>
      <c r="C10" s="130" t="s">
        <v>2</v>
      </c>
      <c r="D10" s="130" t="s">
        <v>3</v>
      </c>
      <c r="E10" s="130" t="s">
        <v>4</v>
      </c>
      <c r="F10" s="130" t="s">
        <v>6</v>
      </c>
      <c r="G10" s="130" t="s">
        <v>149</v>
      </c>
      <c r="H10" s="166" t="s">
        <v>95</v>
      </c>
      <c r="I10" s="171" t="s">
        <v>96</v>
      </c>
      <c r="J10" s="166" t="s">
        <v>97</v>
      </c>
      <c r="K10" s="166" t="s">
        <v>98</v>
      </c>
      <c r="L10" s="166" t="s">
        <v>99</v>
      </c>
      <c r="M10" s="166" t="s">
        <v>100</v>
      </c>
      <c r="N10" s="166" t="s">
        <v>101</v>
      </c>
      <c r="O10" s="166" t="s">
        <v>102</v>
      </c>
      <c r="P10" s="166" t="s">
        <v>103</v>
      </c>
      <c r="Q10" s="166" t="s">
        <v>104</v>
      </c>
      <c r="R10" s="166" t="s">
        <v>105</v>
      </c>
      <c r="S10" s="166" t="s">
        <v>106</v>
      </c>
      <c r="T10" s="166" t="s">
        <v>107</v>
      </c>
      <c r="U10" s="166" t="s">
        <v>108</v>
      </c>
      <c r="V10" s="166" t="s">
        <v>109</v>
      </c>
      <c r="W10" s="166" t="s">
        <v>110</v>
      </c>
      <c r="X10" s="153" t="s">
        <v>95</v>
      </c>
      <c r="Y10" s="151" t="s">
        <v>96</v>
      </c>
      <c r="Z10" s="153" t="s">
        <v>97</v>
      </c>
      <c r="AA10" s="153" t="s">
        <v>98</v>
      </c>
      <c r="AB10" s="153" t="s">
        <v>99</v>
      </c>
      <c r="AC10" s="153" t="s">
        <v>100</v>
      </c>
      <c r="AD10" s="153" t="s">
        <v>101</v>
      </c>
      <c r="AE10" s="153" t="s">
        <v>102</v>
      </c>
      <c r="AF10" s="153" t="s">
        <v>103</v>
      </c>
      <c r="AG10" s="153" t="s">
        <v>104</v>
      </c>
      <c r="AH10" s="153" t="s">
        <v>105</v>
      </c>
      <c r="AI10" s="153" t="s">
        <v>106</v>
      </c>
      <c r="AJ10" s="153" t="s">
        <v>107</v>
      </c>
      <c r="AK10" s="153" t="s">
        <v>108</v>
      </c>
      <c r="AL10" s="153" t="s">
        <v>109</v>
      </c>
      <c r="AM10" s="153" t="s">
        <v>110</v>
      </c>
      <c r="AN10" s="162" t="s">
        <v>95</v>
      </c>
      <c r="AO10" s="164" t="s">
        <v>96</v>
      </c>
      <c r="AP10" s="162" t="s">
        <v>97</v>
      </c>
      <c r="AQ10" s="162" t="s">
        <v>98</v>
      </c>
      <c r="AR10" s="162" t="s">
        <v>99</v>
      </c>
      <c r="AS10" s="162" t="s">
        <v>100</v>
      </c>
      <c r="AT10" s="162" t="s">
        <v>101</v>
      </c>
      <c r="AU10" s="162" t="s">
        <v>102</v>
      </c>
      <c r="AV10" s="162" t="s">
        <v>103</v>
      </c>
      <c r="AW10" s="162" t="s">
        <v>104</v>
      </c>
      <c r="AX10" s="162" t="s">
        <v>105</v>
      </c>
      <c r="AY10" s="162" t="s">
        <v>106</v>
      </c>
      <c r="AZ10" s="162" t="s">
        <v>107</v>
      </c>
      <c r="BA10" s="162" t="s">
        <v>108</v>
      </c>
      <c r="BB10" s="162" t="s">
        <v>109</v>
      </c>
      <c r="BC10" s="162" t="s">
        <v>110</v>
      </c>
      <c r="BD10" s="158" t="s">
        <v>95</v>
      </c>
      <c r="BE10" s="160" t="s">
        <v>96</v>
      </c>
      <c r="BF10" s="158" t="s">
        <v>97</v>
      </c>
      <c r="BG10" s="158" t="s">
        <v>98</v>
      </c>
      <c r="BH10" s="158" t="s">
        <v>99</v>
      </c>
      <c r="BI10" s="158" t="s">
        <v>100</v>
      </c>
      <c r="BJ10" s="158" t="s">
        <v>101</v>
      </c>
      <c r="BK10" s="158" t="s">
        <v>102</v>
      </c>
      <c r="BL10" s="158" t="s">
        <v>103</v>
      </c>
      <c r="BM10" s="158" t="s">
        <v>104</v>
      </c>
      <c r="BN10" s="158" t="s">
        <v>105</v>
      </c>
      <c r="BO10" s="158" t="s">
        <v>106</v>
      </c>
      <c r="BP10" s="158" t="s">
        <v>107</v>
      </c>
      <c r="BQ10" s="158" t="s">
        <v>108</v>
      </c>
      <c r="BR10" s="158" t="s">
        <v>109</v>
      </c>
      <c r="BS10" s="158" t="s">
        <v>110</v>
      </c>
      <c r="BT10" s="145" t="s">
        <v>95</v>
      </c>
      <c r="BU10" s="147" t="s">
        <v>96</v>
      </c>
      <c r="BV10" s="145" t="s">
        <v>97</v>
      </c>
      <c r="BW10" s="145" t="s">
        <v>98</v>
      </c>
      <c r="BX10" s="145" t="s">
        <v>99</v>
      </c>
      <c r="BY10" s="145" t="s">
        <v>100</v>
      </c>
      <c r="BZ10" s="145" t="s">
        <v>101</v>
      </c>
      <c r="CA10" s="145" t="s">
        <v>102</v>
      </c>
      <c r="CB10" s="145" t="s">
        <v>103</v>
      </c>
      <c r="CC10" s="145" t="s">
        <v>104</v>
      </c>
      <c r="CD10" s="145" t="s">
        <v>105</v>
      </c>
      <c r="CE10" s="145" t="s">
        <v>106</v>
      </c>
      <c r="CF10" s="145" t="s">
        <v>107</v>
      </c>
      <c r="CG10" s="145" t="s">
        <v>108</v>
      </c>
      <c r="CH10" s="145" t="s">
        <v>109</v>
      </c>
      <c r="CI10" s="145" t="s">
        <v>110</v>
      </c>
      <c r="CJ10" s="149" t="s">
        <v>95</v>
      </c>
      <c r="CK10" s="185" t="s">
        <v>96</v>
      </c>
      <c r="CL10" s="149" t="s">
        <v>97</v>
      </c>
      <c r="CM10" s="149" t="s">
        <v>98</v>
      </c>
      <c r="CN10" s="149" t="s">
        <v>99</v>
      </c>
      <c r="CO10" s="149" t="s">
        <v>100</v>
      </c>
      <c r="CP10" s="149" t="s">
        <v>101</v>
      </c>
      <c r="CQ10" s="149" t="s">
        <v>102</v>
      </c>
      <c r="CR10" s="149" t="s">
        <v>103</v>
      </c>
      <c r="CS10" s="149" t="s">
        <v>104</v>
      </c>
      <c r="CT10" s="149" t="s">
        <v>105</v>
      </c>
      <c r="CU10" s="149" t="s">
        <v>106</v>
      </c>
      <c r="CV10" s="149" t="s">
        <v>107</v>
      </c>
      <c r="CW10" s="149" t="s">
        <v>108</v>
      </c>
      <c r="CX10" s="149" t="s">
        <v>109</v>
      </c>
      <c r="CY10" s="149" t="s">
        <v>110</v>
      </c>
      <c r="CZ10" s="180" t="s">
        <v>95</v>
      </c>
      <c r="DA10" s="182" t="s">
        <v>96</v>
      </c>
      <c r="DB10" s="180" t="s">
        <v>97</v>
      </c>
      <c r="DC10" s="180" t="s">
        <v>98</v>
      </c>
      <c r="DD10" s="180" t="s">
        <v>99</v>
      </c>
      <c r="DE10" s="180" t="s">
        <v>100</v>
      </c>
      <c r="DF10" s="180" t="s">
        <v>101</v>
      </c>
      <c r="DG10" s="180" t="s">
        <v>102</v>
      </c>
      <c r="DH10" s="180" t="s">
        <v>103</v>
      </c>
      <c r="DI10" s="180" t="s">
        <v>104</v>
      </c>
      <c r="DJ10" s="180" t="s">
        <v>105</v>
      </c>
      <c r="DK10" s="180" t="s">
        <v>106</v>
      </c>
      <c r="DL10" s="180" t="s">
        <v>107</v>
      </c>
      <c r="DM10" s="180" t="s">
        <v>108</v>
      </c>
      <c r="DN10" s="180" t="s">
        <v>109</v>
      </c>
      <c r="DO10" s="180" t="s">
        <v>110</v>
      </c>
      <c r="DP10" s="188" t="s">
        <v>95</v>
      </c>
      <c r="DQ10" s="190" t="s">
        <v>96</v>
      </c>
      <c r="DR10" s="188" t="s">
        <v>97</v>
      </c>
      <c r="DS10" s="188" t="s">
        <v>98</v>
      </c>
      <c r="DT10" s="188" t="s">
        <v>99</v>
      </c>
      <c r="DU10" s="188" t="s">
        <v>100</v>
      </c>
      <c r="DV10" s="188" t="s">
        <v>101</v>
      </c>
      <c r="DW10" s="188" t="s">
        <v>102</v>
      </c>
      <c r="DX10" s="188" t="s">
        <v>103</v>
      </c>
      <c r="DY10" s="188" t="s">
        <v>104</v>
      </c>
      <c r="DZ10" s="188" t="s">
        <v>105</v>
      </c>
      <c r="EA10" s="188" t="s">
        <v>106</v>
      </c>
      <c r="EB10" s="188" t="s">
        <v>107</v>
      </c>
      <c r="EC10" s="188" t="s">
        <v>108</v>
      </c>
      <c r="ED10" s="188" t="s">
        <v>109</v>
      </c>
      <c r="EE10" s="188" t="s">
        <v>110</v>
      </c>
      <c r="EF10" s="192" t="s">
        <v>95</v>
      </c>
      <c r="EG10" s="196" t="s">
        <v>96</v>
      </c>
      <c r="EH10" s="192" t="s">
        <v>97</v>
      </c>
      <c r="EI10" s="192" t="s">
        <v>98</v>
      </c>
      <c r="EJ10" s="192" t="s">
        <v>99</v>
      </c>
      <c r="EK10" s="192" t="s">
        <v>100</v>
      </c>
      <c r="EL10" s="192" t="s">
        <v>101</v>
      </c>
      <c r="EM10" s="192" t="s">
        <v>102</v>
      </c>
      <c r="EN10" s="192" t="s">
        <v>103</v>
      </c>
      <c r="EO10" s="192" t="s">
        <v>104</v>
      </c>
      <c r="EP10" s="192" t="s">
        <v>105</v>
      </c>
      <c r="EQ10" s="192" t="s">
        <v>106</v>
      </c>
      <c r="ER10" s="192" t="s">
        <v>107</v>
      </c>
      <c r="ES10" s="192" t="s">
        <v>108</v>
      </c>
      <c r="ET10" s="192" t="s">
        <v>109</v>
      </c>
      <c r="EU10" s="192" t="s">
        <v>110</v>
      </c>
      <c r="EV10" s="194"/>
      <c r="EW10" s="188"/>
      <c r="EX10" s="141"/>
    </row>
    <row r="11" spans="1:155" ht="10.5" customHeight="1" x14ac:dyDescent="0.15">
      <c r="A11" s="130"/>
      <c r="B11" s="130"/>
      <c r="C11" s="130"/>
      <c r="D11" s="130"/>
      <c r="E11" s="130"/>
      <c r="F11" s="130"/>
      <c r="G11" s="130"/>
      <c r="H11" s="167"/>
      <c r="I11" s="172"/>
      <c r="J11" s="167"/>
      <c r="K11" s="167"/>
      <c r="L11" s="167"/>
      <c r="M11" s="167"/>
      <c r="N11" s="167"/>
      <c r="O11" s="167"/>
      <c r="P11" s="167"/>
      <c r="Q11" s="167"/>
      <c r="R11" s="167"/>
      <c r="S11" s="167"/>
      <c r="T11" s="167"/>
      <c r="U11" s="167"/>
      <c r="V11" s="167"/>
      <c r="W11" s="167"/>
      <c r="X11" s="154"/>
      <c r="Y11" s="152"/>
      <c r="Z11" s="154"/>
      <c r="AA11" s="154"/>
      <c r="AB11" s="154"/>
      <c r="AC11" s="154"/>
      <c r="AD11" s="154"/>
      <c r="AE11" s="154"/>
      <c r="AF11" s="154"/>
      <c r="AG11" s="154"/>
      <c r="AH11" s="154"/>
      <c r="AI11" s="154"/>
      <c r="AJ11" s="154"/>
      <c r="AK11" s="154"/>
      <c r="AL11" s="154"/>
      <c r="AM11" s="154"/>
      <c r="AN11" s="163"/>
      <c r="AO11" s="165"/>
      <c r="AP11" s="163"/>
      <c r="AQ11" s="163"/>
      <c r="AR11" s="163"/>
      <c r="AS11" s="163"/>
      <c r="AT11" s="163"/>
      <c r="AU11" s="163"/>
      <c r="AV11" s="163"/>
      <c r="AW11" s="163"/>
      <c r="AX11" s="163"/>
      <c r="AY11" s="163"/>
      <c r="AZ11" s="163"/>
      <c r="BA11" s="163"/>
      <c r="BB11" s="163"/>
      <c r="BC11" s="163"/>
      <c r="BD11" s="159"/>
      <c r="BE11" s="161"/>
      <c r="BF11" s="159"/>
      <c r="BG11" s="159"/>
      <c r="BH11" s="159"/>
      <c r="BI11" s="159"/>
      <c r="BJ11" s="159"/>
      <c r="BK11" s="159"/>
      <c r="BL11" s="159"/>
      <c r="BM11" s="159"/>
      <c r="BN11" s="159"/>
      <c r="BO11" s="159"/>
      <c r="BP11" s="159"/>
      <c r="BQ11" s="159"/>
      <c r="BR11" s="159"/>
      <c r="BS11" s="159"/>
      <c r="BT11" s="146"/>
      <c r="BU11" s="148"/>
      <c r="BV11" s="146"/>
      <c r="BW11" s="146"/>
      <c r="BX11" s="146"/>
      <c r="BY11" s="146"/>
      <c r="BZ11" s="146"/>
      <c r="CA11" s="146"/>
      <c r="CB11" s="146"/>
      <c r="CC11" s="146"/>
      <c r="CD11" s="146"/>
      <c r="CE11" s="146"/>
      <c r="CF11" s="146"/>
      <c r="CG11" s="146"/>
      <c r="CH11" s="146"/>
      <c r="CI11" s="146"/>
      <c r="CJ11" s="150"/>
      <c r="CK11" s="186"/>
      <c r="CL11" s="150"/>
      <c r="CM11" s="150"/>
      <c r="CN11" s="150"/>
      <c r="CO11" s="150"/>
      <c r="CP11" s="150"/>
      <c r="CQ11" s="150"/>
      <c r="CR11" s="150"/>
      <c r="CS11" s="150"/>
      <c r="CT11" s="150"/>
      <c r="CU11" s="150"/>
      <c r="CV11" s="150"/>
      <c r="CW11" s="150"/>
      <c r="CX11" s="150"/>
      <c r="CY11" s="150"/>
      <c r="CZ11" s="181"/>
      <c r="DA11" s="183"/>
      <c r="DB11" s="181"/>
      <c r="DC11" s="181"/>
      <c r="DD11" s="181"/>
      <c r="DE11" s="181"/>
      <c r="DF11" s="181"/>
      <c r="DG11" s="181"/>
      <c r="DH11" s="181"/>
      <c r="DI11" s="181"/>
      <c r="DJ11" s="181"/>
      <c r="DK11" s="181"/>
      <c r="DL11" s="181"/>
      <c r="DM11" s="181"/>
      <c r="DN11" s="181"/>
      <c r="DO11" s="181"/>
      <c r="DP11" s="189"/>
      <c r="DQ11" s="191"/>
      <c r="DR11" s="189"/>
      <c r="DS11" s="189"/>
      <c r="DT11" s="189"/>
      <c r="DU11" s="189"/>
      <c r="DV11" s="189"/>
      <c r="DW11" s="189"/>
      <c r="DX11" s="189"/>
      <c r="DY11" s="189"/>
      <c r="DZ11" s="189"/>
      <c r="EA11" s="189"/>
      <c r="EB11" s="189"/>
      <c r="EC11" s="189"/>
      <c r="ED11" s="189"/>
      <c r="EE11" s="189"/>
      <c r="EF11" s="193"/>
      <c r="EG11" s="197"/>
      <c r="EH11" s="193"/>
      <c r="EI11" s="193"/>
      <c r="EJ11" s="193"/>
      <c r="EK11" s="193"/>
      <c r="EL11" s="193"/>
      <c r="EM11" s="193"/>
      <c r="EN11" s="193"/>
      <c r="EO11" s="193"/>
      <c r="EP11" s="193"/>
      <c r="EQ11" s="193"/>
      <c r="ER11" s="193"/>
      <c r="ES11" s="193"/>
      <c r="ET11" s="193"/>
      <c r="EU11" s="193"/>
      <c r="EV11" s="194"/>
      <c r="EW11" s="188"/>
      <c r="EX11" s="141"/>
    </row>
    <row r="12" spans="1:155" ht="38.25" customHeight="1" x14ac:dyDescent="0.15">
      <c r="A12" s="7">
        <v>1</v>
      </c>
      <c r="B12" s="7" t="s">
        <v>7</v>
      </c>
      <c r="C12" s="7" t="s">
        <v>8</v>
      </c>
      <c r="D12" s="8" t="s">
        <v>9</v>
      </c>
      <c r="E12" s="15" t="s">
        <v>10</v>
      </c>
      <c r="F12" s="23">
        <v>2</v>
      </c>
      <c r="G12" s="114">
        <v>1380400</v>
      </c>
      <c r="H12" s="79"/>
      <c r="I12" s="80"/>
      <c r="J12" s="81" t="s">
        <v>127</v>
      </c>
      <c r="K12" s="79"/>
      <c r="L12" s="79"/>
      <c r="M12" s="79"/>
      <c r="N12" s="79"/>
      <c r="O12" s="79"/>
      <c r="P12" s="79"/>
      <c r="Q12" s="79"/>
      <c r="R12" s="79"/>
      <c r="S12" s="79"/>
      <c r="T12" s="79"/>
      <c r="U12" s="79"/>
      <c r="V12" s="79"/>
      <c r="W12" s="79"/>
      <c r="X12" s="104"/>
      <c r="Y12" s="105"/>
      <c r="Z12" s="106" t="s">
        <v>127</v>
      </c>
      <c r="AA12" s="104"/>
      <c r="AB12" s="104"/>
      <c r="AC12" s="104"/>
      <c r="AD12" s="104"/>
      <c r="AE12" s="104"/>
      <c r="AF12" s="104"/>
      <c r="AG12" s="104"/>
      <c r="AH12" s="104"/>
      <c r="AI12" s="104"/>
      <c r="AJ12" s="104"/>
      <c r="AK12" s="104"/>
      <c r="AL12" s="104"/>
      <c r="AM12" s="104"/>
      <c r="AN12" s="74"/>
      <c r="AO12" s="28"/>
      <c r="AP12" s="25">
        <v>1332800</v>
      </c>
      <c r="AQ12" s="74"/>
      <c r="AR12" s="74"/>
      <c r="AS12" s="74"/>
      <c r="AT12" s="74"/>
      <c r="AU12" s="74"/>
      <c r="AV12" s="74"/>
      <c r="AW12" s="74"/>
      <c r="AX12" s="74"/>
      <c r="AY12" s="74"/>
      <c r="AZ12" s="74"/>
      <c r="BA12" s="74"/>
      <c r="BB12" s="74"/>
      <c r="BC12" s="74"/>
      <c r="BD12" s="86"/>
      <c r="BE12" s="89"/>
      <c r="BF12" s="90">
        <v>3</v>
      </c>
      <c r="BG12" s="86"/>
      <c r="BH12" s="86"/>
      <c r="BI12" s="86"/>
      <c r="BJ12" s="86"/>
      <c r="BK12" s="86"/>
      <c r="BL12" s="86"/>
      <c r="BM12" s="86"/>
      <c r="BN12" s="86"/>
      <c r="BO12" s="86"/>
      <c r="BP12" s="86"/>
      <c r="BQ12" s="86"/>
      <c r="BR12" s="86"/>
      <c r="BS12" s="86"/>
      <c r="BT12" s="95"/>
      <c r="BU12" s="98"/>
      <c r="BV12" s="99" t="s">
        <v>138</v>
      </c>
      <c r="BW12" s="95"/>
      <c r="BX12" s="95"/>
      <c r="BY12" s="95"/>
      <c r="BZ12" s="95"/>
      <c r="CA12" s="95"/>
      <c r="CB12" s="95"/>
      <c r="CC12" s="95"/>
      <c r="CD12" s="95"/>
      <c r="CE12" s="95"/>
      <c r="CF12" s="95"/>
      <c r="CG12" s="95"/>
      <c r="CH12" s="95"/>
      <c r="CI12" s="95"/>
      <c r="CJ12" s="21">
        <f>ROUND((IF(HABILITADOS!G12="",0,((MIN(HABILITADOS!$G$12:$V$12)/HABILITADOS!G12)*40))),2)</f>
        <v>0</v>
      </c>
      <c r="CK12" s="21">
        <f>ROUND((IF(HABILITADOS!H12="",0,((MIN(HABILITADOS!$G$12:$V$12)/HABILITADOS!H12)*40))),2)</f>
        <v>0</v>
      </c>
      <c r="CL12" s="21">
        <f>ROUND((IF(HABILITADOS!I12="",0,((MIN(HABILITADOS!$G$12:$V$12)/HABILITADOS!I12)*40))),2)</f>
        <v>40</v>
      </c>
      <c r="CM12" s="21">
        <f>ROUND((IF(HABILITADOS!J12="",0,((MIN(HABILITADOS!$G$12:$V$12)/HABILITADOS!J12)*40))),2)</f>
        <v>0</v>
      </c>
      <c r="CN12" s="21">
        <f>ROUND((IF(HABILITADOS!K12="",0,((MIN(HABILITADOS!$G$12:$V$12)/HABILITADOS!K12)*40))),2)</f>
        <v>0</v>
      </c>
      <c r="CO12" s="21">
        <f>ROUND((IF(HABILITADOS!L12="",0,((MIN(HABILITADOS!$G$12:$V$12)/HABILITADOS!L12)*40))),2)</f>
        <v>0</v>
      </c>
      <c r="CP12" s="21">
        <f>ROUND((IF(HABILITADOS!M12="",0,((MIN(HABILITADOS!$G$12:$V$12)/HABILITADOS!M12)*40))),2)</f>
        <v>0</v>
      </c>
      <c r="CQ12" s="21">
        <f>ROUND((IF(HABILITADOS!N12="",0,((MIN(HABILITADOS!$G$12:$V$12)/HABILITADOS!N12)*40))),2)</f>
        <v>0</v>
      </c>
      <c r="CR12" s="21">
        <f>ROUND((IF(HABILITADOS!O12="",0,((MIN(HABILITADOS!$G$12:$V$12)/HABILITADOS!O12)*40))),2)</f>
        <v>0</v>
      </c>
      <c r="CS12" s="21">
        <f>ROUND((IF(HABILITADOS!P12="",0,((MIN(HABILITADOS!$G$12:$V$12)/HABILITADOS!P12)*40))),2)</f>
        <v>0</v>
      </c>
      <c r="CT12" s="21">
        <f>ROUND((IF(HABILITADOS!Q12="",0,((MIN(HABILITADOS!$G$12:$V$12)/HABILITADOS!Q12)*40))),2)</f>
        <v>0</v>
      </c>
      <c r="CU12" s="21">
        <f>ROUND((IF(HABILITADOS!R12="",0,((MIN(HABILITADOS!$G$12:$V$12)/HABILITADOS!R12)*40))),2)</f>
        <v>0</v>
      </c>
      <c r="CV12" s="21">
        <f>ROUND((IF(HABILITADOS!S12="",0,((MIN(HABILITADOS!$G$12:$V$12)/HABILITADOS!S12)*40))),2)</f>
        <v>0</v>
      </c>
      <c r="CW12" s="21">
        <f>ROUND((IF(HABILITADOS!T12="",0,((MIN(HABILITADOS!$G$12:$V$12)/HABILITADOS!T12)*40))),2)</f>
        <v>0</v>
      </c>
      <c r="CX12" s="21">
        <f>ROUND((IF(HABILITADOS!U12="",0,((MIN(HABILITADOS!$G$12:$V$12)/HABILITADOS!U12)*40))),2)</f>
        <v>0</v>
      </c>
      <c r="CY12" s="21">
        <f>ROUND((IF(HABILITADOS!V12="",0,((MIN(HABILITADOS!$G$12:$V$12)/HABILITADOS!V12)*40))),2)</f>
        <v>0</v>
      </c>
      <c r="CZ12" s="21">
        <f>IF(AND(H12="CUMPLE",X12="CUMPLE"),IF(BD12&gt;=5,55,IF(BD12=4,30,IF(BD12=3,20,0))),0)</f>
        <v>0</v>
      </c>
      <c r="DA12" s="21">
        <f t="shared" ref="DA12:DO12" si="0">IF(AND(I12="CUMPLE",Y12="CUMPLE"),IF(BE12&gt;=5,55,IF(BE12=4,30,IF(BE12=3,20,0))),0)</f>
        <v>0</v>
      </c>
      <c r="DB12" s="21">
        <f t="shared" si="0"/>
        <v>20</v>
      </c>
      <c r="DC12" s="21">
        <f t="shared" si="0"/>
        <v>0</v>
      </c>
      <c r="DD12" s="21">
        <f t="shared" si="0"/>
        <v>0</v>
      </c>
      <c r="DE12" s="21">
        <f t="shared" si="0"/>
        <v>0</v>
      </c>
      <c r="DF12" s="21">
        <f t="shared" si="0"/>
        <v>0</v>
      </c>
      <c r="DG12" s="21">
        <f t="shared" si="0"/>
        <v>0</v>
      </c>
      <c r="DH12" s="21">
        <f t="shared" si="0"/>
        <v>0</v>
      </c>
      <c r="DI12" s="21">
        <f t="shared" si="0"/>
        <v>0</v>
      </c>
      <c r="DJ12" s="21">
        <f t="shared" si="0"/>
        <v>0</v>
      </c>
      <c r="DK12" s="21">
        <f t="shared" si="0"/>
        <v>0</v>
      </c>
      <c r="DL12" s="21">
        <f t="shared" si="0"/>
        <v>0</v>
      </c>
      <c r="DM12" s="21">
        <f t="shared" si="0"/>
        <v>0</v>
      </c>
      <c r="DN12" s="21">
        <f t="shared" si="0"/>
        <v>0</v>
      </c>
      <c r="DO12" s="21">
        <f t="shared" si="0"/>
        <v>0</v>
      </c>
      <c r="DP12" s="21">
        <f>IF(AND(H12="CUMPLE",X12="CUMPLE"),IF(BT12="F",5,0),0)</f>
        <v>0</v>
      </c>
      <c r="DQ12" s="21">
        <f t="shared" ref="DQ12:EE12" si="1">IF(AND(I12="CUMPLE",Y12="CUMPLE"),IF(BU12="F",5,0),0)</f>
        <v>0</v>
      </c>
      <c r="DR12" s="21">
        <f t="shared" si="1"/>
        <v>0</v>
      </c>
      <c r="DS12" s="21">
        <f t="shared" si="1"/>
        <v>0</v>
      </c>
      <c r="DT12" s="21">
        <f t="shared" si="1"/>
        <v>0</v>
      </c>
      <c r="DU12" s="21">
        <f t="shared" si="1"/>
        <v>0</v>
      </c>
      <c r="DV12" s="21">
        <f t="shared" si="1"/>
        <v>0</v>
      </c>
      <c r="DW12" s="21">
        <f t="shared" si="1"/>
        <v>0</v>
      </c>
      <c r="DX12" s="21">
        <f t="shared" si="1"/>
        <v>0</v>
      </c>
      <c r="DY12" s="21">
        <f t="shared" si="1"/>
        <v>0</v>
      </c>
      <c r="DZ12" s="21">
        <f t="shared" si="1"/>
        <v>0</v>
      </c>
      <c r="EA12" s="21">
        <f t="shared" si="1"/>
        <v>0</v>
      </c>
      <c r="EB12" s="21">
        <f t="shared" si="1"/>
        <v>0</v>
      </c>
      <c r="EC12" s="21">
        <f t="shared" si="1"/>
        <v>0</v>
      </c>
      <c r="ED12" s="21">
        <f t="shared" si="1"/>
        <v>0</v>
      </c>
      <c r="EE12" s="21">
        <f t="shared" si="1"/>
        <v>0</v>
      </c>
      <c r="EF12" s="21">
        <f>CJ12+CZ12+DP12</f>
        <v>0</v>
      </c>
      <c r="EG12" s="21">
        <f t="shared" ref="EG12:EU12" si="2">CK12+DA12+DQ12</f>
        <v>0</v>
      </c>
      <c r="EH12" s="21">
        <f t="shared" si="2"/>
        <v>60</v>
      </c>
      <c r="EI12" s="21">
        <f t="shared" si="2"/>
        <v>0</v>
      </c>
      <c r="EJ12" s="21">
        <f t="shared" si="2"/>
        <v>0</v>
      </c>
      <c r="EK12" s="21">
        <f t="shared" si="2"/>
        <v>0</v>
      </c>
      <c r="EL12" s="21">
        <f t="shared" si="2"/>
        <v>0</v>
      </c>
      <c r="EM12" s="21">
        <f t="shared" si="2"/>
        <v>0</v>
      </c>
      <c r="EN12" s="21">
        <f t="shared" si="2"/>
        <v>0</v>
      </c>
      <c r="EO12" s="21">
        <f t="shared" si="2"/>
        <v>0</v>
      </c>
      <c r="EP12" s="21">
        <f t="shared" si="2"/>
        <v>0</v>
      </c>
      <c r="EQ12" s="21">
        <f t="shared" si="2"/>
        <v>0</v>
      </c>
      <c r="ER12" s="21">
        <f t="shared" si="2"/>
        <v>0</v>
      </c>
      <c r="ES12" s="21">
        <f t="shared" si="2"/>
        <v>0</v>
      </c>
      <c r="ET12" s="21">
        <f t="shared" si="2"/>
        <v>0</v>
      </c>
      <c r="EU12" s="21">
        <f t="shared" si="2"/>
        <v>0</v>
      </c>
      <c r="EV12" s="21">
        <f>MAX(EF12:EU12)</f>
        <v>60</v>
      </c>
      <c r="EW12" s="21" t="str">
        <f>IF(EV12=0,"DESIERTO",IF(EV12=EF12,$EF$10,IF(EV12=EG12,$EG$10,IF(EV12=EH12,$EH$10,IF(EV12=EI12,$EI$10,IF(EV12=EJ12,$EJ$10,IF(EV12=EK12,$EK$10,IF(EV12=EL12,$EL$10,IF(EV12=EM12,$EM$10,IF(EV12=EN12,$EN$10,IF(EV12=EO12,$EO$10,IF(EV12=EP12,$EP$10,IF(EV12=EQ12,$EQ$10,IF(EV12=ER12,$ER$10,IF(EV12=ES12,$ES$10,IF(EV12=ET12,$ET$10,IF(EV12=EU12,$EU$10,"DESIERTO")))))))))))))))))</f>
        <v>KASAI S.A.S ORGANIZACIÓN COMERCIAL</v>
      </c>
      <c r="EX12" s="111">
        <f>IF(EW12="DESIERTO",0,IF(EW12=$AN$10,AN12,IF(EW12=$AO$10,AO12,IF(EW12=$AP$10,AP12,IF(EW12=$AQ$10,AQ12,IF(EW12=$AR$10,AR12,IF(EW12=$AS$10,AS12,IF(EW12=$AT$10,AT12,IF(EW12=$AU$10,AU12,IF(EW12=$AV$10,AV12,IF(EW12=$AW$10,AW12,IF(EW12=$AX$10,AX12,IF(EW12=$AY$10,AY12,IF(EW12=$AZ$10,AZ12,IF(EW12=$BA$10,BA12,IF(EW12=$BB$10,BB12,IF(EW12=$BC$10,BC12,0)))))))))))))))))</f>
        <v>1332800</v>
      </c>
      <c r="EY12" s="43">
        <f>+EX12-G12</f>
        <v>-47600</v>
      </c>
    </row>
    <row r="13" spans="1:155" ht="37.5" customHeight="1" x14ac:dyDescent="0.15">
      <c r="A13" s="7">
        <v>2</v>
      </c>
      <c r="B13" s="7" t="s">
        <v>7</v>
      </c>
      <c r="C13" s="7" t="s">
        <v>8</v>
      </c>
      <c r="D13" s="8" t="s">
        <v>9</v>
      </c>
      <c r="E13" s="15" t="s">
        <v>12</v>
      </c>
      <c r="F13" s="23">
        <v>1</v>
      </c>
      <c r="G13" s="114">
        <v>27310500</v>
      </c>
      <c r="H13" s="79"/>
      <c r="I13" s="80" t="s">
        <v>127</v>
      </c>
      <c r="J13" s="81"/>
      <c r="K13" s="79"/>
      <c r="L13" s="81" t="s">
        <v>127</v>
      </c>
      <c r="M13" s="79"/>
      <c r="N13" s="79"/>
      <c r="O13" s="79"/>
      <c r="P13" s="79"/>
      <c r="Q13" s="79"/>
      <c r="R13" s="79"/>
      <c r="S13" s="81" t="s">
        <v>127</v>
      </c>
      <c r="T13" s="79"/>
      <c r="U13" s="79"/>
      <c r="V13" s="79"/>
      <c r="W13" s="79"/>
      <c r="X13" s="104"/>
      <c r="Y13" s="106" t="s">
        <v>127</v>
      </c>
      <c r="Z13" s="105"/>
      <c r="AA13" s="104"/>
      <c r="AB13" s="106" t="s">
        <v>127</v>
      </c>
      <c r="AC13" s="104"/>
      <c r="AD13" s="104"/>
      <c r="AE13" s="104"/>
      <c r="AF13" s="104"/>
      <c r="AG13" s="104"/>
      <c r="AH13" s="104"/>
      <c r="AI13" s="106" t="s">
        <v>127</v>
      </c>
      <c r="AJ13" s="104"/>
      <c r="AK13" s="104"/>
      <c r="AL13" s="104"/>
      <c r="AM13" s="104"/>
      <c r="AN13" s="74"/>
      <c r="AO13" s="28">
        <v>28917000</v>
      </c>
      <c r="AP13" s="25"/>
      <c r="AQ13" s="74"/>
      <c r="AR13" s="25">
        <v>22550500</v>
      </c>
      <c r="AS13" s="74"/>
      <c r="AT13" s="74"/>
      <c r="AU13" s="74"/>
      <c r="AV13" s="74"/>
      <c r="AW13" s="74"/>
      <c r="AX13" s="74"/>
      <c r="AY13" s="25">
        <v>24990000</v>
      </c>
      <c r="AZ13" s="74"/>
      <c r="BA13" s="74"/>
      <c r="BB13" s="74"/>
      <c r="BC13" s="74"/>
      <c r="BD13" s="86"/>
      <c r="BE13" s="93">
        <v>5.083333333333333</v>
      </c>
      <c r="BF13" s="90"/>
      <c r="BG13" s="86"/>
      <c r="BH13" s="94">
        <v>5.25</v>
      </c>
      <c r="BI13" s="86"/>
      <c r="BJ13" s="86"/>
      <c r="BK13" s="86"/>
      <c r="BL13" s="86"/>
      <c r="BM13" s="86"/>
      <c r="BN13" s="86"/>
      <c r="BO13" s="94">
        <v>5.083333333333333</v>
      </c>
      <c r="BP13" s="86"/>
      <c r="BQ13" s="86"/>
      <c r="BR13" s="86"/>
      <c r="BS13" s="86"/>
      <c r="BT13" s="95"/>
      <c r="BU13" s="100" t="s">
        <v>138</v>
      </c>
      <c r="BV13" s="99"/>
      <c r="BW13" s="95"/>
      <c r="BX13" s="101" t="s">
        <v>138</v>
      </c>
      <c r="BY13" s="95"/>
      <c r="BZ13" s="95"/>
      <c r="CA13" s="95"/>
      <c r="CB13" s="95"/>
      <c r="CC13" s="95"/>
      <c r="CD13" s="95"/>
      <c r="CE13" s="101" t="s">
        <v>138</v>
      </c>
      <c r="CF13" s="95"/>
      <c r="CG13" s="95"/>
      <c r="CH13" s="95"/>
      <c r="CI13" s="95"/>
      <c r="CJ13" s="21">
        <f>ROUND((IF(HABILITADOS!G13="",0,((MIN(HABILITADOS!$G$13:$V$13)/HABILITADOS!G13)*40))),2)</f>
        <v>0</v>
      </c>
      <c r="CK13" s="21">
        <f>ROUND((IF(HABILITADOS!H13="",0,((MIN(HABILITADOS!$G$13:$V$13)/HABILITADOS!H13)*40))),2)</f>
        <v>31.19</v>
      </c>
      <c r="CL13" s="21">
        <f>ROUND((IF(HABILITADOS!I13="",0,((MIN(HABILITADOS!$G$13:$V$13)/HABILITADOS!I13)*40))),2)</f>
        <v>0</v>
      </c>
      <c r="CM13" s="21">
        <f>ROUND((IF(HABILITADOS!J13="",0,((MIN(HABILITADOS!$G$13:$V$13)/HABILITADOS!J13)*40))),2)</f>
        <v>0</v>
      </c>
      <c r="CN13" s="21">
        <f>ROUND((IF(HABILITADOS!K13="",0,((MIN(HABILITADOS!$G$13:$V$13)/HABILITADOS!K13)*40))),2)</f>
        <v>40</v>
      </c>
      <c r="CO13" s="21">
        <f>ROUND((IF(HABILITADOS!L13="",0,((MIN(HABILITADOS!$G$13:$V$13)/HABILITADOS!L13)*40))),2)</f>
        <v>0</v>
      </c>
      <c r="CP13" s="21">
        <f>ROUND((IF(HABILITADOS!M13="",0,((MIN(HABILITADOS!$G$13:$V$13)/HABILITADOS!M13)*40))),2)</f>
        <v>0</v>
      </c>
      <c r="CQ13" s="21">
        <f>ROUND((IF(HABILITADOS!N13="",0,((MIN(HABILITADOS!$G$13:$V$13)/HABILITADOS!N13)*40))),2)</f>
        <v>0</v>
      </c>
      <c r="CR13" s="21">
        <f>ROUND((IF(HABILITADOS!O13="",0,((MIN(HABILITADOS!$G$13:$V$13)/HABILITADOS!O13)*40))),2)</f>
        <v>0</v>
      </c>
      <c r="CS13" s="21">
        <f>ROUND((IF(HABILITADOS!P13="",0,((MIN(HABILITADOS!$G$13:$V$13)/HABILITADOS!P13)*40))),2)</f>
        <v>0</v>
      </c>
      <c r="CT13" s="21">
        <f>ROUND((IF(HABILITADOS!Q13="",0,((MIN(HABILITADOS!$G$13:$V$13)/HABILITADOS!Q13)*40))),2)</f>
        <v>0</v>
      </c>
      <c r="CU13" s="21">
        <f>ROUND((IF(HABILITADOS!R13="",0,((MIN(HABILITADOS!$G$13:$V$13)/HABILITADOS!R13)*40))),2)</f>
        <v>36.1</v>
      </c>
      <c r="CV13" s="21">
        <f>ROUND((IF(HABILITADOS!S13="",0,((MIN(HABILITADOS!$G$13:$V$13)/HABILITADOS!S13)*40))),2)</f>
        <v>0</v>
      </c>
      <c r="CW13" s="21">
        <f>ROUND((IF(HABILITADOS!T13="",0,((MIN(HABILITADOS!$G$13:$V$13)/HABILITADOS!T13)*40))),2)</f>
        <v>0</v>
      </c>
      <c r="CX13" s="21">
        <f>ROUND((IF(HABILITADOS!U13="",0,((MIN(HABILITADOS!$G$13:$V$13)/HABILITADOS!U13)*40))),2)</f>
        <v>0</v>
      </c>
      <c r="CY13" s="21">
        <f>ROUND((IF(HABILITADOS!V13="",0,((MIN(HABILITADOS!$G$13:$V$13)/HABILITADOS!V13)*40))),2)</f>
        <v>0</v>
      </c>
      <c r="CZ13" s="21">
        <f t="shared" ref="CZ13:CZ40" si="3">IF(AND(H13="CUMPLE",X13="CUMPLE"),IF(BD13&gt;=5,55,IF(BD13=4,30,IF(BD13=3,20,0))),0)</f>
        <v>0</v>
      </c>
      <c r="DA13" s="21">
        <f t="shared" ref="DA13:DA40" si="4">IF(AND(I13="CUMPLE",Y13="CUMPLE"),IF(BE13&gt;=5,55,IF(BE13=4,30,IF(BE13=3,20,0))),0)</f>
        <v>55</v>
      </c>
      <c r="DB13" s="21">
        <f t="shared" ref="DB13:DB40" si="5">IF(AND(J13="CUMPLE",Z13="CUMPLE"),IF(BF13&gt;=5,55,IF(BF13=4,30,IF(BF13=3,20,0))),0)</f>
        <v>0</v>
      </c>
      <c r="DC13" s="21">
        <f t="shared" ref="DC13:DC40" si="6">IF(AND(K13="CUMPLE",AA13="CUMPLE"),IF(BG13&gt;=5,55,IF(BG13=4,30,IF(BG13=3,20,0))),0)</f>
        <v>0</v>
      </c>
      <c r="DD13" s="21">
        <f t="shared" ref="DD13:DD40" si="7">IF(AND(L13="CUMPLE",AB13="CUMPLE"),IF(BH13&gt;=5,55,IF(BH13=4,30,IF(BH13=3,20,0))),0)</f>
        <v>55</v>
      </c>
      <c r="DE13" s="21">
        <f t="shared" ref="DE13:DE40" si="8">IF(AND(M13="CUMPLE",AC13="CUMPLE"),IF(BI13&gt;=5,55,IF(BI13=4,30,IF(BI13=3,20,0))),0)</f>
        <v>0</v>
      </c>
      <c r="DF13" s="21">
        <f t="shared" ref="DF13:DF40" si="9">IF(AND(N13="CUMPLE",AD13="CUMPLE"),IF(BJ13&gt;=5,55,IF(BJ13=4,30,IF(BJ13=3,20,0))),0)</f>
        <v>0</v>
      </c>
      <c r="DG13" s="21">
        <f t="shared" ref="DG13:DG40" si="10">IF(AND(O13="CUMPLE",AE13="CUMPLE"),IF(BK13&gt;=5,55,IF(BK13=4,30,IF(BK13=3,20,0))),0)</f>
        <v>0</v>
      </c>
      <c r="DH13" s="21">
        <f t="shared" ref="DH13:DH40" si="11">IF(AND(P13="CUMPLE",AF13="CUMPLE"),IF(BL13&gt;=5,55,IF(BL13=4,30,IF(BL13=3,20,0))),0)</f>
        <v>0</v>
      </c>
      <c r="DI13" s="21">
        <f t="shared" ref="DI13:DI40" si="12">IF(AND(Q13="CUMPLE",AG13="CUMPLE"),IF(BM13&gt;=5,55,IF(BM13=4,30,IF(BM13=3,20,0))),0)</f>
        <v>0</v>
      </c>
      <c r="DJ13" s="21">
        <f t="shared" ref="DJ13:DJ40" si="13">IF(AND(R13="CUMPLE",AH13="CUMPLE"),IF(BN13&gt;=5,55,IF(BN13=4,30,IF(BN13=3,20,0))),0)</f>
        <v>0</v>
      </c>
      <c r="DK13" s="21">
        <f t="shared" ref="DK13:DK40" si="14">IF(AND(S13="CUMPLE",AI13="CUMPLE"),IF(BO13&gt;=5,55,IF(BO13=4,30,IF(BO13=3,20,0))),0)</f>
        <v>55</v>
      </c>
      <c r="DL13" s="21">
        <f t="shared" ref="DL13:DL40" si="15">IF(AND(T13="CUMPLE",AJ13="CUMPLE"),IF(BP13&gt;=5,55,IF(BP13=4,30,IF(BP13=3,20,0))),0)</f>
        <v>0</v>
      </c>
      <c r="DM13" s="21">
        <f t="shared" ref="DM13:DM40" si="16">IF(AND(U13="CUMPLE",AK13="CUMPLE"),IF(BQ13&gt;=5,55,IF(BQ13=4,30,IF(BQ13=3,20,0))),0)</f>
        <v>0</v>
      </c>
      <c r="DN13" s="21">
        <f t="shared" ref="DN13:DN40" si="17">IF(AND(V13="CUMPLE",AL13="CUMPLE"),IF(BR13&gt;=5,55,IF(BR13=4,30,IF(BR13=3,20,0))),0)</f>
        <v>0</v>
      </c>
      <c r="DO13" s="21">
        <f t="shared" ref="DO13:DO40" si="18">IF(AND(W13="CUMPLE",AM13="CUMPLE"),IF(BS13&gt;=5,55,IF(BS13=4,30,IF(BS13=3,20,0))),0)</f>
        <v>0</v>
      </c>
      <c r="DP13" s="21">
        <f t="shared" ref="DP13:DP40" si="19">IF(AND(H13="CUMPLE",X13="CUMPLE"),IF(BT13="F",5,0),0)</f>
        <v>0</v>
      </c>
      <c r="DQ13" s="21">
        <f t="shared" ref="DQ13:DQ40" si="20">IF(AND(I13="CUMPLE",Y13="CUMPLE"),IF(BU13="F",5,0),0)</f>
        <v>0</v>
      </c>
      <c r="DR13" s="21">
        <f t="shared" ref="DR13:DR40" si="21">IF(AND(J13="CUMPLE",Z13="CUMPLE"),IF(BV13="F",5,0),0)</f>
        <v>0</v>
      </c>
      <c r="DS13" s="21">
        <f t="shared" ref="DS13:DS40" si="22">IF(AND(K13="CUMPLE",AA13="CUMPLE"),IF(BW13="F",5,0),0)</f>
        <v>0</v>
      </c>
      <c r="DT13" s="21">
        <f t="shared" ref="DT13:DT40" si="23">IF(AND(L13="CUMPLE",AB13="CUMPLE"),IF(BX13="F",5,0),0)</f>
        <v>0</v>
      </c>
      <c r="DU13" s="21">
        <f t="shared" ref="DU13:DU40" si="24">IF(AND(M13="CUMPLE",AC13="CUMPLE"),IF(BY13="F",5,0),0)</f>
        <v>0</v>
      </c>
      <c r="DV13" s="21">
        <f t="shared" ref="DV13:DV40" si="25">IF(AND(N13="CUMPLE",AD13="CUMPLE"),IF(BZ13="F",5,0),0)</f>
        <v>0</v>
      </c>
      <c r="DW13" s="21">
        <f t="shared" ref="DW13:DW40" si="26">IF(AND(O13="CUMPLE",AE13="CUMPLE"),IF(CA13="F",5,0),0)</f>
        <v>0</v>
      </c>
      <c r="DX13" s="21">
        <f t="shared" ref="DX13:DX40" si="27">IF(AND(P13="CUMPLE",AF13="CUMPLE"),IF(CB13="F",5,0),0)</f>
        <v>0</v>
      </c>
      <c r="DY13" s="21">
        <f t="shared" ref="DY13:DY40" si="28">IF(AND(Q13="CUMPLE",AG13="CUMPLE"),IF(CC13="F",5,0),0)</f>
        <v>0</v>
      </c>
      <c r="DZ13" s="21">
        <f t="shared" ref="DZ13:DZ40" si="29">IF(AND(R13="CUMPLE",AH13="CUMPLE"),IF(CD13="F",5,0),0)</f>
        <v>0</v>
      </c>
      <c r="EA13" s="21">
        <f t="shared" ref="EA13:EA40" si="30">IF(AND(S13="CUMPLE",AI13="CUMPLE"),IF(CE13="F",5,0),0)</f>
        <v>0</v>
      </c>
      <c r="EB13" s="21">
        <f t="shared" ref="EB13:EB40" si="31">IF(AND(T13="CUMPLE",AJ13="CUMPLE"),IF(CF13="F",5,0),0)</f>
        <v>0</v>
      </c>
      <c r="EC13" s="21">
        <f t="shared" ref="EC13:EC40" si="32">IF(AND(U13="CUMPLE",AK13="CUMPLE"),IF(CG13="F",5,0),0)</f>
        <v>0</v>
      </c>
      <c r="ED13" s="21">
        <f t="shared" ref="ED13:ED40" si="33">IF(AND(V13="CUMPLE",AL13="CUMPLE"),IF(CH13="F",5,0),0)</f>
        <v>0</v>
      </c>
      <c r="EE13" s="21">
        <f t="shared" ref="EE13:EE40" si="34">IF(AND(W13="CUMPLE",AM13="CUMPLE"),IF(CI13="F",5,0),0)</f>
        <v>0</v>
      </c>
      <c r="EF13" s="21">
        <f t="shared" ref="EF13:EF40" si="35">CJ13+CZ13+DP13</f>
        <v>0</v>
      </c>
      <c r="EG13" s="21">
        <f t="shared" ref="EG13:EG40" si="36">CK13+DA13+DQ13</f>
        <v>86.19</v>
      </c>
      <c r="EH13" s="21">
        <f t="shared" ref="EH13:EH40" si="37">CL13+DB13+DR13</f>
        <v>0</v>
      </c>
      <c r="EI13" s="21">
        <f t="shared" ref="EI13:EI40" si="38">CM13+DC13+DS13</f>
        <v>0</v>
      </c>
      <c r="EJ13" s="21">
        <f t="shared" ref="EJ13:EJ40" si="39">CN13+DD13+DT13</f>
        <v>95</v>
      </c>
      <c r="EK13" s="21">
        <f t="shared" ref="EK13:EK40" si="40">CO13+DE13+DU13</f>
        <v>0</v>
      </c>
      <c r="EL13" s="21">
        <f t="shared" ref="EL13:EL40" si="41">CP13+DF13+DV13</f>
        <v>0</v>
      </c>
      <c r="EM13" s="21">
        <f t="shared" ref="EM13:EM40" si="42">CQ13+DG13+DW13</f>
        <v>0</v>
      </c>
      <c r="EN13" s="21">
        <f t="shared" ref="EN13:EN40" si="43">CR13+DH13+DX13</f>
        <v>0</v>
      </c>
      <c r="EO13" s="21">
        <f t="shared" ref="EO13:EO40" si="44">CS13+DI13+DY13</f>
        <v>0</v>
      </c>
      <c r="EP13" s="21">
        <f t="shared" ref="EP13:EP40" si="45">CT13+DJ13+DZ13</f>
        <v>0</v>
      </c>
      <c r="EQ13" s="21">
        <f t="shared" ref="EQ13:EQ40" si="46">CU13+DK13+EA13</f>
        <v>91.1</v>
      </c>
      <c r="ER13" s="21">
        <f t="shared" ref="ER13:ER40" si="47">CV13+DL13+EB13</f>
        <v>0</v>
      </c>
      <c r="ES13" s="21">
        <f t="shared" ref="ES13:ES40" si="48">CW13+DM13+EC13</f>
        <v>0</v>
      </c>
      <c r="ET13" s="21">
        <f t="shared" ref="ET13:ET40" si="49">CX13+DN13+ED13</f>
        <v>0</v>
      </c>
      <c r="EU13" s="21">
        <f t="shared" ref="EU13:EU40" si="50">CY13+DO13+EE13</f>
        <v>0</v>
      </c>
      <c r="EV13" s="21">
        <f>MAX(EF13:EU13)</f>
        <v>95</v>
      </c>
      <c r="EW13" s="21" t="str">
        <f>IF(EV13=0,"DESIERTO",IF(EV13=EF13,$EF$10,IF(EV13=EG13,$EG$10,IF(EV13=EH13,$EH$10,IF(EV13=EI13,$EI$10,IF(EV13=EJ13,$EJ$10,IF(EV13=EK13,$EK$10,IF(EV13=EL13,$EL$10,IF(EV13=EM13,$EM$10,IF(EV13=EN13,$EN$10,IF(EV13=EO13,$EO$10,IF(EV13=EP13,$EP$10,IF(EV13=EQ13,$EQ$10,IF(EV13=ER13,$ER$10,IF(EV13=ES13,$ES$10,IF(EV13=ET13,$ET$10,IF(EV13=EU13,$EU$10,"DESIERTO")))))))))))))))))</f>
        <v>TECNOLOGÍAS GENÉTICAS LTDA</v>
      </c>
      <c r="EX13" s="111">
        <f>IF(EW13="DESIERTO",0,IF(EW13=$AN$10,AN13,IF(EW13=$AO$10,AO13,IF(EW13=$AP$10,AP13,IF(EW13=$AQ$10,AQ13,IF(EW13=$AR$10,AR13,IF(EW13=$AS$10,AS13,IF(EW13=$AT$10,AT13,IF(EW13=$AU$10,AU13,IF(EW13=$AV$10,AV13,IF(EW13=$AW$10,AW13,IF(EW13=$AX$10,AX13,IF(EW13=$AY$10,AY13,IF(EW13=$AZ$10,AZ13,IF(EW13=$BA$10,BA13,IF(EW13=$BB$10,BB13,IF(EW13=$BC$10,BC13,0)))))))))))))))))</f>
        <v>22550500</v>
      </c>
      <c r="EY13" s="43">
        <f t="shared" ref="EY13:EY40" si="51">+EX13-G13</f>
        <v>-4760000</v>
      </c>
    </row>
    <row r="14" spans="1:155" ht="28.5" customHeight="1" x14ac:dyDescent="0.15">
      <c r="A14" s="7">
        <v>3</v>
      </c>
      <c r="B14" s="7" t="s">
        <v>7</v>
      </c>
      <c r="C14" s="7" t="s">
        <v>8</v>
      </c>
      <c r="D14" s="8" t="s">
        <v>9</v>
      </c>
      <c r="E14" s="15" t="s">
        <v>13</v>
      </c>
      <c r="F14" s="23">
        <v>4</v>
      </c>
      <c r="G14" s="114">
        <v>4426800</v>
      </c>
      <c r="H14" s="79"/>
      <c r="I14" s="80"/>
      <c r="J14" s="81" t="s">
        <v>127</v>
      </c>
      <c r="K14" s="79"/>
      <c r="L14" s="79"/>
      <c r="M14" s="79"/>
      <c r="N14" s="79"/>
      <c r="O14" s="79"/>
      <c r="P14" s="79"/>
      <c r="Q14" s="81" t="s">
        <v>134</v>
      </c>
      <c r="R14" s="79"/>
      <c r="S14" s="79"/>
      <c r="T14" s="79"/>
      <c r="U14" s="79"/>
      <c r="V14" s="79"/>
      <c r="W14" s="79"/>
      <c r="X14" s="104"/>
      <c r="Y14" s="105"/>
      <c r="Z14" s="106" t="s">
        <v>127</v>
      </c>
      <c r="AA14" s="104"/>
      <c r="AB14" s="104"/>
      <c r="AC14" s="104"/>
      <c r="AD14" s="104"/>
      <c r="AE14" s="104"/>
      <c r="AF14" s="104"/>
      <c r="AG14" s="106" t="s">
        <v>134</v>
      </c>
      <c r="AH14" s="104"/>
      <c r="AI14" s="104"/>
      <c r="AJ14" s="104"/>
      <c r="AK14" s="104"/>
      <c r="AL14" s="104"/>
      <c r="AM14" s="104"/>
      <c r="AN14" s="74"/>
      <c r="AO14" s="28"/>
      <c r="AP14" s="25">
        <v>4260200</v>
      </c>
      <c r="AQ14" s="74"/>
      <c r="AR14" s="74"/>
      <c r="AS14" s="74"/>
      <c r="AT14" s="74"/>
      <c r="AU14" s="74"/>
      <c r="AV14" s="74"/>
      <c r="AW14" s="27">
        <v>4284000</v>
      </c>
      <c r="AX14" s="74"/>
      <c r="AY14" s="74"/>
      <c r="AZ14" s="74"/>
      <c r="BA14" s="74"/>
      <c r="BB14" s="74"/>
      <c r="BC14" s="74"/>
      <c r="BD14" s="86"/>
      <c r="BE14" s="89"/>
      <c r="BF14" s="90">
        <v>5</v>
      </c>
      <c r="BG14" s="86"/>
      <c r="BH14" s="86"/>
      <c r="BI14" s="86"/>
      <c r="BJ14" s="86"/>
      <c r="BK14" s="86"/>
      <c r="BL14" s="86"/>
      <c r="BM14" s="112">
        <v>5</v>
      </c>
      <c r="BN14" s="86"/>
      <c r="BO14" s="86"/>
      <c r="BP14" s="86"/>
      <c r="BQ14" s="86"/>
      <c r="BR14" s="86"/>
      <c r="BS14" s="86"/>
      <c r="BT14" s="95"/>
      <c r="BU14" s="98"/>
      <c r="BV14" s="99" t="s">
        <v>138</v>
      </c>
      <c r="BW14" s="95"/>
      <c r="BX14" s="95"/>
      <c r="BY14" s="95"/>
      <c r="BZ14" s="95"/>
      <c r="CA14" s="95"/>
      <c r="CB14" s="95"/>
      <c r="CC14" s="102" t="s">
        <v>138</v>
      </c>
      <c r="CD14" s="95"/>
      <c r="CE14" s="95"/>
      <c r="CF14" s="95"/>
      <c r="CG14" s="95"/>
      <c r="CH14" s="95"/>
      <c r="CI14" s="95"/>
      <c r="CJ14" s="21">
        <f>ROUND((IF(HABILITADOS!G14="",0,((MIN(HABILITADOS!$G$14:$V$14)/HABILITADOS!G14)*40))),2)</f>
        <v>0</v>
      </c>
      <c r="CK14" s="21">
        <f>ROUND((IF(HABILITADOS!H14="",0,((MIN(HABILITADOS!$G$14:$V$14)/HABILITADOS!H14)*40))),2)</f>
        <v>0</v>
      </c>
      <c r="CL14" s="21">
        <f>ROUND((IF(HABILITADOS!I14="",0,((MIN(HABILITADOS!$G$14:$V$14)/HABILITADOS!I14)*40))),2)</f>
        <v>40</v>
      </c>
      <c r="CM14" s="21">
        <f>ROUND((IF(HABILITADOS!J14="",0,((MIN(HABILITADOS!$G$14:$V$14)/HABILITADOS!J14)*40))),2)</f>
        <v>0</v>
      </c>
      <c r="CN14" s="21">
        <f>ROUND((IF(HABILITADOS!K14="",0,((MIN(HABILITADOS!$G$14:$V$14)/HABILITADOS!K14)*40))),2)</f>
        <v>0</v>
      </c>
      <c r="CO14" s="21">
        <f>ROUND((IF(HABILITADOS!L14="",0,((MIN(HABILITADOS!$G$14:$V$14)/HABILITADOS!L14)*40))),2)</f>
        <v>0</v>
      </c>
      <c r="CP14" s="21">
        <f>ROUND((IF(HABILITADOS!M14="",0,((MIN(HABILITADOS!$G$14:$V$14)/HABILITADOS!M14)*40))),2)</f>
        <v>0</v>
      </c>
      <c r="CQ14" s="21">
        <f>ROUND((IF(HABILITADOS!N14="",0,((MIN(HABILITADOS!$G$14:$V$14)/HABILITADOS!N14)*40))),2)</f>
        <v>0</v>
      </c>
      <c r="CR14" s="21">
        <f>ROUND((IF(HABILITADOS!O14="",0,((MIN(HABILITADOS!$G$14:$V$14)/HABILITADOS!O14)*40))),2)</f>
        <v>0</v>
      </c>
      <c r="CS14" s="21">
        <f>ROUND((IF(HABILITADOS!P14="",0,((MIN(HABILITADOS!$G$14:$V$14)/HABILITADOS!P14)*40))),2)</f>
        <v>0</v>
      </c>
      <c r="CT14" s="21">
        <f>ROUND((IF(HABILITADOS!Q14="",0,((MIN(HABILITADOS!$G$14:$V$14)/HABILITADOS!Q14)*40))),2)</f>
        <v>0</v>
      </c>
      <c r="CU14" s="21">
        <f>ROUND((IF(HABILITADOS!R14="",0,((MIN(HABILITADOS!$G$14:$V$14)/HABILITADOS!R14)*40))),2)</f>
        <v>0</v>
      </c>
      <c r="CV14" s="21">
        <f>ROUND((IF(HABILITADOS!S14="",0,((MIN(HABILITADOS!$G$14:$V$14)/HABILITADOS!S14)*40))),2)</f>
        <v>0</v>
      </c>
      <c r="CW14" s="21">
        <f>ROUND((IF(HABILITADOS!T14="",0,((MIN(HABILITADOS!$G$14:$V$14)/HABILITADOS!T14)*40))),2)</f>
        <v>0</v>
      </c>
      <c r="CX14" s="21">
        <f>ROUND((IF(HABILITADOS!U14="",0,((MIN(HABILITADOS!$G$14:$V$14)/HABILITADOS!U14)*40))),2)</f>
        <v>0</v>
      </c>
      <c r="CY14" s="21">
        <f>ROUND((IF(HABILITADOS!V14="",0,((MIN(HABILITADOS!$G$14:$V$14)/HABILITADOS!V14)*40))),2)</f>
        <v>0</v>
      </c>
      <c r="CZ14" s="21">
        <f t="shared" si="3"/>
        <v>0</v>
      </c>
      <c r="DA14" s="21">
        <f t="shared" si="4"/>
        <v>0</v>
      </c>
      <c r="DB14" s="21">
        <f t="shared" si="5"/>
        <v>55</v>
      </c>
      <c r="DC14" s="21">
        <f t="shared" si="6"/>
        <v>0</v>
      </c>
      <c r="DD14" s="21">
        <f t="shared" si="7"/>
        <v>0</v>
      </c>
      <c r="DE14" s="21">
        <f t="shared" si="8"/>
        <v>0</v>
      </c>
      <c r="DF14" s="21">
        <f t="shared" si="9"/>
        <v>0</v>
      </c>
      <c r="DG14" s="21">
        <f t="shared" si="10"/>
        <v>0</v>
      </c>
      <c r="DH14" s="21">
        <f t="shared" si="11"/>
        <v>0</v>
      </c>
      <c r="DI14" s="21">
        <f t="shared" si="12"/>
        <v>0</v>
      </c>
      <c r="DJ14" s="21">
        <f t="shared" si="13"/>
        <v>0</v>
      </c>
      <c r="DK14" s="21">
        <f t="shared" si="14"/>
        <v>0</v>
      </c>
      <c r="DL14" s="21">
        <f t="shared" si="15"/>
        <v>0</v>
      </c>
      <c r="DM14" s="21">
        <f t="shared" si="16"/>
        <v>0</v>
      </c>
      <c r="DN14" s="21">
        <f t="shared" si="17"/>
        <v>0</v>
      </c>
      <c r="DO14" s="21">
        <f t="shared" si="18"/>
        <v>0</v>
      </c>
      <c r="DP14" s="21">
        <f t="shared" si="19"/>
        <v>0</v>
      </c>
      <c r="DQ14" s="21">
        <f t="shared" si="20"/>
        <v>0</v>
      </c>
      <c r="DR14" s="21">
        <f t="shared" si="21"/>
        <v>0</v>
      </c>
      <c r="DS14" s="21">
        <f t="shared" si="22"/>
        <v>0</v>
      </c>
      <c r="DT14" s="21">
        <f t="shared" si="23"/>
        <v>0</v>
      </c>
      <c r="DU14" s="21">
        <f t="shared" si="24"/>
        <v>0</v>
      </c>
      <c r="DV14" s="21">
        <f t="shared" si="25"/>
        <v>0</v>
      </c>
      <c r="DW14" s="21">
        <f t="shared" si="26"/>
        <v>0</v>
      </c>
      <c r="DX14" s="21">
        <f t="shared" si="27"/>
        <v>0</v>
      </c>
      <c r="DY14" s="21">
        <f t="shared" si="28"/>
        <v>0</v>
      </c>
      <c r="DZ14" s="21">
        <f t="shared" si="29"/>
        <v>0</v>
      </c>
      <c r="EA14" s="21">
        <f t="shared" si="30"/>
        <v>0</v>
      </c>
      <c r="EB14" s="21">
        <f t="shared" si="31"/>
        <v>0</v>
      </c>
      <c r="EC14" s="21">
        <f t="shared" si="32"/>
        <v>0</v>
      </c>
      <c r="ED14" s="21">
        <f t="shared" si="33"/>
        <v>0</v>
      </c>
      <c r="EE14" s="21">
        <f t="shared" si="34"/>
        <v>0</v>
      </c>
      <c r="EF14" s="21">
        <f t="shared" si="35"/>
        <v>0</v>
      </c>
      <c r="EG14" s="21">
        <f t="shared" si="36"/>
        <v>0</v>
      </c>
      <c r="EH14" s="21">
        <f t="shared" si="37"/>
        <v>95</v>
      </c>
      <c r="EI14" s="21">
        <f t="shared" si="38"/>
        <v>0</v>
      </c>
      <c r="EJ14" s="21">
        <f t="shared" si="39"/>
        <v>0</v>
      </c>
      <c r="EK14" s="21">
        <f t="shared" si="40"/>
        <v>0</v>
      </c>
      <c r="EL14" s="21">
        <f t="shared" si="41"/>
        <v>0</v>
      </c>
      <c r="EM14" s="21">
        <f t="shared" si="42"/>
        <v>0</v>
      </c>
      <c r="EN14" s="21">
        <f t="shared" si="43"/>
        <v>0</v>
      </c>
      <c r="EO14" s="21">
        <f t="shared" si="44"/>
        <v>0</v>
      </c>
      <c r="EP14" s="21">
        <f t="shared" si="45"/>
        <v>0</v>
      </c>
      <c r="EQ14" s="21">
        <f t="shared" si="46"/>
        <v>0</v>
      </c>
      <c r="ER14" s="21">
        <f t="shared" si="47"/>
        <v>0</v>
      </c>
      <c r="ES14" s="21">
        <f t="shared" si="48"/>
        <v>0</v>
      </c>
      <c r="ET14" s="21">
        <f t="shared" si="49"/>
        <v>0</v>
      </c>
      <c r="EU14" s="21">
        <f t="shared" si="50"/>
        <v>0</v>
      </c>
      <c r="EV14" s="21">
        <f t="shared" ref="EV14:EV40" si="52">MAX(EF14:EU14)</f>
        <v>95</v>
      </c>
      <c r="EW14" s="21" t="str">
        <f t="shared" ref="EW14:EW40" si="53">IF(EV14=0,"DESIERTO",IF(EV14=EF14,$EF$10,IF(EV14=EG14,$EG$10,IF(EV14=EH14,$EH$10,IF(EV14=EI14,$EI$10,IF(EV14=EJ14,$EJ$10,IF(EV14=EK14,$EK$10,IF(EV14=EL14,$EL$10,IF(EV14=EM14,$EM$10,IF(EV14=EN14,$EN$10,IF(EV14=EO14,$EO$10,IF(EV14=EP14,$EP$10,IF(EV14=EQ14,$EQ$10,IF(EV14=ER14,$ER$10,IF(EV14=ES14,$ES$10,IF(EV14=ET14,$ET$10,IF(EV14=EU14,$EU$10,"DESIERTO")))))))))))))))))</f>
        <v>KASAI S.A.S ORGANIZACIÓN COMERCIAL</v>
      </c>
      <c r="EX14" s="111">
        <f t="shared" ref="EX14:EX40" si="54">IF(EW14="DESIERTO",0,IF(EW14=$AN$10,AN14,IF(EW14=$AO$10,AO14,IF(EW14=$AP$10,AP14,IF(EW14=$AQ$10,AQ14,IF(EW14=$AR$10,AR14,IF(EW14=$AS$10,AS14,IF(EW14=$AT$10,AT14,IF(EW14=$AU$10,AU14,IF(EW14=$AV$10,AV14,IF(EW14=$AW$10,AW14,IF(EW14=$AX$10,AX14,IF(EW14=$AY$10,AY14,IF(EW14=$AZ$10,AZ14,IF(EW14=$BA$10,BA14,IF(EW14=$BB$10,BB14,IF(EW14=$BC$10,BC14,0)))))))))))))))))</f>
        <v>4260200</v>
      </c>
      <c r="EY14" s="43">
        <f t="shared" si="51"/>
        <v>-166600</v>
      </c>
    </row>
    <row r="15" spans="1:155" ht="29.25" customHeight="1" x14ac:dyDescent="0.15">
      <c r="A15" s="7">
        <v>4</v>
      </c>
      <c r="B15" s="7" t="s">
        <v>7</v>
      </c>
      <c r="C15" s="7" t="s">
        <v>8</v>
      </c>
      <c r="D15" s="8" t="s">
        <v>9</v>
      </c>
      <c r="E15" s="15" t="s">
        <v>15</v>
      </c>
      <c r="F15" s="23">
        <v>3</v>
      </c>
      <c r="G15" s="114">
        <v>535500</v>
      </c>
      <c r="H15" s="79"/>
      <c r="I15" s="80"/>
      <c r="J15" s="81" t="s">
        <v>127</v>
      </c>
      <c r="K15" s="79"/>
      <c r="L15" s="79"/>
      <c r="M15" s="79"/>
      <c r="N15" s="79"/>
      <c r="O15" s="79"/>
      <c r="P15" s="79"/>
      <c r="Q15" s="82"/>
      <c r="R15" s="79"/>
      <c r="S15" s="79"/>
      <c r="T15" s="79"/>
      <c r="U15" s="79"/>
      <c r="V15" s="79"/>
      <c r="W15" s="79"/>
      <c r="X15" s="104"/>
      <c r="Y15" s="105"/>
      <c r="Z15" s="106" t="s">
        <v>127</v>
      </c>
      <c r="AA15" s="104"/>
      <c r="AB15" s="104"/>
      <c r="AC15" s="104"/>
      <c r="AD15" s="104"/>
      <c r="AE15" s="104"/>
      <c r="AF15" s="104"/>
      <c r="AG15" s="107"/>
      <c r="AH15" s="104"/>
      <c r="AI15" s="104"/>
      <c r="AJ15" s="104"/>
      <c r="AK15" s="104"/>
      <c r="AL15" s="104"/>
      <c r="AM15" s="104"/>
      <c r="AN15" s="74"/>
      <c r="AO15" s="28"/>
      <c r="AP15" s="25">
        <v>464100</v>
      </c>
      <c r="AQ15" s="74"/>
      <c r="AR15" s="74"/>
      <c r="AS15" s="74"/>
      <c r="AT15" s="74"/>
      <c r="AU15" s="74"/>
      <c r="AV15" s="74"/>
      <c r="AW15" s="27"/>
      <c r="AX15" s="74"/>
      <c r="AY15" s="74"/>
      <c r="AZ15" s="74"/>
      <c r="BA15" s="74"/>
      <c r="BB15" s="74"/>
      <c r="BC15" s="74"/>
      <c r="BD15" s="86"/>
      <c r="BE15" s="89"/>
      <c r="BF15" s="90">
        <v>3</v>
      </c>
      <c r="BG15" s="86"/>
      <c r="BH15" s="86"/>
      <c r="BI15" s="86"/>
      <c r="BJ15" s="86"/>
      <c r="BK15" s="86"/>
      <c r="BL15" s="86"/>
      <c r="BM15" s="91"/>
      <c r="BN15" s="86"/>
      <c r="BO15" s="86"/>
      <c r="BP15" s="86"/>
      <c r="BQ15" s="86"/>
      <c r="BR15" s="86"/>
      <c r="BS15" s="86"/>
      <c r="BT15" s="95"/>
      <c r="BU15" s="98"/>
      <c r="BV15" s="99" t="s">
        <v>138</v>
      </c>
      <c r="BW15" s="95"/>
      <c r="BX15" s="95"/>
      <c r="BY15" s="95"/>
      <c r="BZ15" s="95"/>
      <c r="CA15" s="95"/>
      <c r="CB15" s="95"/>
      <c r="CC15" s="102"/>
      <c r="CD15" s="95"/>
      <c r="CE15" s="95"/>
      <c r="CF15" s="95"/>
      <c r="CG15" s="95"/>
      <c r="CH15" s="95"/>
      <c r="CI15" s="95"/>
      <c r="CJ15" s="21">
        <f>ROUND((IF(HABILITADOS!G15="",0,((MIN(HABILITADOS!$G$15:$V$15)/HABILITADOS!G15)*40))),2)</f>
        <v>0</v>
      </c>
      <c r="CK15" s="21">
        <f>ROUND((IF(HABILITADOS!H15="",0,((MIN(HABILITADOS!$G$15:$V$15)/HABILITADOS!H15)*40))),2)</f>
        <v>0</v>
      </c>
      <c r="CL15" s="21">
        <f>ROUND((IF(HABILITADOS!I15="",0,((MIN(HABILITADOS!$G$15:$V$15)/HABILITADOS!I15)*40))),2)</f>
        <v>40</v>
      </c>
      <c r="CM15" s="21">
        <f>ROUND((IF(HABILITADOS!J15="",0,((MIN(HABILITADOS!$G$15:$V$15)/HABILITADOS!J15)*40))),2)</f>
        <v>0</v>
      </c>
      <c r="CN15" s="21">
        <f>ROUND((IF(HABILITADOS!K15="",0,((MIN(HABILITADOS!$G$15:$V$15)/HABILITADOS!K15)*40))),2)</f>
        <v>0</v>
      </c>
      <c r="CO15" s="21">
        <f>ROUND((IF(HABILITADOS!L15="",0,((MIN(HABILITADOS!$G$15:$V$15)/HABILITADOS!L15)*40))),2)</f>
        <v>0</v>
      </c>
      <c r="CP15" s="21">
        <f>ROUND((IF(HABILITADOS!M15="",0,((MIN(HABILITADOS!$G$15:$V$15)/HABILITADOS!M15)*40))),2)</f>
        <v>0</v>
      </c>
      <c r="CQ15" s="21">
        <f>ROUND((IF(HABILITADOS!N15="",0,((MIN(HABILITADOS!$G$15:$V$15)/HABILITADOS!N15)*40))),2)</f>
        <v>0</v>
      </c>
      <c r="CR15" s="21">
        <f>ROUND((IF(HABILITADOS!O15="",0,((MIN(HABILITADOS!$G$15:$V$15)/HABILITADOS!O15)*40))),2)</f>
        <v>0</v>
      </c>
      <c r="CS15" s="21">
        <f>ROUND((IF(HABILITADOS!P15="",0,((MIN(HABILITADOS!$G$15:$V$15)/HABILITADOS!P15)*40))),2)</f>
        <v>0</v>
      </c>
      <c r="CT15" s="21">
        <f>ROUND((IF(HABILITADOS!Q15="",0,((MIN(HABILITADOS!$G$15:$V$15)/HABILITADOS!Q15)*40))),2)</f>
        <v>0</v>
      </c>
      <c r="CU15" s="21">
        <f>ROUND((IF(HABILITADOS!R15="",0,((MIN(HABILITADOS!$G$15:$V$15)/HABILITADOS!R15)*40))),2)</f>
        <v>0</v>
      </c>
      <c r="CV15" s="21">
        <f>ROUND((IF(HABILITADOS!S15="",0,((MIN(HABILITADOS!$G$15:$V$15)/HABILITADOS!S15)*40))),2)</f>
        <v>0</v>
      </c>
      <c r="CW15" s="21">
        <f>ROUND((IF(HABILITADOS!T15="",0,((MIN(HABILITADOS!$G$15:$V$15)/HABILITADOS!T15)*40))),2)</f>
        <v>0</v>
      </c>
      <c r="CX15" s="21">
        <f>ROUND((IF(HABILITADOS!U15="",0,((MIN(HABILITADOS!$G$15:$V$15)/HABILITADOS!U15)*40))),2)</f>
        <v>0</v>
      </c>
      <c r="CY15" s="21">
        <f>ROUND((IF(HABILITADOS!V15="",0,((MIN(HABILITADOS!$G$15:$V$15)/HABILITADOS!V15)*40))),2)</f>
        <v>0</v>
      </c>
      <c r="CZ15" s="21">
        <f t="shared" si="3"/>
        <v>0</v>
      </c>
      <c r="DA15" s="21">
        <f t="shared" si="4"/>
        <v>0</v>
      </c>
      <c r="DB15" s="21">
        <f t="shared" si="5"/>
        <v>20</v>
      </c>
      <c r="DC15" s="21">
        <f t="shared" si="6"/>
        <v>0</v>
      </c>
      <c r="DD15" s="21">
        <f t="shared" si="7"/>
        <v>0</v>
      </c>
      <c r="DE15" s="21">
        <f t="shared" si="8"/>
        <v>0</v>
      </c>
      <c r="DF15" s="21">
        <f t="shared" si="9"/>
        <v>0</v>
      </c>
      <c r="DG15" s="21">
        <f t="shared" si="10"/>
        <v>0</v>
      </c>
      <c r="DH15" s="21">
        <f t="shared" si="11"/>
        <v>0</v>
      </c>
      <c r="DI15" s="21">
        <f t="shared" si="12"/>
        <v>0</v>
      </c>
      <c r="DJ15" s="21">
        <f t="shared" si="13"/>
        <v>0</v>
      </c>
      <c r="DK15" s="21">
        <f t="shared" si="14"/>
        <v>0</v>
      </c>
      <c r="DL15" s="21">
        <f t="shared" si="15"/>
        <v>0</v>
      </c>
      <c r="DM15" s="21">
        <f t="shared" si="16"/>
        <v>0</v>
      </c>
      <c r="DN15" s="21">
        <f t="shared" si="17"/>
        <v>0</v>
      </c>
      <c r="DO15" s="21">
        <f t="shared" si="18"/>
        <v>0</v>
      </c>
      <c r="DP15" s="21">
        <f t="shared" si="19"/>
        <v>0</v>
      </c>
      <c r="DQ15" s="21">
        <f t="shared" si="20"/>
        <v>0</v>
      </c>
      <c r="DR15" s="21">
        <f t="shared" si="21"/>
        <v>0</v>
      </c>
      <c r="DS15" s="21">
        <f t="shared" si="22"/>
        <v>0</v>
      </c>
      <c r="DT15" s="21">
        <f t="shared" si="23"/>
        <v>0</v>
      </c>
      <c r="DU15" s="21">
        <f t="shared" si="24"/>
        <v>0</v>
      </c>
      <c r="DV15" s="21">
        <f t="shared" si="25"/>
        <v>0</v>
      </c>
      <c r="DW15" s="21">
        <f t="shared" si="26"/>
        <v>0</v>
      </c>
      <c r="DX15" s="21">
        <f t="shared" si="27"/>
        <v>0</v>
      </c>
      <c r="DY15" s="21">
        <f t="shared" si="28"/>
        <v>0</v>
      </c>
      <c r="DZ15" s="21">
        <f t="shared" si="29"/>
        <v>0</v>
      </c>
      <c r="EA15" s="21">
        <f t="shared" si="30"/>
        <v>0</v>
      </c>
      <c r="EB15" s="21">
        <f t="shared" si="31"/>
        <v>0</v>
      </c>
      <c r="EC15" s="21">
        <f t="shared" si="32"/>
        <v>0</v>
      </c>
      <c r="ED15" s="21">
        <f t="shared" si="33"/>
        <v>0</v>
      </c>
      <c r="EE15" s="21">
        <f t="shared" si="34"/>
        <v>0</v>
      </c>
      <c r="EF15" s="21">
        <f t="shared" si="35"/>
        <v>0</v>
      </c>
      <c r="EG15" s="21">
        <f t="shared" si="36"/>
        <v>0</v>
      </c>
      <c r="EH15" s="21">
        <f t="shared" si="37"/>
        <v>60</v>
      </c>
      <c r="EI15" s="21">
        <f t="shared" si="38"/>
        <v>0</v>
      </c>
      <c r="EJ15" s="21">
        <f t="shared" si="39"/>
        <v>0</v>
      </c>
      <c r="EK15" s="21">
        <f t="shared" si="40"/>
        <v>0</v>
      </c>
      <c r="EL15" s="21">
        <f t="shared" si="41"/>
        <v>0</v>
      </c>
      <c r="EM15" s="21">
        <f t="shared" si="42"/>
        <v>0</v>
      </c>
      <c r="EN15" s="21">
        <f t="shared" si="43"/>
        <v>0</v>
      </c>
      <c r="EO15" s="21">
        <f t="shared" si="44"/>
        <v>0</v>
      </c>
      <c r="EP15" s="21">
        <f t="shared" si="45"/>
        <v>0</v>
      </c>
      <c r="EQ15" s="21">
        <f t="shared" si="46"/>
        <v>0</v>
      </c>
      <c r="ER15" s="21">
        <f t="shared" si="47"/>
        <v>0</v>
      </c>
      <c r="ES15" s="21">
        <f t="shared" si="48"/>
        <v>0</v>
      </c>
      <c r="ET15" s="21">
        <f t="shared" si="49"/>
        <v>0</v>
      </c>
      <c r="EU15" s="21">
        <f t="shared" si="50"/>
        <v>0</v>
      </c>
      <c r="EV15" s="21">
        <f t="shared" si="52"/>
        <v>60</v>
      </c>
      <c r="EW15" s="21" t="str">
        <f t="shared" si="53"/>
        <v>KASAI S.A.S ORGANIZACIÓN COMERCIAL</v>
      </c>
      <c r="EX15" s="111">
        <f t="shared" si="54"/>
        <v>464100</v>
      </c>
      <c r="EY15" s="43">
        <f t="shared" si="51"/>
        <v>-71400</v>
      </c>
    </row>
    <row r="16" spans="1:155" ht="19.5" x14ac:dyDescent="0.15">
      <c r="A16" s="7">
        <v>5</v>
      </c>
      <c r="B16" s="7" t="s">
        <v>7</v>
      </c>
      <c r="C16" s="7" t="s">
        <v>8</v>
      </c>
      <c r="D16" s="8" t="s">
        <v>9</v>
      </c>
      <c r="E16" s="15" t="s">
        <v>17</v>
      </c>
      <c r="F16" s="23">
        <v>10</v>
      </c>
      <c r="G16" s="114">
        <v>7973000</v>
      </c>
      <c r="H16" s="79"/>
      <c r="I16" s="80" t="s">
        <v>127</v>
      </c>
      <c r="J16" s="81" t="s">
        <v>134</v>
      </c>
      <c r="K16" s="79"/>
      <c r="L16" s="79"/>
      <c r="M16" s="79"/>
      <c r="N16" s="81" t="s">
        <v>127</v>
      </c>
      <c r="O16" s="79"/>
      <c r="P16" s="79"/>
      <c r="Q16" s="81" t="s">
        <v>134</v>
      </c>
      <c r="R16" s="79"/>
      <c r="S16" s="79"/>
      <c r="T16" s="79"/>
      <c r="U16" s="79"/>
      <c r="V16" s="79"/>
      <c r="W16" s="79"/>
      <c r="X16" s="104"/>
      <c r="Y16" s="106" t="s">
        <v>127</v>
      </c>
      <c r="Z16" s="106" t="s">
        <v>127</v>
      </c>
      <c r="AA16" s="104"/>
      <c r="AB16" s="104"/>
      <c r="AC16" s="104"/>
      <c r="AD16" s="106" t="s">
        <v>134</v>
      </c>
      <c r="AE16" s="104"/>
      <c r="AF16" s="104"/>
      <c r="AG16" s="106" t="s">
        <v>134</v>
      </c>
      <c r="AH16" s="104"/>
      <c r="AI16" s="104"/>
      <c r="AJ16" s="104"/>
      <c r="AK16" s="104"/>
      <c r="AL16" s="104"/>
      <c r="AM16" s="104"/>
      <c r="AN16" s="74"/>
      <c r="AO16" s="28">
        <v>7854000</v>
      </c>
      <c r="AP16" s="25">
        <v>7616000</v>
      </c>
      <c r="AQ16" s="74"/>
      <c r="AR16" s="74"/>
      <c r="AS16" s="74"/>
      <c r="AT16" s="25">
        <v>7889700</v>
      </c>
      <c r="AU16" s="74"/>
      <c r="AV16" s="74"/>
      <c r="AW16" s="27">
        <v>5712000</v>
      </c>
      <c r="AX16" s="74"/>
      <c r="AY16" s="74"/>
      <c r="AZ16" s="74"/>
      <c r="BA16" s="74"/>
      <c r="BB16" s="74"/>
      <c r="BC16" s="74"/>
      <c r="BD16" s="86"/>
      <c r="BE16" s="93">
        <v>5.083333333333333</v>
      </c>
      <c r="BF16" s="90">
        <v>2</v>
      </c>
      <c r="BG16" s="86"/>
      <c r="BH16" s="86"/>
      <c r="BI16" s="86"/>
      <c r="BJ16" s="90">
        <v>2</v>
      </c>
      <c r="BK16" s="86"/>
      <c r="BL16" s="86"/>
      <c r="BM16" s="112">
        <v>5</v>
      </c>
      <c r="BN16" s="86"/>
      <c r="BO16" s="86"/>
      <c r="BP16" s="86"/>
      <c r="BQ16" s="86"/>
      <c r="BR16" s="86"/>
      <c r="BS16" s="86"/>
      <c r="BT16" s="95"/>
      <c r="BU16" s="100" t="s">
        <v>138</v>
      </c>
      <c r="BV16" s="99" t="s">
        <v>138</v>
      </c>
      <c r="BW16" s="95"/>
      <c r="BX16" s="95"/>
      <c r="BY16" s="95"/>
      <c r="BZ16" s="99" t="s">
        <v>138</v>
      </c>
      <c r="CA16" s="95"/>
      <c r="CB16" s="95"/>
      <c r="CC16" s="102" t="s">
        <v>138</v>
      </c>
      <c r="CD16" s="95"/>
      <c r="CE16" s="95"/>
      <c r="CF16" s="95"/>
      <c r="CG16" s="95"/>
      <c r="CH16" s="95"/>
      <c r="CI16" s="95"/>
      <c r="CJ16" s="21">
        <f>ROUND((IF(HABILITADOS!G16="",0,((MIN(HABILITADOS!$G$16:$V$16)/HABILITADOS!G16)*40))),2)</f>
        <v>0</v>
      </c>
      <c r="CK16" s="21">
        <f>ROUND((IF(HABILITADOS!H16="",0,((MIN(HABILITADOS!$G$16:$V$16)/HABILITADOS!H16)*40))),2)</f>
        <v>40</v>
      </c>
      <c r="CL16" s="21">
        <f>ROUND((IF(HABILITADOS!I16="",0,((MIN(HABILITADOS!$G$16:$V$16)/HABILITADOS!I16)*40))),2)</f>
        <v>0</v>
      </c>
      <c r="CM16" s="21">
        <f>ROUND((IF(HABILITADOS!J16="",0,((MIN(HABILITADOS!$G$16:$V$16)/HABILITADOS!J16)*40))),2)</f>
        <v>0</v>
      </c>
      <c r="CN16" s="21">
        <f>ROUND((IF(HABILITADOS!K16="",0,((MIN(HABILITADOS!$G$16:$V$16)/HABILITADOS!K16)*40))),2)</f>
        <v>0</v>
      </c>
      <c r="CO16" s="21">
        <f>ROUND((IF(HABILITADOS!L16="",0,((MIN(HABILITADOS!$G$16:$V$16)/HABILITADOS!L16)*40))),2)</f>
        <v>0</v>
      </c>
      <c r="CP16" s="21">
        <f>ROUND((IF(HABILITADOS!M16="",0,((MIN(HABILITADOS!$G$16:$V$16)/HABILITADOS!M16)*40))),2)</f>
        <v>0</v>
      </c>
      <c r="CQ16" s="21">
        <f>ROUND((IF(HABILITADOS!N16="",0,((MIN(HABILITADOS!$G$16:$V$16)/HABILITADOS!N16)*40))),2)</f>
        <v>0</v>
      </c>
      <c r="CR16" s="21">
        <f>ROUND((IF(HABILITADOS!O16="",0,((MIN(HABILITADOS!$G$16:$V$16)/HABILITADOS!O16)*40))),2)</f>
        <v>0</v>
      </c>
      <c r="CS16" s="21">
        <f>ROUND((IF(HABILITADOS!P16="",0,((MIN(HABILITADOS!$G$16:$V$16)/HABILITADOS!P16)*40))),2)</f>
        <v>0</v>
      </c>
      <c r="CT16" s="21">
        <f>ROUND((IF(HABILITADOS!Q16="",0,((MIN(HABILITADOS!$G$16:$V$16)/HABILITADOS!Q16)*40))),2)</f>
        <v>0</v>
      </c>
      <c r="CU16" s="21">
        <f>ROUND((IF(HABILITADOS!R16="",0,((MIN(HABILITADOS!$G$16:$V$16)/HABILITADOS!R16)*40))),2)</f>
        <v>0</v>
      </c>
      <c r="CV16" s="21">
        <f>ROUND((IF(HABILITADOS!S16="",0,((MIN(HABILITADOS!$G$16:$V$16)/HABILITADOS!S16)*40))),2)</f>
        <v>0</v>
      </c>
      <c r="CW16" s="21">
        <f>ROUND((IF(HABILITADOS!T16="",0,((MIN(HABILITADOS!$G$16:$V$16)/HABILITADOS!T16)*40))),2)</f>
        <v>0</v>
      </c>
      <c r="CX16" s="21">
        <f>ROUND((IF(HABILITADOS!U16="",0,((MIN(HABILITADOS!$G$16:$V$16)/HABILITADOS!U16)*40))),2)</f>
        <v>0</v>
      </c>
      <c r="CY16" s="21">
        <f>ROUND((IF(HABILITADOS!V16="",0,((MIN(HABILITADOS!$G$16:$V$16)/HABILITADOS!V16)*40))),2)</f>
        <v>0</v>
      </c>
      <c r="CZ16" s="21">
        <f t="shared" si="3"/>
        <v>0</v>
      </c>
      <c r="DA16" s="21">
        <f t="shared" si="4"/>
        <v>55</v>
      </c>
      <c r="DB16" s="21">
        <f t="shared" si="5"/>
        <v>0</v>
      </c>
      <c r="DC16" s="21">
        <f t="shared" si="6"/>
        <v>0</v>
      </c>
      <c r="DD16" s="21">
        <f t="shared" si="7"/>
        <v>0</v>
      </c>
      <c r="DE16" s="21">
        <f t="shared" si="8"/>
        <v>0</v>
      </c>
      <c r="DF16" s="21">
        <f t="shared" si="9"/>
        <v>0</v>
      </c>
      <c r="DG16" s="21">
        <f t="shared" si="10"/>
        <v>0</v>
      </c>
      <c r="DH16" s="21">
        <f t="shared" si="11"/>
        <v>0</v>
      </c>
      <c r="DI16" s="21">
        <f t="shared" si="12"/>
        <v>0</v>
      </c>
      <c r="DJ16" s="21">
        <f t="shared" si="13"/>
        <v>0</v>
      </c>
      <c r="DK16" s="21">
        <f t="shared" si="14"/>
        <v>0</v>
      </c>
      <c r="DL16" s="21">
        <f t="shared" si="15"/>
        <v>0</v>
      </c>
      <c r="DM16" s="21">
        <f t="shared" si="16"/>
        <v>0</v>
      </c>
      <c r="DN16" s="21">
        <f t="shared" si="17"/>
        <v>0</v>
      </c>
      <c r="DO16" s="21">
        <f t="shared" si="18"/>
        <v>0</v>
      </c>
      <c r="DP16" s="21">
        <f t="shared" si="19"/>
        <v>0</v>
      </c>
      <c r="DQ16" s="21">
        <f t="shared" si="20"/>
        <v>0</v>
      </c>
      <c r="DR16" s="21">
        <f t="shared" si="21"/>
        <v>0</v>
      </c>
      <c r="DS16" s="21">
        <f t="shared" si="22"/>
        <v>0</v>
      </c>
      <c r="DT16" s="21">
        <f t="shared" si="23"/>
        <v>0</v>
      </c>
      <c r="DU16" s="21">
        <f t="shared" si="24"/>
        <v>0</v>
      </c>
      <c r="DV16" s="21">
        <f t="shared" si="25"/>
        <v>0</v>
      </c>
      <c r="DW16" s="21">
        <f t="shared" si="26"/>
        <v>0</v>
      </c>
      <c r="DX16" s="21">
        <f t="shared" si="27"/>
        <v>0</v>
      </c>
      <c r="DY16" s="21">
        <f t="shared" si="28"/>
        <v>0</v>
      </c>
      <c r="DZ16" s="21">
        <f t="shared" si="29"/>
        <v>0</v>
      </c>
      <c r="EA16" s="21">
        <f t="shared" si="30"/>
        <v>0</v>
      </c>
      <c r="EB16" s="21">
        <f t="shared" si="31"/>
        <v>0</v>
      </c>
      <c r="EC16" s="21">
        <f t="shared" si="32"/>
        <v>0</v>
      </c>
      <c r="ED16" s="21">
        <f t="shared" si="33"/>
        <v>0</v>
      </c>
      <c r="EE16" s="21">
        <f t="shared" si="34"/>
        <v>0</v>
      </c>
      <c r="EF16" s="21">
        <f t="shared" si="35"/>
        <v>0</v>
      </c>
      <c r="EG16" s="21">
        <f t="shared" si="36"/>
        <v>95</v>
      </c>
      <c r="EH16" s="21">
        <f t="shared" si="37"/>
        <v>0</v>
      </c>
      <c r="EI16" s="21">
        <f t="shared" si="38"/>
        <v>0</v>
      </c>
      <c r="EJ16" s="21">
        <f t="shared" si="39"/>
        <v>0</v>
      </c>
      <c r="EK16" s="21">
        <f t="shared" si="40"/>
        <v>0</v>
      </c>
      <c r="EL16" s="21">
        <f t="shared" si="41"/>
        <v>0</v>
      </c>
      <c r="EM16" s="21">
        <f t="shared" si="42"/>
        <v>0</v>
      </c>
      <c r="EN16" s="21">
        <f t="shared" si="43"/>
        <v>0</v>
      </c>
      <c r="EO16" s="21">
        <f t="shared" si="44"/>
        <v>0</v>
      </c>
      <c r="EP16" s="21">
        <f t="shared" si="45"/>
        <v>0</v>
      </c>
      <c r="EQ16" s="21">
        <f t="shared" si="46"/>
        <v>0</v>
      </c>
      <c r="ER16" s="21">
        <f t="shared" si="47"/>
        <v>0</v>
      </c>
      <c r="ES16" s="21">
        <f t="shared" si="48"/>
        <v>0</v>
      </c>
      <c r="ET16" s="21">
        <f t="shared" si="49"/>
        <v>0</v>
      </c>
      <c r="EU16" s="21">
        <f t="shared" si="50"/>
        <v>0</v>
      </c>
      <c r="EV16" s="21">
        <f t="shared" si="52"/>
        <v>95</v>
      </c>
      <c r="EW16" s="21" t="str">
        <f t="shared" si="53"/>
        <v>CESAR TABARES L Y CIA LTDA</v>
      </c>
      <c r="EX16" s="111">
        <f t="shared" si="54"/>
        <v>7854000</v>
      </c>
      <c r="EY16" s="43">
        <f t="shared" si="51"/>
        <v>-119000</v>
      </c>
    </row>
    <row r="17" spans="1:155" ht="31.5" x14ac:dyDescent="0.15">
      <c r="A17" s="7">
        <v>6</v>
      </c>
      <c r="B17" s="7" t="s">
        <v>7</v>
      </c>
      <c r="C17" s="7" t="s">
        <v>19</v>
      </c>
      <c r="D17" s="8" t="s">
        <v>9</v>
      </c>
      <c r="E17" s="15" t="s">
        <v>20</v>
      </c>
      <c r="F17" s="23">
        <v>3</v>
      </c>
      <c r="G17" s="114">
        <v>2113440</v>
      </c>
      <c r="H17" s="79"/>
      <c r="I17" s="80" t="s">
        <v>127</v>
      </c>
      <c r="J17" s="79"/>
      <c r="K17" s="79"/>
      <c r="L17" s="79"/>
      <c r="M17" s="79"/>
      <c r="N17" s="79"/>
      <c r="O17" s="79"/>
      <c r="P17" s="79"/>
      <c r="Q17" s="79"/>
      <c r="R17" s="79"/>
      <c r="S17" s="79"/>
      <c r="T17" s="79"/>
      <c r="U17" s="79"/>
      <c r="V17" s="79"/>
      <c r="W17" s="79"/>
      <c r="X17" s="104"/>
      <c r="Y17" s="106" t="s">
        <v>134</v>
      </c>
      <c r="Z17" s="104"/>
      <c r="AA17" s="104"/>
      <c r="AB17" s="104"/>
      <c r="AC17" s="104"/>
      <c r="AD17" s="104"/>
      <c r="AE17" s="104"/>
      <c r="AF17" s="104"/>
      <c r="AG17" s="104"/>
      <c r="AH17" s="104"/>
      <c r="AI17" s="104"/>
      <c r="AJ17" s="104"/>
      <c r="AK17" s="104"/>
      <c r="AL17" s="104"/>
      <c r="AM17" s="104"/>
      <c r="AN17" s="74"/>
      <c r="AO17" s="28">
        <v>2034900</v>
      </c>
      <c r="AP17" s="74"/>
      <c r="AQ17" s="74"/>
      <c r="AR17" s="74"/>
      <c r="AS17" s="74"/>
      <c r="AT17" s="74"/>
      <c r="AU17" s="74"/>
      <c r="AV17" s="74"/>
      <c r="AW17" s="74"/>
      <c r="AX17" s="74"/>
      <c r="AY17" s="74"/>
      <c r="AZ17" s="74"/>
      <c r="BA17" s="74"/>
      <c r="BB17" s="74"/>
      <c r="BC17" s="74"/>
      <c r="BD17" s="86"/>
      <c r="BE17" s="93">
        <v>5.083333333333333</v>
      </c>
      <c r="BF17" s="86"/>
      <c r="BG17" s="86"/>
      <c r="BH17" s="86"/>
      <c r="BI17" s="86"/>
      <c r="BJ17" s="86"/>
      <c r="BK17" s="86"/>
      <c r="BL17" s="86"/>
      <c r="BM17" s="86"/>
      <c r="BN17" s="86"/>
      <c r="BO17" s="86"/>
      <c r="BP17" s="86"/>
      <c r="BQ17" s="86"/>
      <c r="BR17" s="86"/>
      <c r="BS17" s="86"/>
      <c r="BT17" s="95"/>
      <c r="BU17" s="100" t="s">
        <v>138</v>
      </c>
      <c r="BV17" s="95"/>
      <c r="BW17" s="95"/>
      <c r="BX17" s="95"/>
      <c r="BY17" s="95"/>
      <c r="BZ17" s="95"/>
      <c r="CA17" s="95"/>
      <c r="CB17" s="95"/>
      <c r="CC17" s="95"/>
      <c r="CD17" s="95"/>
      <c r="CE17" s="95"/>
      <c r="CF17" s="95"/>
      <c r="CG17" s="95"/>
      <c r="CH17" s="95"/>
      <c r="CI17" s="95"/>
      <c r="CJ17" s="21">
        <f>ROUND((IF(HABILITADOS!G17="",0,((MIN(HABILITADOS!$G$17:$V$17)/HABILITADOS!G17)*40))),2)</f>
        <v>0</v>
      </c>
      <c r="CK17" s="21">
        <f>ROUND((IF(HABILITADOS!H17="",0,((MIN(HABILITADOS!$G$17:$V$17)/HABILITADOS!H17)*40))),2)</f>
        <v>0</v>
      </c>
      <c r="CL17" s="21">
        <f>ROUND((IF(HABILITADOS!I17="",0,((MIN(HABILITADOS!$G$17:$V$17)/HABILITADOS!I17)*40))),2)</f>
        <v>0</v>
      </c>
      <c r="CM17" s="21">
        <f>ROUND((IF(HABILITADOS!J17="",0,((MIN(HABILITADOS!$G$17:$V$17)/HABILITADOS!J17)*40))),2)</f>
        <v>0</v>
      </c>
      <c r="CN17" s="21">
        <f>ROUND((IF(HABILITADOS!K17="",0,((MIN(HABILITADOS!$G$17:$V$17)/HABILITADOS!K17)*40))),2)</f>
        <v>0</v>
      </c>
      <c r="CO17" s="21">
        <f>ROUND((IF(HABILITADOS!L17="",0,((MIN(HABILITADOS!$G$17:$V$17)/HABILITADOS!L17)*40))),2)</f>
        <v>0</v>
      </c>
      <c r="CP17" s="21">
        <f>ROUND((IF(HABILITADOS!M17="",0,((MIN(HABILITADOS!$G$17:$V$17)/HABILITADOS!M17)*40))),2)</f>
        <v>0</v>
      </c>
      <c r="CQ17" s="21">
        <f>ROUND((IF(HABILITADOS!N17="",0,((MIN(HABILITADOS!$G$17:$V$17)/HABILITADOS!N17)*40))),2)</f>
        <v>0</v>
      </c>
      <c r="CR17" s="21">
        <f>ROUND((IF(HABILITADOS!O17="",0,((MIN(HABILITADOS!$G$17:$V$17)/HABILITADOS!O17)*40))),2)</f>
        <v>0</v>
      </c>
      <c r="CS17" s="21">
        <f>ROUND((IF(HABILITADOS!P17="",0,((MIN(HABILITADOS!$G$17:$V$17)/HABILITADOS!P17)*40))),2)</f>
        <v>0</v>
      </c>
      <c r="CT17" s="21">
        <f>ROUND((IF(HABILITADOS!Q17="",0,((MIN(HABILITADOS!$G$17:$V$17)/HABILITADOS!Q17)*40))),2)</f>
        <v>0</v>
      </c>
      <c r="CU17" s="21">
        <f>ROUND((IF(HABILITADOS!R17="",0,((MIN(HABILITADOS!$G$17:$V$17)/HABILITADOS!R17)*40))),2)</f>
        <v>0</v>
      </c>
      <c r="CV17" s="21">
        <f>ROUND((IF(HABILITADOS!S17="",0,((MIN(HABILITADOS!$G$17:$V$17)/HABILITADOS!S17)*40))),2)</f>
        <v>0</v>
      </c>
      <c r="CW17" s="21">
        <f>ROUND((IF(HABILITADOS!T17="",0,((MIN(HABILITADOS!$G$17:$V$17)/HABILITADOS!T17)*40))),2)</f>
        <v>0</v>
      </c>
      <c r="CX17" s="21">
        <f>ROUND((IF(HABILITADOS!U17="",0,((MIN(HABILITADOS!$G$17:$V$17)/HABILITADOS!U17)*40))),2)</f>
        <v>0</v>
      </c>
      <c r="CY17" s="21">
        <f>ROUND((IF(HABILITADOS!V17="",0,((MIN(HABILITADOS!$G$17:$V$17)/HABILITADOS!V17)*40))),2)</f>
        <v>0</v>
      </c>
      <c r="CZ17" s="21">
        <f t="shared" si="3"/>
        <v>0</v>
      </c>
      <c r="DA17" s="21">
        <f t="shared" si="4"/>
        <v>0</v>
      </c>
      <c r="DB17" s="21">
        <f t="shared" si="5"/>
        <v>0</v>
      </c>
      <c r="DC17" s="21">
        <f t="shared" si="6"/>
        <v>0</v>
      </c>
      <c r="DD17" s="21">
        <f t="shared" si="7"/>
        <v>0</v>
      </c>
      <c r="DE17" s="21">
        <f t="shared" si="8"/>
        <v>0</v>
      </c>
      <c r="DF17" s="21">
        <f t="shared" si="9"/>
        <v>0</v>
      </c>
      <c r="DG17" s="21">
        <f t="shared" si="10"/>
        <v>0</v>
      </c>
      <c r="DH17" s="21">
        <f t="shared" si="11"/>
        <v>0</v>
      </c>
      <c r="DI17" s="21">
        <f t="shared" si="12"/>
        <v>0</v>
      </c>
      <c r="DJ17" s="21">
        <f t="shared" si="13"/>
        <v>0</v>
      </c>
      <c r="DK17" s="21">
        <f t="shared" si="14"/>
        <v>0</v>
      </c>
      <c r="DL17" s="21">
        <f t="shared" si="15"/>
        <v>0</v>
      </c>
      <c r="DM17" s="21">
        <f t="shared" si="16"/>
        <v>0</v>
      </c>
      <c r="DN17" s="21">
        <f t="shared" si="17"/>
        <v>0</v>
      </c>
      <c r="DO17" s="21">
        <f t="shared" si="18"/>
        <v>0</v>
      </c>
      <c r="DP17" s="21">
        <f t="shared" si="19"/>
        <v>0</v>
      </c>
      <c r="DQ17" s="21">
        <f t="shared" si="20"/>
        <v>0</v>
      </c>
      <c r="DR17" s="21">
        <f t="shared" si="21"/>
        <v>0</v>
      </c>
      <c r="DS17" s="21">
        <f t="shared" si="22"/>
        <v>0</v>
      </c>
      <c r="DT17" s="21">
        <f t="shared" si="23"/>
        <v>0</v>
      </c>
      <c r="DU17" s="21">
        <f t="shared" si="24"/>
        <v>0</v>
      </c>
      <c r="DV17" s="21">
        <f t="shared" si="25"/>
        <v>0</v>
      </c>
      <c r="DW17" s="21">
        <f t="shared" si="26"/>
        <v>0</v>
      </c>
      <c r="DX17" s="21">
        <f t="shared" si="27"/>
        <v>0</v>
      </c>
      <c r="DY17" s="21">
        <f t="shared" si="28"/>
        <v>0</v>
      </c>
      <c r="DZ17" s="21">
        <f t="shared" si="29"/>
        <v>0</v>
      </c>
      <c r="EA17" s="21">
        <f t="shared" si="30"/>
        <v>0</v>
      </c>
      <c r="EB17" s="21">
        <f t="shared" si="31"/>
        <v>0</v>
      </c>
      <c r="EC17" s="21">
        <f t="shared" si="32"/>
        <v>0</v>
      </c>
      <c r="ED17" s="21">
        <f t="shared" si="33"/>
        <v>0</v>
      </c>
      <c r="EE17" s="21">
        <f t="shared" si="34"/>
        <v>0</v>
      </c>
      <c r="EF17" s="21">
        <f t="shared" si="35"/>
        <v>0</v>
      </c>
      <c r="EG17" s="21">
        <f t="shared" si="36"/>
        <v>0</v>
      </c>
      <c r="EH17" s="21">
        <f t="shared" si="37"/>
        <v>0</v>
      </c>
      <c r="EI17" s="21">
        <f t="shared" si="38"/>
        <v>0</v>
      </c>
      <c r="EJ17" s="21">
        <f t="shared" si="39"/>
        <v>0</v>
      </c>
      <c r="EK17" s="21">
        <f t="shared" si="40"/>
        <v>0</v>
      </c>
      <c r="EL17" s="21">
        <f t="shared" si="41"/>
        <v>0</v>
      </c>
      <c r="EM17" s="21">
        <f t="shared" si="42"/>
        <v>0</v>
      </c>
      <c r="EN17" s="21">
        <f t="shared" si="43"/>
        <v>0</v>
      </c>
      <c r="EO17" s="21">
        <f t="shared" si="44"/>
        <v>0</v>
      </c>
      <c r="EP17" s="21">
        <f t="shared" si="45"/>
        <v>0</v>
      </c>
      <c r="EQ17" s="21">
        <f t="shared" si="46"/>
        <v>0</v>
      </c>
      <c r="ER17" s="21">
        <f t="shared" si="47"/>
        <v>0</v>
      </c>
      <c r="ES17" s="21">
        <f t="shared" si="48"/>
        <v>0</v>
      </c>
      <c r="ET17" s="21">
        <f t="shared" si="49"/>
        <v>0</v>
      </c>
      <c r="EU17" s="21">
        <f t="shared" si="50"/>
        <v>0</v>
      </c>
      <c r="EV17" s="21">
        <f t="shared" si="52"/>
        <v>0</v>
      </c>
      <c r="EW17" s="21" t="str">
        <f t="shared" si="53"/>
        <v>DESIERTO</v>
      </c>
      <c r="EX17" s="111">
        <f t="shared" si="54"/>
        <v>0</v>
      </c>
      <c r="EY17" s="43">
        <f t="shared" si="51"/>
        <v>-2113440</v>
      </c>
    </row>
    <row r="18" spans="1:155" ht="137.25" customHeight="1" x14ac:dyDescent="0.15">
      <c r="A18" s="7">
        <v>7</v>
      </c>
      <c r="B18" s="7" t="s">
        <v>7</v>
      </c>
      <c r="C18" s="7" t="s">
        <v>22</v>
      </c>
      <c r="D18" s="8" t="s">
        <v>9</v>
      </c>
      <c r="E18" s="6" t="s">
        <v>23</v>
      </c>
      <c r="F18" s="23">
        <v>1</v>
      </c>
      <c r="G18" s="114">
        <v>43911000</v>
      </c>
      <c r="H18" s="79"/>
      <c r="I18" s="80"/>
      <c r="J18" s="79"/>
      <c r="K18" s="79"/>
      <c r="L18" s="79"/>
      <c r="M18" s="79"/>
      <c r="N18" s="81" t="s">
        <v>127</v>
      </c>
      <c r="O18" s="79"/>
      <c r="P18" s="79"/>
      <c r="Q18" s="79"/>
      <c r="R18" s="81" t="s">
        <v>127</v>
      </c>
      <c r="S18" s="81" t="s">
        <v>127</v>
      </c>
      <c r="T18" s="79"/>
      <c r="U18" s="79"/>
      <c r="V18" s="79"/>
      <c r="W18" s="79"/>
      <c r="X18" s="104"/>
      <c r="Y18" s="105"/>
      <c r="Z18" s="104"/>
      <c r="AA18" s="104"/>
      <c r="AB18" s="104"/>
      <c r="AC18" s="104"/>
      <c r="AD18" s="105" t="s">
        <v>127</v>
      </c>
      <c r="AE18" s="104"/>
      <c r="AF18" s="104"/>
      <c r="AG18" s="104"/>
      <c r="AH18" s="106" t="s">
        <v>127</v>
      </c>
      <c r="AI18" s="105" t="s">
        <v>127</v>
      </c>
      <c r="AJ18" s="104"/>
      <c r="AK18" s="104"/>
      <c r="AL18" s="104"/>
      <c r="AM18" s="104"/>
      <c r="AN18" s="74"/>
      <c r="AO18" s="28"/>
      <c r="AP18" s="74"/>
      <c r="AQ18" s="74"/>
      <c r="AR18" s="74"/>
      <c r="AS18" s="74"/>
      <c r="AT18" s="25">
        <v>42637700</v>
      </c>
      <c r="AU18" s="74"/>
      <c r="AV18" s="74"/>
      <c r="AW18" s="74"/>
      <c r="AX18" s="25">
        <v>43774150</v>
      </c>
      <c r="AY18" s="25">
        <v>42840000</v>
      </c>
      <c r="AZ18" s="74"/>
      <c r="BA18" s="74"/>
      <c r="BB18" s="74"/>
      <c r="BC18" s="74"/>
      <c r="BD18" s="86"/>
      <c r="BE18" s="89"/>
      <c r="BF18" s="86"/>
      <c r="BG18" s="86"/>
      <c r="BH18" s="86"/>
      <c r="BI18" s="86"/>
      <c r="BJ18" s="90">
        <v>3</v>
      </c>
      <c r="BK18" s="86"/>
      <c r="BL18" s="86"/>
      <c r="BM18" s="86"/>
      <c r="BN18" s="90">
        <v>2</v>
      </c>
      <c r="BO18" s="94">
        <v>5.083333333333333</v>
      </c>
      <c r="BP18" s="86"/>
      <c r="BQ18" s="86"/>
      <c r="BR18" s="86"/>
      <c r="BS18" s="86"/>
      <c r="BT18" s="95"/>
      <c r="BU18" s="98"/>
      <c r="BV18" s="95"/>
      <c r="BW18" s="95"/>
      <c r="BX18" s="95"/>
      <c r="BY18" s="95"/>
      <c r="BZ18" s="99" t="s">
        <v>138</v>
      </c>
      <c r="CA18" s="95"/>
      <c r="CB18" s="95"/>
      <c r="CC18" s="95"/>
      <c r="CD18" s="99" t="s">
        <v>138</v>
      </c>
      <c r="CE18" s="101" t="s">
        <v>138</v>
      </c>
      <c r="CF18" s="95"/>
      <c r="CG18" s="95"/>
      <c r="CH18" s="95"/>
      <c r="CI18" s="95"/>
      <c r="CJ18" s="21">
        <f>ROUND((IF(HABILITADOS!G18="",0,((MIN(HABILITADOS!$G$18:$V$18)/HABILITADOS!G18)*40))),2)</f>
        <v>0</v>
      </c>
      <c r="CK18" s="21">
        <f>ROUND((IF(HABILITADOS!H18="",0,((MIN(HABILITADOS!$G$18:$V$18)/HABILITADOS!H18)*40))),2)</f>
        <v>0</v>
      </c>
      <c r="CL18" s="21">
        <f>ROUND((IF(HABILITADOS!I18="",0,((MIN(HABILITADOS!$G$18:$V$18)/HABILITADOS!I18)*40))),2)</f>
        <v>0</v>
      </c>
      <c r="CM18" s="21">
        <f>ROUND((IF(HABILITADOS!J18="",0,((MIN(HABILITADOS!$G$18:$V$18)/HABILITADOS!J18)*40))),2)</f>
        <v>0</v>
      </c>
      <c r="CN18" s="21">
        <f>ROUND((IF(HABILITADOS!K18="",0,((MIN(HABILITADOS!$G$18:$V$18)/HABILITADOS!K18)*40))),2)</f>
        <v>0</v>
      </c>
      <c r="CO18" s="21">
        <f>ROUND((IF(HABILITADOS!L18="",0,((MIN(HABILITADOS!$G$18:$V$18)/HABILITADOS!L18)*40))),2)</f>
        <v>0</v>
      </c>
      <c r="CP18" s="21">
        <f>ROUND((IF(HABILITADOS!M18="",0,((MIN(HABILITADOS!$G$18:$V$18)/HABILITADOS!M18)*40))),2)</f>
        <v>40</v>
      </c>
      <c r="CQ18" s="21">
        <f>ROUND((IF(HABILITADOS!N18="",0,((MIN(HABILITADOS!$G$18:$V$18)/HABILITADOS!N18)*40))),2)</f>
        <v>0</v>
      </c>
      <c r="CR18" s="21">
        <f>ROUND((IF(HABILITADOS!O18="",0,((MIN(HABILITADOS!$G$18:$V$18)/HABILITADOS!O18)*40))),2)</f>
        <v>0</v>
      </c>
      <c r="CS18" s="21">
        <f>ROUND((IF(HABILITADOS!P18="",0,((MIN(HABILITADOS!$G$18:$V$18)/HABILITADOS!P18)*40))),2)</f>
        <v>0</v>
      </c>
      <c r="CT18" s="21">
        <f>ROUND((IF(HABILITADOS!Q18="",0,((MIN(HABILITADOS!$G$18:$V$18)/HABILITADOS!Q18)*40))),2)</f>
        <v>38.96</v>
      </c>
      <c r="CU18" s="21">
        <f>ROUND((IF(HABILITADOS!R18="",0,((MIN(HABILITADOS!$G$18:$V$18)/HABILITADOS!R18)*40))),2)</f>
        <v>39.81</v>
      </c>
      <c r="CV18" s="21">
        <f>ROUND((IF(HABILITADOS!S18="",0,((MIN(HABILITADOS!$G$18:$V$18)/HABILITADOS!S18)*40))),2)</f>
        <v>0</v>
      </c>
      <c r="CW18" s="21">
        <f>ROUND((IF(HABILITADOS!T18="",0,((MIN(HABILITADOS!$G$18:$V$18)/HABILITADOS!T18)*40))),2)</f>
        <v>0</v>
      </c>
      <c r="CX18" s="21">
        <f>ROUND((IF(HABILITADOS!U18="",0,((MIN(HABILITADOS!$G$18:$V$18)/HABILITADOS!U18)*40))),2)</f>
        <v>0</v>
      </c>
      <c r="CY18" s="21">
        <f>ROUND((IF(HABILITADOS!V18="",0,((MIN(HABILITADOS!$G$18:$V$18)/HABILITADOS!V18)*40))),2)</f>
        <v>0</v>
      </c>
      <c r="CZ18" s="21">
        <f t="shared" si="3"/>
        <v>0</v>
      </c>
      <c r="DA18" s="21">
        <f t="shared" si="4"/>
        <v>0</v>
      </c>
      <c r="DB18" s="21">
        <f t="shared" si="5"/>
        <v>0</v>
      </c>
      <c r="DC18" s="21">
        <f t="shared" si="6"/>
        <v>0</v>
      </c>
      <c r="DD18" s="21">
        <f t="shared" si="7"/>
        <v>0</v>
      </c>
      <c r="DE18" s="21">
        <f t="shared" si="8"/>
        <v>0</v>
      </c>
      <c r="DF18" s="21">
        <f t="shared" si="9"/>
        <v>20</v>
      </c>
      <c r="DG18" s="21">
        <f t="shared" si="10"/>
        <v>0</v>
      </c>
      <c r="DH18" s="21">
        <f t="shared" si="11"/>
        <v>0</v>
      </c>
      <c r="DI18" s="21">
        <f t="shared" si="12"/>
        <v>0</v>
      </c>
      <c r="DJ18" s="21">
        <f t="shared" si="13"/>
        <v>0</v>
      </c>
      <c r="DK18" s="21">
        <f t="shared" si="14"/>
        <v>55</v>
      </c>
      <c r="DL18" s="21">
        <f t="shared" si="15"/>
        <v>0</v>
      </c>
      <c r="DM18" s="21">
        <f t="shared" si="16"/>
        <v>0</v>
      </c>
      <c r="DN18" s="21">
        <f t="shared" si="17"/>
        <v>0</v>
      </c>
      <c r="DO18" s="21">
        <f t="shared" si="18"/>
        <v>0</v>
      </c>
      <c r="DP18" s="21">
        <f t="shared" si="19"/>
        <v>0</v>
      </c>
      <c r="DQ18" s="21">
        <f t="shared" si="20"/>
        <v>0</v>
      </c>
      <c r="DR18" s="21">
        <f t="shared" si="21"/>
        <v>0</v>
      </c>
      <c r="DS18" s="21">
        <f t="shared" si="22"/>
        <v>0</v>
      </c>
      <c r="DT18" s="21">
        <f t="shared" si="23"/>
        <v>0</v>
      </c>
      <c r="DU18" s="21">
        <f t="shared" si="24"/>
        <v>0</v>
      </c>
      <c r="DV18" s="21">
        <f t="shared" si="25"/>
        <v>0</v>
      </c>
      <c r="DW18" s="21">
        <f t="shared" si="26"/>
        <v>0</v>
      </c>
      <c r="DX18" s="21">
        <f t="shared" si="27"/>
        <v>0</v>
      </c>
      <c r="DY18" s="21">
        <f t="shared" si="28"/>
        <v>0</v>
      </c>
      <c r="DZ18" s="21">
        <f t="shared" si="29"/>
        <v>0</v>
      </c>
      <c r="EA18" s="21">
        <f t="shared" si="30"/>
        <v>0</v>
      </c>
      <c r="EB18" s="21">
        <f t="shared" si="31"/>
        <v>0</v>
      </c>
      <c r="EC18" s="21">
        <f t="shared" si="32"/>
        <v>0</v>
      </c>
      <c r="ED18" s="21">
        <f t="shared" si="33"/>
        <v>0</v>
      </c>
      <c r="EE18" s="21">
        <f t="shared" si="34"/>
        <v>0</v>
      </c>
      <c r="EF18" s="21">
        <f t="shared" si="35"/>
        <v>0</v>
      </c>
      <c r="EG18" s="21">
        <f t="shared" si="36"/>
        <v>0</v>
      </c>
      <c r="EH18" s="21">
        <f t="shared" si="37"/>
        <v>0</v>
      </c>
      <c r="EI18" s="21">
        <f t="shared" si="38"/>
        <v>0</v>
      </c>
      <c r="EJ18" s="21">
        <f t="shared" si="39"/>
        <v>0</v>
      </c>
      <c r="EK18" s="21">
        <f t="shared" si="40"/>
        <v>0</v>
      </c>
      <c r="EL18" s="21">
        <f t="shared" si="41"/>
        <v>60</v>
      </c>
      <c r="EM18" s="21">
        <f t="shared" si="42"/>
        <v>0</v>
      </c>
      <c r="EN18" s="21">
        <f t="shared" si="43"/>
        <v>0</v>
      </c>
      <c r="EO18" s="21">
        <f t="shared" si="44"/>
        <v>0</v>
      </c>
      <c r="EP18" s="21">
        <f t="shared" si="45"/>
        <v>38.96</v>
      </c>
      <c r="EQ18" s="21">
        <f t="shared" si="46"/>
        <v>94.81</v>
      </c>
      <c r="ER18" s="21">
        <f t="shared" si="47"/>
        <v>0</v>
      </c>
      <c r="ES18" s="21">
        <f t="shared" si="48"/>
        <v>0</v>
      </c>
      <c r="ET18" s="21">
        <f t="shared" si="49"/>
        <v>0</v>
      </c>
      <c r="EU18" s="21">
        <f t="shared" si="50"/>
        <v>0</v>
      </c>
      <c r="EV18" s="21">
        <f t="shared" si="52"/>
        <v>94.81</v>
      </c>
      <c r="EW18" s="21" t="str">
        <f t="shared" si="53"/>
        <v>KASSEL GROUP S.A.S</v>
      </c>
      <c r="EX18" s="111">
        <f t="shared" si="54"/>
        <v>42840000</v>
      </c>
      <c r="EY18" s="43">
        <f t="shared" si="51"/>
        <v>-1071000</v>
      </c>
    </row>
    <row r="19" spans="1:155" ht="170.25" customHeight="1" x14ac:dyDescent="0.15">
      <c r="A19" s="7">
        <v>8</v>
      </c>
      <c r="B19" s="7" t="s">
        <v>7</v>
      </c>
      <c r="C19" s="7" t="s">
        <v>22</v>
      </c>
      <c r="D19" s="8" t="s">
        <v>9</v>
      </c>
      <c r="E19" s="6" t="s">
        <v>24</v>
      </c>
      <c r="F19" s="23">
        <v>1</v>
      </c>
      <c r="G19" s="114">
        <v>32130000</v>
      </c>
      <c r="H19" s="79"/>
      <c r="I19" s="80"/>
      <c r="J19" s="79"/>
      <c r="K19" s="79"/>
      <c r="L19" s="79"/>
      <c r="M19" s="79"/>
      <c r="N19" s="79"/>
      <c r="O19" s="79"/>
      <c r="P19" s="79"/>
      <c r="Q19" s="79"/>
      <c r="R19" s="81" t="s">
        <v>127</v>
      </c>
      <c r="S19" s="81" t="s">
        <v>127</v>
      </c>
      <c r="T19" s="79"/>
      <c r="U19" s="79"/>
      <c r="V19" s="79"/>
      <c r="W19" s="79"/>
      <c r="X19" s="104"/>
      <c r="Y19" s="105"/>
      <c r="Z19" s="104"/>
      <c r="AA19" s="104"/>
      <c r="AB19" s="104"/>
      <c r="AC19" s="104"/>
      <c r="AD19" s="104"/>
      <c r="AE19" s="104"/>
      <c r="AF19" s="104"/>
      <c r="AG19" s="104"/>
      <c r="AH19" s="106" t="s">
        <v>127</v>
      </c>
      <c r="AI19" s="105" t="s">
        <v>127</v>
      </c>
      <c r="AJ19" s="104"/>
      <c r="AK19" s="104"/>
      <c r="AL19" s="104"/>
      <c r="AM19" s="104"/>
      <c r="AN19" s="74"/>
      <c r="AO19" s="28"/>
      <c r="AP19" s="74"/>
      <c r="AQ19" s="74"/>
      <c r="AR19" s="74"/>
      <c r="AS19" s="74"/>
      <c r="AT19" s="74"/>
      <c r="AU19" s="74"/>
      <c r="AV19" s="74"/>
      <c r="AW19" s="74"/>
      <c r="AX19" s="25">
        <v>31862250</v>
      </c>
      <c r="AY19" s="25">
        <v>31892000</v>
      </c>
      <c r="AZ19" s="74"/>
      <c r="BA19" s="74"/>
      <c r="BB19" s="74"/>
      <c r="BC19" s="74"/>
      <c r="BD19" s="86"/>
      <c r="BE19" s="89"/>
      <c r="BF19" s="86"/>
      <c r="BG19" s="86"/>
      <c r="BH19" s="86"/>
      <c r="BI19" s="86"/>
      <c r="BJ19" s="86"/>
      <c r="BK19" s="86"/>
      <c r="BL19" s="86"/>
      <c r="BM19" s="86"/>
      <c r="BN19" s="90">
        <v>3</v>
      </c>
      <c r="BO19" s="94">
        <v>5.083333333333333</v>
      </c>
      <c r="BP19" s="86"/>
      <c r="BQ19" s="86"/>
      <c r="BR19" s="86"/>
      <c r="BS19" s="86"/>
      <c r="BT19" s="95"/>
      <c r="BU19" s="98"/>
      <c r="BV19" s="95"/>
      <c r="BW19" s="95"/>
      <c r="BX19" s="95"/>
      <c r="BY19" s="95"/>
      <c r="BZ19" s="95"/>
      <c r="CA19" s="95"/>
      <c r="CB19" s="95"/>
      <c r="CC19" s="95"/>
      <c r="CD19" s="99" t="s">
        <v>138</v>
      </c>
      <c r="CE19" s="101" t="s">
        <v>138</v>
      </c>
      <c r="CF19" s="95"/>
      <c r="CG19" s="95"/>
      <c r="CH19" s="95"/>
      <c r="CI19" s="95"/>
      <c r="CJ19" s="21">
        <f>ROUND((IF(HABILITADOS!G19="",0,((MIN(HABILITADOS!$G$19:$V$19)/HABILITADOS!G19)*40))),2)</f>
        <v>0</v>
      </c>
      <c r="CK19" s="21">
        <f>ROUND((IF(HABILITADOS!H19="",0,((MIN(HABILITADOS!$G$19:$V$19)/HABILITADOS!H19)*40))),2)</f>
        <v>0</v>
      </c>
      <c r="CL19" s="21">
        <f>ROUND((IF(HABILITADOS!I19="",0,((MIN(HABILITADOS!$G$19:$V$19)/HABILITADOS!I19)*40))),2)</f>
        <v>0</v>
      </c>
      <c r="CM19" s="21">
        <f>ROUND((IF(HABILITADOS!J19="",0,((MIN(HABILITADOS!$G$19:$V$19)/HABILITADOS!J19)*40))),2)</f>
        <v>0</v>
      </c>
      <c r="CN19" s="21">
        <f>ROUND((IF(HABILITADOS!K19="",0,((MIN(HABILITADOS!$G$19:$V$19)/HABILITADOS!K19)*40))),2)</f>
        <v>0</v>
      </c>
      <c r="CO19" s="21">
        <f>ROUND((IF(HABILITADOS!L19="",0,((MIN(HABILITADOS!$G$19:$V$19)/HABILITADOS!L19)*40))),2)</f>
        <v>0</v>
      </c>
      <c r="CP19" s="21">
        <f>ROUND((IF(HABILITADOS!M19="",0,((MIN(HABILITADOS!$G$19:$V$19)/HABILITADOS!M19)*40))),2)</f>
        <v>0</v>
      </c>
      <c r="CQ19" s="21">
        <f>ROUND((IF(HABILITADOS!N19="",0,((MIN(HABILITADOS!$G$19:$V$19)/HABILITADOS!N19)*40))),2)</f>
        <v>0</v>
      </c>
      <c r="CR19" s="21">
        <f>ROUND((IF(HABILITADOS!O19="",0,((MIN(HABILITADOS!$G$19:$V$19)/HABILITADOS!O19)*40))),2)</f>
        <v>0</v>
      </c>
      <c r="CS19" s="21">
        <f>ROUND((IF(HABILITADOS!P19="",0,((MIN(HABILITADOS!$G$19:$V$19)/HABILITADOS!P19)*40))),2)</f>
        <v>0</v>
      </c>
      <c r="CT19" s="21">
        <f>ROUND((IF(HABILITADOS!Q19="",0,((MIN(HABILITADOS!$G$19:$V$19)/HABILITADOS!Q19)*40))),2)</f>
        <v>40</v>
      </c>
      <c r="CU19" s="21">
        <f>ROUND((IF(HABILITADOS!R19="",0,((MIN(HABILITADOS!$G$19:$V$19)/HABILITADOS!R19)*40))),2)</f>
        <v>39.96</v>
      </c>
      <c r="CV19" s="21">
        <f>ROUND((IF(HABILITADOS!S19="",0,((MIN(HABILITADOS!$G$19:$V$19)/HABILITADOS!S19)*40))),2)</f>
        <v>0</v>
      </c>
      <c r="CW19" s="21">
        <f>ROUND((IF(HABILITADOS!T19="",0,((MIN(HABILITADOS!$G$19:$V$19)/HABILITADOS!T19)*40))),2)</f>
        <v>0</v>
      </c>
      <c r="CX19" s="21">
        <f>ROUND((IF(HABILITADOS!U19="",0,((MIN(HABILITADOS!$G$19:$V$19)/HABILITADOS!U19)*40))),2)</f>
        <v>0</v>
      </c>
      <c r="CY19" s="21">
        <f>ROUND((IF(HABILITADOS!V19="",0,((MIN(HABILITADOS!$G$19:$V$19)/HABILITADOS!V19)*40))),2)</f>
        <v>0</v>
      </c>
      <c r="CZ19" s="21">
        <f t="shared" si="3"/>
        <v>0</v>
      </c>
      <c r="DA19" s="21">
        <f t="shared" si="4"/>
        <v>0</v>
      </c>
      <c r="DB19" s="21">
        <f t="shared" si="5"/>
        <v>0</v>
      </c>
      <c r="DC19" s="21">
        <f t="shared" si="6"/>
        <v>0</v>
      </c>
      <c r="DD19" s="21">
        <f t="shared" si="7"/>
        <v>0</v>
      </c>
      <c r="DE19" s="21">
        <f t="shared" si="8"/>
        <v>0</v>
      </c>
      <c r="DF19" s="21">
        <f t="shared" si="9"/>
        <v>0</v>
      </c>
      <c r="DG19" s="21">
        <f t="shared" si="10"/>
        <v>0</v>
      </c>
      <c r="DH19" s="21">
        <f t="shared" si="11"/>
        <v>0</v>
      </c>
      <c r="DI19" s="21">
        <f t="shared" si="12"/>
        <v>0</v>
      </c>
      <c r="DJ19" s="21">
        <f t="shared" si="13"/>
        <v>20</v>
      </c>
      <c r="DK19" s="21">
        <f t="shared" si="14"/>
        <v>55</v>
      </c>
      <c r="DL19" s="21">
        <f t="shared" si="15"/>
        <v>0</v>
      </c>
      <c r="DM19" s="21">
        <f t="shared" si="16"/>
        <v>0</v>
      </c>
      <c r="DN19" s="21">
        <f t="shared" si="17"/>
        <v>0</v>
      </c>
      <c r="DO19" s="21">
        <f t="shared" si="18"/>
        <v>0</v>
      </c>
      <c r="DP19" s="21">
        <f t="shared" si="19"/>
        <v>0</v>
      </c>
      <c r="DQ19" s="21">
        <f t="shared" si="20"/>
        <v>0</v>
      </c>
      <c r="DR19" s="21">
        <f t="shared" si="21"/>
        <v>0</v>
      </c>
      <c r="DS19" s="21">
        <f t="shared" si="22"/>
        <v>0</v>
      </c>
      <c r="DT19" s="21">
        <f t="shared" si="23"/>
        <v>0</v>
      </c>
      <c r="DU19" s="21">
        <f t="shared" si="24"/>
        <v>0</v>
      </c>
      <c r="DV19" s="21">
        <f t="shared" si="25"/>
        <v>0</v>
      </c>
      <c r="DW19" s="21">
        <f t="shared" si="26"/>
        <v>0</v>
      </c>
      <c r="DX19" s="21">
        <f t="shared" si="27"/>
        <v>0</v>
      </c>
      <c r="DY19" s="21">
        <f t="shared" si="28"/>
        <v>0</v>
      </c>
      <c r="DZ19" s="21">
        <f t="shared" si="29"/>
        <v>0</v>
      </c>
      <c r="EA19" s="21">
        <f t="shared" si="30"/>
        <v>0</v>
      </c>
      <c r="EB19" s="21">
        <f t="shared" si="31"/>
        <v>0</v>
      </c>
      <c r="EC19" s="21">
        <f t="shared" si="32"/>
        <v>0</v>
      </c>
      <c r="ED19" s="21">
        <f t="shared" si="33"/>
        <v>0</v>
      </c>
      <c r="EE19" s="21">
        <f t="shared" si="34"/>
        <v>0</v>
      </c>
      <c r="EF19" s="21">
        <f t="shared" si="35"/>
        <v>0</v>
      </c>
      <c r="EG19" s="21">
        <f t="shared" si="36"/>
        <v>0</v>
      </c>
      <c r="EH19" s="21">
        <f t="shared" si="37"/>
        <v>0</v>
      </c>
      <c r="EI19" s="21">
        <f t="shared" si="38"/>
        <v>0</v>
      </c>
      <c r="EJ19" s="21">
        <f t="shared" si="39"/>
        <v>0</v>
      </c>
      <c r="EK19" s="21">
        <f t="shared" si="40"/>
        <v>0</v>
      </c>
      <c r="EL19" s="21">
        <f t="shared" si="41"/>
        <v>0</v>
      </c>
      <c r="EM19" s="21">
        <f t="shared" si="42"/>
        <v>0</v>
      </c>
      <c r="EN19" s="21">
        <f t="shared" si="43"/>
        <v>0</v>
      </c>
      <c r="EO19" s="21">
        <f t="shared" si="44"/>
        <v>0</v>
      </c>
      <c r="EP19" s="21">
        <f t="shared" si="45"/>
        <v>60</v>
      </c>
      <c r="EQ19" s="21">
        <f t="shared" si="46"/>
        <v>94.960000000000008</v>
      </c>
      <c r="ER19" s="21">
        <f t="shared" si="47"/>
        <v>0</v>
      </c>
      <c r="ES19" s="21">
        <f t="shared" si="48"/>
        <v>0</v>
      </c>
      <c r="ET19" s="21">
        <f t="shared" si="49"/>
        <v>0</v>
      </c>
      <c r="EU19" s="21">
        <f t="shared" si="50"/>
        <v>0</v>
      </c>
      <c r="EV19" s="21">
        <f t="shared" si="52"/>
        <v>94.960000000000008</v>
      </c>
      <c r="EW19" s="21" t="str">
        <f t="shared" si="53"/>
        <v>KASSEL GROUP S.A.S</v>
      </c>
      <c r="EX19" s="111">
        <f t="shared" si="54"/>
        <v>31892000</v>
      </c>
      <c r="EY19" s="43">
        <f t="shared" si="51"/>
        <v>-238000</v>
      </c>
    </row>
    <row r="20" spans="1:155" ht="36" customHeight="1" x14ac:dyDescent="0.15">
      <c r="A20" s="7">
        <v>9</v>
      </c>
      <c r="B20" s="7" t="s">
        <v>7</v>
      </c>
      <c r="C20" s="7" t="s">
        <v>25</v>
      </c>
      <c r="D20" s="8" t="s">
        <v>9</v>
      </c>
      <c r="E20" s="15" t="s">
        <v>26</v>
      </c>
      <c r="F20" s="23">
        <v>2</v>
      </c>
      <c r="G20" s="114">
        <v>660657.06000000006</v>
      </c>
      <c r="H20" s="81" t="s">
        <v>127</v>
      </c>
      <c r="I20" s="80"/>
      <c r="J20" s="79"/>
      <c r="K20" s="79"/>
      <c r="L20" s="79"/>
      <c r="M20" s="79"/>
      <c r="N20" s="79"/>
      <c r="O20" s="79"/>
      <c r="P20" s="79"/>
      <c r="Q20" s="81" t="s">
        <v>134</v>
      </c>
      <c r="R20" s="79"/>
      <c r="S20" s="79"/>
      <c r="T20" s="79"/>
      <c r="U20" s="79"/>
      <c r="V20" s="79"/>
      <c r="W20" s="79"/>
      <c r="X20" s="105" t="s">
        <v>127</v>
      </c>
      <c r="Y20" s="105"/>
      <c r="Z20" s="104"/>
      <c r="AA20" s="104"/>
      <c r="AB20" s="104"/>
      <c r="AC20" s="104"/>
      <c r="AD20" s="104"/>
      <c r="AE20" s="104"/>
      <c r="AF20" s="104"/>
      <c r="AG20" s="105" t="s">
        <v>134</v>
      </c>
      <c r="AH20" s="104"/>
      <c r="AI20" s="104"/>
      <c r="AJ20" s="104"/>
      <c r="AK20" s="104"/>
      <c r="AL20" s="104"/>
      <c r="AM20" s="104"/>
      <c r="AN20" s="25">
        <v>573342</v>
      </c>
      <c r="AO20" s="28"/>
      <c r="AP20" s="74"/>
      <c r="AQ20" s="74"/>
      <c r="AR20" s="74"/>
      <c r="AS20" s="74"/>
      <c r="AT20" s="74"/>
      <c r="AU20" s="74"/>
      <c r="AV20" s="74"/>
      <c r="AW20" s="28">
        <v>523600</v>
      </c>
      <c r="AX20" s="74"/>
      <c r="AY20" s="74"/>
      <c r="AZ20" s="74"/>
      <c r="BA20" s="74"/>
      <c r="BB20" s="74"/>
      <c r="BC20" s="74"/>
      <c r="BD20" s="90">
        <v>3</v>
      </c>
      <c r="BE20" s="89"/>
      <c r="BF20" s="86"/>
      <c r="BG20" s="86"/>
      <c r="BH20" s="86"/>
      <c r="BI20" s="86"/>
      <c r="BJ20" s="86"/>
      <c r="BK20" s="86"/>
      <c r="BL20" s="86"/>
      <c r="BM20" s="112">
        <v>5</v>
      </c>
      <c r="BN20" s="86"/>
      <c r="BO20" s="86"/>
      <c r="BP20" s="86"/>
      <c r="BQ20" s="86"/>
      <c r="BR20" s="86"/>
      <c r="BS20" s="86"/>
      <c r="BT20" s="99" t="s">
        <v>138</v>
      </c>
      <c r="BU20" s="98"/>
      <c r="BV20" s="95"/>
      <c r="BW20" s="95"/>
      <c r="BX20" s="95"/>
      <c r="BY20" s="95"/>
      <c r="BZ20" s="95"/>
      <c r="CA20" s="95"/>
      <c r="CB20" s="95"/>
      <c r="CC20" s="102" t="s">
        <v>138</v>
      </c>
      <c r="CD20" s="95"/>
      <c r="CE20" s="95"/>
      <c r="CF20" s="95"/>
      <c r="CG20" s="95"/>
      <c r="CH20" s="95"/>
      <c r="CI20" s="95"/>
      <c r="CJ20" s="21">
        <f>ROUND((IF(HABILITADOS!G20="",0,((MIN(HABILITADOS!$G$20:$V$20)/HABILITADOS!G20)*40))),2)</f>
        <v>40</v>
      </c>
      <c r="CK20" s="21">
        <f>ROUND((IF(HABILITADOS!H20="",0,((MIN(HABILITADOS!$G$20:$V$20)/HABILITADOS!H20)*40))),2)</f>
        <v>0</v>
      </c>
      <c r="CL20" s="21">
        <f>ROUND((IF(HABILITADOS!I20="",0,((MIN(HABILITADOS!$G$20:$V$20)/HABILITADOS!I20)*40))),2)</f>
        <v>0</v>
      </c>
      <c r="CM20" s="21">
        <f>ROUND((IF(HABILITADOS!J20="",0,((MIN(HABILITADOS!$G$20:$V$20)/HABILITADOS!J20)*40))),2)</f>
        <v>0</v>
      </c>
      <c r="CN20" s="21">
        <f>ROUND((IF(HABILITADOS!K20="",0,((MIN(HABILITADOS!$G$20:$V$20)/HABILITADOS!K20)*40))),2)</f>
        <v>0</v>
      </c>
      <c r="CO20" s="21">
        <f>ROUND((IF(HABILITADOS!L20="",0,((MIN(HABILITADOS!$G$20:$V$20)/HABILITADOS!L20)*40))),2)</f>
        <v>0</v>
      </c>
      <c r="CP20" s="21">
        <f>ROUND((IF(HABILITADOS!M20="",0,((MIN(HABILITADOS!$G$20:$V$20)/HABILITADOS!M20)*40))),2)</f>
        <v>0</v>
      </c>
      <c r="CQ20" s="21">
        <f>ROUND((IF(HABILITADOS!N20="",0,((MIN(HABILITADOS!$G$20:$V$20)/HABILITADOS!N20)*40))),2)</f>
        <v>0</v>
      </c>
      <c r="CR20" s="21">
        <f>ROUND((IF(HABILITADOS!O20="",0,((MIN(HABILITADOS!$G$20:$V$20)/HABILITADOS!O20)*40))),2)</f>
        <v>0</v>
      </c>
      <c r="CS20" s="21">
        <f>ROUND((IF(HABILITADOS!P20="",0,((MIN(HABILITADOS!$G$20:$V$20)/HABILITADOS!P20)*40))),2)</f>
        <v>0</v>
      </c>
      <c r="CT20" s="21">
        <f>ROUND((IF(HABILITADOS!Q20="",0,((MIN(HABILITADOS!$G$20:$V$20)/HABILITADOS!Q20)*40))),2)</f>
        <v>0</v>
      </c>
      <c r="CU20" s="21">
        <f>ROUND((IF(HABILITADOS!R20="",0,((MIN(HABILITADOS!$G$20:$V$20)/HABILITADOS!R20)*40))),2)</f>
        <v>0</v>
      </c>
      <c r="CV20" s="21">
        <f>ROUND((IF(HABILITADOS!S20="",0,((MIN(HABILITADOS!$G$20:$V$20)/HABILITADOS!S20)*40))),2)</f>
        <v>0</v>
      </c>
      <c r="CW20" s="21">
        <f>ROUND((IF(HABILITADOS!T20="",0,((MIN(HABILITADOS!$G$20:$V$20)/HABILITADOS!T20)*40))),2)</f>
        <v>0</v>
      </c>
      <c r="CX20" s="21">
        <f>ROUND((IF(HABILITADOS!U20="",0,((MIN(HABILITADOS!$G$20:$V$20)/HABILITADOS!U20)*40))),2)</f>
        <v>0</v>
      </c>
      <c r="CY20" s="21">
        <f>ROUND((IF(HABILITADOS!V20="",0,((MIN(HABILITADOS!$G$20:$V$20)/HABILITADOS!V20)*40))),2)</f>
        <v>0</v>
      </c>
      <c r="CZ20" s="21">
        <f t="shared" si="3"/>
        <v>20</v>
      </c>
      <c r="DA20" s="21">
        <f t="shared" si="4"/>
        <v>0</v>
      </c>
      <c r="DB20" s="21">
        <f t="shared" si="5"/>
        <v>0</v>
      </c>
      <c r="DC20" s="21">
        <f t="shared" si="6"/>
        <v>0</v>
      </c>
      <c r="DD20" s="21">
        <f t="shared" si="7"/>
        <v>0</v>
      </c>
      <c r="DE20" s="21">
        <f t="shared" si="8"/>
        <v>0</v>
      </c>
      <c r="DF20" s="21">
        <f t="shared" si="9"/>
        <v>0</v>
      </c>
      <c r="DG20" s="21">
        <f t="shared" si="10"/>
        <v>0</v>
      </c>
      <c r="DH20" s="21">
        <f t="shared" si="11"/>
        <v>0</v>
      </c>
      <c r="DI20" s="21">
        <f t="shared" si="12"/>
        <v>0</v>
      </c>
      <c r="DJ20" s="21">
        <f t="shared" si="13"/>
        <v>0</v>
      </c>
      <c r="DK20" s="21">
        <f t="shared" si="14"/>
        <v>0</v>
      </c>
      <c r="DL20" s="21">
        <f t="shared" si="15"/>
        <v>0</v>
      </c>
      <c r="DM20" s="21">
        <f t="shared" si="16"/>
        <v>0</v>
      </c>
      <c r="DN20" s="21">
        <f t="shared" si="17"/>
        <v>0</v>
      </c>
      <c r="DO20" s="21">
        <f t="shared" si="18"/>
        <v>0</v>
      </c>
      <c r="DP20" s="21">
        <f t="shared" si="19"/>
        <v>0</v>
      </c>
      <c r="DQ20" s="21">
        <f t="shared" si="20"/>
        <v>0</v>
      </c>
      <c r="DR20" s="21">
        <f t="shared" si="21"/>
        <v>0</v>
      </c>
      <c r="DS20" s="21">
        <f t="shared" si="22"/>
        <v>0</v>
      </c>
      <c r="DT20" s="21">
        <f t="shared" si="23"/>
        <v>0</v>
      </c>
      <c r="DU20" s="21">
        <f t="shared" si="24"/>
        <v>0</v>
      </c>
      <c r="DV20" s="21">
        <f t="shared" si="25"/>
        <v>0</v>
      </c>
      <c r="DW20" s="21">
        <f t="shared" si="26"/>
        <v>0</v>
      </c>
      <c r="DX20" s="21">
        <f t="shared" si="27"/>
        <v>0</v>
      </c>
      <c r="DY20" s="21">
        <f t="shared" si="28"/>
        <v>0</v>
      </c>
      <c r="DZ20" s="21">
        <f t="shared" si="29"/>
        <v>0</v>
      </c>
      <c r="EA20" s="21">
        <f t="shared" si="30"/>
        <v>0</v>
      </c>
      <c r="EB20" s="21">
        <f t="shared" si="31"/>
        <v>0</v>
      </c>
      <c r="EC20" s="21">
        <f t="shared" si="32"/>
        <v>0</v>
      </c>
      <c r="ED20" s="21">
        <f t="shared" si="33"/>
        <v>0</v>
      </c>
      <c r="EE20" s="21">
        <f t="shared" si="34"/>
        <v>0</v>
      </c>
      <c r="EF20" s="21">
        <f t="shared" si="35"/>
        <v>60</v>
      </c>
      <c r="EG20" s="21">
        <f t="shared" si="36"/>
        <v>0</v>
      </c>
      <c r="EH20" s="21">
        <f t="shared" si="37"/>
        <v>0</v>
      </c>
      <c r="EI20" s="21">
        <f t="shared" si="38"/>
        <v>0</v>
      </c>
      <c r="EJ20" s="21">
        <f t="shared" si="39"/>
        <v>0</v>
      </c>
      <c r="EK20" s="21">
        <f t="shared" si="40"/>
        <v>0</v>
      </c>
      <c r="EL20" s="21">
        <f t="shared" si="41"/>
        <v>0</v>
      </c>
      <c r="EM20" s="21">
        <f t="shared" si="42"/>
        <v>0</v>
      </c>
      <c r="EN20" s="21">
        <f t="shared" si="43"/>
        <v>0</v>
      </c>
      <c r="EO20" s="21">
        <f t="shared" si="44"/>
        <v>0</v>
      </c>
      <c r="EP20" s="21">
        <f t="shared" si="45"/>
        <v>0</v>
      </c>
      <c r="EQ20" s="21">
        <f t="shared" si="46"/>
        <v>0</v>
      </c>
      <c r="ER20" s="21">
        <f t="shared" si="47"/>
        <v>0</v>
      </c>
      <c r="ES20" s="21">
        <f t="shared" si="48"/>
        <v>0</v>
      </c>
      <c r="ET20" s="21">
        <f t="shared" si="49"/>
        <v>0</v>
      </c>
      <c r="EU20" s="21">
        <f t="shared" si="50"/>
        <v>0</v>
      </c>
      <c r="EV20" s="21">
        <f t="shared" si="52"/>
        <v>60</v>
      </c>
      <c r="EW20" s="21" t="str">
        <f t="shared" si="53"/>
        <v>GEOSYSTEM INGENIERIA S.A.S</v>
      </c>
      <c r="EX20" s="111">
        <f t="shared" si="54"/>
        <v>573342</v>
      </c>
      <c r="EY20" s="43">
        <f t="shared" si="51"/>
        <v>-87315.060000000056</v>
      </c>
    </row>
    <row r="21" spans="1:155" ht="11.25" x14ac:dyDescent="0.15">
      <c r="A21" s="7">
        <v>10</v>
      </c>
      <c r="B21" s="7" t="s">
        <v>7</v>
      </c>
      <c r="C21" s="7" t="s">
        <v>25</v>
      </c>
      <c r="D21" s="8" t="s">
        <v>9</v>
      </c>
      <c r="E21" s="15" t="s">
        <v>77</v>
      </c>
      <c r="F21" s="23">
        <v>3</v>
      </c>
      <c r="G21" s="114">
        <v>22919400</v>
      </c>
      <c r="H21" s="81" t="s">
        <v>127</v>
      </c>
      <c r="I21" s="80"/>
      <c r="J21" s="79"/>
      <c r="K21" s="79"/>
      <c r="L21" s="79"/>
      <c r="M21" s="79"/>
      <c r="N21" s="79"/>
      <c r="O21" s="79"/>
      <c r="P21" s="79"/>
      <c r="Q21" s="81" t="s">
        <v>134</v>
      </c>
      <c r="R21" s="79"/>
      <c r="S21" s="79"/>
      <c r="T21" s="79"/>
      <c r="U21" s="79"/>
      <c r="V21" s="79"/>
      <c r="W21" s="79"/>
      <c r="X21" s="105" t="s">
        <v>127</v>
      </c>
      <c r="Y21" s="105"/>
      <c r="Z21" s="104"/>
      <c r="AA21" s="104"/>
      <c r="AB21" s="104"/>
      <c r="AC21" s="104"/>
      <c r="AD21" s="104"/>
      <c r="AE21" s="104"/>
      <c r="AF21" s="104"/>
      <c r="AG21" s="106" t="s">
        <v>134</v>
      </c>
      <c r="AH21" s="104"/>
      <c r="AI21" s="104"/>
      <c r="AJ21" s="104"/>
      <c r="AK21" s="104"/>
      <c r="AL21" s="104"/>
      <c r="AM21" s="104"/>
      <c r="AN21" s="25">
        <v>21241500</v>
      </c>
      <c r="AO21" s="28"/>
      <c r="AP21" s="74"/>
      <c r="AQ21" s="74"/>
      <c r="AR21" s="74"/>
      <c r="AS21" s="74"/>
      <c r="AT21" s="74"/>
      <c r="AU21" s="74"/>
      <c r="AV21" s="74"/>
      <c r="AW21" s="28">
        <v>19635000</v>
      </c>
      <c r="AX21" s="74"/>
      <c r="AY21" s="74"/>
      <c r="AZ21" s="74"/>
      <c r="BA21" s="74"/>
      <c r="BB21" s="74"/>
      <c r="BC21" s="74"/>
      <c r="BD21" s="90">
        <v>3</v>
      </c>
      <c r="BE21" s="89"/>
      <c r="BF21" s="86"/>
      <c r="BG21" s="86"/>
      <c r="BH21" s="86"/>
      <c r="BI21" s="86"/>
      <c r="BJ21" s="86"/>
      <c r="BK21" s="86"/>
      <c r="BL21" s="86"/>
      <c r="BM21" s="112">
        <v>0</v>
      </c>
      <c r="BN21" s="86"/>
      <c r="BO21" s="86"/>
      <c r="BP21" s="86"/>
      <c r="BQ21" s="86"/>
      <c r="BR21" s="86"/>
      <c r="BS21" s="86"/>
      <c r="BT21" s="99" t="s">
        <v>138</v>
      </c>
      <c r="BU21" s="98"/>
      <c r="BV21" s="95"/>
      <c r="BW21" s="95"/>
      <c r="BX21" s="95"/>
      <c r="BY21" s="95"/>
      <c r="BZ21" s="95"/>
      <c r="CA21" s="95"/>
      <c r="CB21" s="95"/>
      <c r="CC21" s="102" t="s">
        <v>138</v>
      </c>
      <c r="CD21" s="95"/>
      <c r="CE21" s="95"/>
      <c r="CF21" s="95"/>
      <c r="CG21" s="95"/>
      <c r="CH21" s="95"/>
      <c r="CI21" s="95"/>
      <c r="CJ21" s="21">
        <f>ROUND((IF(HABILITADOS!G21="",0,((MIN(HABILITADOS!$G$21:$V$21)/HABILITADOS!G21)*40))),2)</f>
        <v>40</v>
      </c>
      <c r="CK21" s="21">
        <f>ROUND((IF(HABILITADOS!H21="",0,((MIN(HABILITADOS!$G$21:$V$21)/HABILITADOS!H21)*40))),2)</f>
        <v>0</v>
      </c>
      <c r="CL21" s="21">
        <f>ROUND((IF(HABILITADOS!I21="",0,((MIN(HABILITADOS!$G$21:$V$21)/HABILITADOS!I21)*40))),2)</f>
        <v>0</v>
      </c>
      <c r="CM21" s="21">
        <f>ROUND((IF(HABILITADOS!J21="",0,((MIN(HABILITADOS!$G$21:$V$21)/HABILITADOS!J21)*40))),2)</f>
        <v>0</v>
      </c>
      <c r="CN21" s="21">
        <f>ROUND((IF(HABILITADOS!K21="",0,((MIN(HABILITADOS!$G$21:$V$21)/HABILITADOS!K21)*40))),2)</f>
        <v>0</v>
      </c>
      <c r="CO21" s="21">
        <f>ROUND((IF(HABILITADOS!L21="",0,((MIN(HABILITADOS!$G$21:$V$21)/HABILITADOS!L21)*40))),2)</f>
        <v>0</v>
      </c>
      <c r="CP21" s="21">
        <f>ROUND((IF(HABILITADOS!M21="",0,((MIN(HABILITADOS!$G$21:$V$21)/HABILITADOS!M21)*40))),2)</f>
        <v>0</v>
      </c>
      <c r="CQ21" s="21">
        <f>ROUND((IF(HABILITADOS!N21="",0,((MIN(HABILITADOS!$G$21:$V$21)/HABILITADOS!N21)*40))),2)</f>
        <v>0</v>
      </c>
      <c r="CR21" s="21">
        <f>ROUND((IF(HABILITADOS!O21="",0,((MIN(HABILITADOS!$G$21:$V$21)/HABILITADOS!O21)*40))),2)</f>
        <v>0</v>
      </c>
      <c r="CS21" s="21">
        <f>ROUND((IF(HABILITADOS!P21="",0,((MIN(HABILITADOS!$G$21:$V$21)/HABILITADOS!P21)*40))),2)</f>
        <v>0</v>
      </c>
      <c r="CT21" s="21">
        <f>ROUND((IF(HABILITADOS!Q21="",0,((MIN(HABILITADOS!$G$21:$V$21)/HABILITADOS!Q21)*40))),2)</f>
        <v>0</v>
      </c>
      <c r="CU21" s="21">
        <f>ROUND((IF(HABILITADOS!R21="",0,((MIN(HABILITADOS!$G$21:$V$21)/HABILITADOS!R21)*40))),2)</f>
        <v>0</v>
      </c>
      <c r="CV21" s="21">
        <f>ROUND((IF(HABILITADOS!S21="",0,((MIN(HABILITADOS!$G$21:$V$21)/HABILITADOS!S21)*40))),2)</f>
        <v>0</v>
      </c>
      <c r="CW21" s="21">
        <f>ROUND((IF(HABILITADOS!T21="",0,((MIN(HABILITADOS!$G$21:$V$21)/HABILITADOS!T21)*40))),2)</f>
        <v>0</v>
      </c>
      <c r="CX21" s="21">
        <f>ROUND((IF(HABILITADOS!U21="",0,((MIN(HABILITADOS!$G$21:$V$21)/HABILITADOS!U21)*40))),2)</f>
        <v>0</v>
      </c>
      <c r="CY21" s="21">
        <f>ROUND((IF(HABILITADOS!V21="",0,((MIN(HABILITADOS!$G$21:$V$21)/HABILITADOS!V21)*40))),2)</f>
        <v>0</v>
      </c>
      <c r="CZ21" s="21">
        <f t="shared" si="3"/>
        <v>20</v>
      </c>
      <c r="DA21" s="21">
        <f t="shared" si="4"/>
        <v>0</v>
      </c>
      <c r="DB21" s="21">
        <f t="shared" si="5"/>
        <v>0</v>
      </c>
      <c r="DC21" s="21">
        <f t="shared" si="6"/>
        <v>0</v>
      </c>
      <c r="DD21" s="21">
        <f t="shared" si="7"/>
        <v>0</v>
      </c>
      <c r="DE21" s="21">
        <f t="shared" si="8"/>
        <v>0</v>
      </c>
      <c r="DF21" s="21">
        <f t="shared" si="9"/>
        <v>0</v>
      </c>
      <c r="DG21" s="21">
        <f t="shared" si="10"/>
        <v>0</v>
      </c>
      <c r="DH21" s="21">
        <f t="shared" si="11"/>
        <v>0</v>
      </c>
      <c r="DI21" s="21">
        <f t="shared" si="12"/>
        <v>0</v>
      </c>
      <c r="DJ21" s="21">
        <f t="shared" si="13"/>
        <v>0</v>
      </c>
      <c r="DK21" s="21">
        <f t="shared" si="14"/>
        <v>0</v>
      </c>
      <c r="DL21" s="21">
        <f t="shared" si="15"/>
        <v>0</v>
      </c>
      <c r="DM21" s="21">
        <f t="shared" si="16"/>
        <v>0</v>
      </c>
      <c r="DN21" s="21">
        <f t="shared" si="17"/>
        <v>0</v>
      </c>
      <c r="DO21" s="21">
        <f t="shared" si="18"/>
        <v>0</v>
      </c>
      <c r="DP21" s="21">
        <f t="shared" si="19"/>
        <v>0</v>
      </c>
      <c r="DQ21" s="21">
        <f t="shared" si="20"/>
        <v>0</v>
      </c>
      <c r="DR21" s="21">
        <f t="shared" si="21"/>
        <v>0</v>
      </c>
      <c r="DS21" s="21">
        <f t="shared" si="22"/>
        <v>0</v>
      </c>
      <c r="DT21" s="21">
        <f t="shared" si="23"/>
        <v>0</v>
      </c>
      <c r="DU21" s="21">
        <f t="shared" si="24"/>
        <v>0</v>
      </c>
      <c r="DV21" s="21">
        <f t="shared" si="25"/>
        <v>0</v>
      </c>
      <c r="DW21" s="21">
        <f t="shared" si="26"/>
        <v>0</v>
      </c>
      <c r="DX21" s="21">
        <f t="shared" si="27"/>
        <v>0</v>
      </c>
      <c r="DY21" s="21">
        <f t="shared" si="28"/>
        <v>0</v>
      </c>
      <c r="DZ21" s="21">
        <f t="shared" si="29"/>
        <v>0</v>
      </c>
      <c r="EA21" s="21">
        <f t="shared" si="30"/>
        <v>0</v>
      </c>
      <c r="EB21" s="21">
        <f t="shared" si="31"/>
        <v>0</v>
      </c>
      <c r="EC21" s="21">
        <f t="shared" si="32"/>
        <v>0</v>
      </c>
      <c r="ED21" s="21">
        <f t="shared" si="33"/>
        <v>0</v>
      </c>
      <c r="EE21" s="21">
        <f t="shared" si="34"/>
        <v>0</v>
      </c>
      <c r="EF21" s="21">
        <f t="shared" si="35"/>
        <v>60</v>
      </c>
      <c r="EG21" s="21">
        <f t="shared" si="36"/>
        <v>0</v>
      </c>
      <c r="EH21" s="21">
        <f t="shared" si="37"/>
        <v>0</v>
      </c>
      <c r="EI21" s="21">
        <f t="shared" si="38"/>
        <v>0</v>
      </c>
      <c r="EJ21" s="21">
        <f t="shared" si="39"/>
        <v>0</v>
      </c>
      <c r="EK21" s="21">
        <f t="shared" si="40"/>
        <v>0</v>
      </c>
      <c r="EL21" s="21">
        <f t="shared" si="41"/>
        <v>0</v>
      </c>
      <c r="EM21" s="21">
        <f t="shared" si="42"/>
        <v>0</v>
      </c>
      <c r="EN21" s="21">
        <f t="shared" si="43"/>
        <v>0</v>
      </c>
      <c r="EO21" s="21">
        <f t="shared" si="44"/>
        <v>0</v>
      </c>
      <c r="EP21" s="21">
        <f t="shared" si="45"/>
        <v>0</v>
      </c>
      <c r="EQ21" s="21">
        <f t="shared" si="46"/>
        <v>0</v>
      </c>
      <c r="ER21" s="21">
        <f t="shared" si="47"/>
        <v>0</v>
      </c>
      <c r="ES21" s="21">
        <f t="shared" si="48"/>
        <v>0</v>
      </c>
      <c r="ET21" s="21">
        <f t="shared" si="49"/>
        <v>0</v>
      </c>
      <c r="EU21" s="21">
        <f t="shared" si="50"/>
        <v>0</v>
      </c>
      <c r="EV21" s="21">
        <f t="shared" si="52"/>
        <v>60</v>
      </c>
      <c r="EW21" s="21" t="str">
        <f t="shared" si="53"/>
        <v>GEOSYSTEM INGENIERIA S.A.S</v>
      </c>
      <c r="EX21" s="111">
        <f t="shared" si="54"/>
        <v>21241500</v>
      </c>
      <c r="EY21" s="43">
        <f t="shared" si="51"/>
        <v>-1677900</v>
      </c>
    </row>
    <row r="22" spans="1:155" ht="11.25" x14ac:dyDescent="0.15">
      <c r="A22" s="7">
        <v>11</v>
      </c>
      <c r="B22" s="7" t="s">
        <v>7</v>
      </c>
      <c r="C22" s="7" t="s">
        <v>25</v>
      </c>
      <c r="D22" s="8" t="s">
        <v>9</v>
      </c>
      <c r="E22" s="15" t="s">
        <v>79</v>
      </c>
      <c r="F22" s="23">
        <v>10</v>
      </c>
      <c r="G22" s="114">
        <v>24990000</v>
      </c>
      <c r="H22" s="81" t="s">
        <v>127</v>
      </c>
      <c r="I22" s="80"/>
      <c r="J22" s="81" t="s">
        <v>134</v>
      </c>
      <c r="K22" s="79"/>
      <c r="L22" s="79"/>
      <c r="M22" s="79"/>
      <c r="N22" s="79"/>
      <c r="O22" s="79"/>
      <c r="P22" s="79"/>
      <c r="Q22" s="81" t="s">
        <v>134</v>
      </c>
      <c r="R22" s="79"/>
      <c r="S22" s="79"/>
      <c r="T22" s="79"/>
      <c r="U22" s="79"/>
      <c r="V22" s="79"/>
      <c r="W22" s="79"/>
      <c r="X22" s="105" t="s">
        <v>127</v>
      </c>
      <c r="Y22" s="105"/>
      <c r="Z22" s="105" t="s">
        <v>127</v>
      </c>
      <c r="AA22" s="104"/>
      <c r="AB22" s="104"/>
      <c r="AC22" s="104"/>
      <c r="AD22" s="104"/>
      <c r="AE22" s="104"/>
      <c r="AF22" s="104"/>
      <c r="AG22" s="106" t="s">
        <v>134</v>
      </c>
      <c r="AH22" s="104"/>
      <c r="AI22" s="104"/>
      <c r="AJ22" s="104"/>
      <c r="AK22" s="104"/>
      <c r="AL22" s="104"/>
      <c r="AM22" s="104"/>
      <c r="AN22" s="25">
        <v>22610000</v>
      </c>
      <c r="AO22" s="28"/>
      <c r="AP22" s="25">
        <v>24395000</v>
      </c>
      <c r="AQ22" s="74"/>
      <c r="AR22" s="74"/>
      <c r="AS22" s="74"/>
      <c r="AT22" s="74"/>
      <c r="AU22" s="74"/>
      <c r="AV22" s="74"/>
      <c r="AW22" s="28">
        <v>23800000</v>
      </c>
      <c r="AX22" s="74"/>
      <c r="AY22" s="74"/>
      <c r="AZ22" s="74"/>
      <c r="BA22" s="74"/>
      <c r="BB22" s="74"/>
      <c r="BC22" s="74"/>
      <c r="BD22" s="90">
        <v>3</v>
      </c>
      <c r="BE22" s="89"/>
      <c r="BF22" s="90">
        <v>3</v>
      </c>
      <c r="BG22" s="86"/>
      <c r="BH22" s="86"/>
      <c r="BI22" s="86"/>
      <c r="BJ22" s="86"/>
      <c r="BK22" s="86"/>
      <c r="BL22" s="86"/>
      <c r="BM22" s="112">
        <v>0</v>
      </c>
      <c r="BN22" s="86"/>
      <c r="BO22" s="86"/>
      <c r="BP22" s="86"/>
      <c r="BQ22" s="86"/>
      <c r="BR22" s="86"/>
      <c r="BS22" s="86"/>
      <c r="BT22" s="99" t="s">
        <v>138</v>
      </c>
      <c r="BU22" s="98"/>
      <c r="BV22" s="99" t="s">
        <v>138</v>
      </c>
      <c r="BW22" s="95"/>
      <c r="BX22" s="95"/>
      <c r="BY22" s="95"/>
      <c r="BZ22" s="95"/>
      <c r="CA22" s="95"/>
      <c r="CB22" s="95"/>
      <c r="CC22" s="102" t="s">
        <v>138</v>
      </c>
      <c r="CD22" s="95"/>
      <c r="CE22" s="95"/>
      <c r="CF22" s="95"/>
      <c r="CG22" s="95"/>
      <c r="CH22" s="95"/>
      <c r="CI22" s="95"/>
      <c r="CJ22" s="21">
        <f>ROUND((IF(HABILITADOS!G22="",0,((MIN(HABILITADOS!$G$22:$V$22)/HABILITADOS!G22)*40))),2)</f>
        <v>40</v>
      </c>
      <c r="CK22" s="21">
        <f>ROUND((IF(HABILITADOS!H22="",0,((MIN(HABILITADOS!$G$22:$V$22)/HABILITADOS!H22)*40))),2)</f>
        <v>0</v>
      </c>
      <c r="CL22" s="21">
        <f>ROUND((IF(HABILITADOS!I22="",0,((MIN(HABILITADOS!$G$22:$V$22)/HABILITADOS!I22)*40))),2)</f>
        <v>0</v>
      </c>
      <c r="CM22" s="21">
        <f>ROUND((IF(HABILITADOS!J22="",0,((MIN(HABILITADOS!$G$22:$V$22)/HABILITADOS!J22)*40))),2)</f>
        <v>0</v>
      </c>
      <c r="CN22" s="21">
        <f>ROUND((IF(HABILITADOS!K22="",0,((MIN(HABILITADOS!$G$22:$V$22)/HABILITADOS!K22)*40))),2)</f>
        <v>0</v>
      </c>
      <c r="CO22" s="21">
        <f>ROUND((IF(HABILITADOS!L22="",0,((MIN(HABILITADOS!$G$22:$V$22)/HABILITADOS!L22)*40))),2)</f>
        <v>0</v>
      </c>
      <c r="CP22" s="21">
        <f>ROUND((IF(HABILITADOS!M22="",0,((MIN(HABILITADOS!$G$22:$V$22)/HABILITADOS!M22)*40))),2)</f>
        <v>0</v>
      </c>
      <c r="CQ22" s="21">
        <f>ROUND((IF(HABILITADOS!N22="",0,((MIN(HABILITADOS!$G$22:$V$22)/HABILITADOS!N22)*40))),2)</f>
        <v>0</v>
      </c>
      <c r="CR22" s="21">
        <f>ROUND((IF(HABILITADOS!O22="",0,((MIN(HABILITADOS!$G$22:$V$22)/HABILITADOS!O22)*40))),2)</f>
        <v>0</v>
      </c>
      <c r="CS22" s="21">
        <f>ROUND((IF(HABILITADOS!P22="",0,((MIN(HABILITADOS!$G$22:$V$22)/HABILITADOS!P22)*40))),2)</f>
        <v>0</v>
      </c>
      <c r="CT22" s="21">
        <f>ROUND((IF(HABILITADOS!Q22="",0,((MIN(HABILITADOS!$G$22:$V$22)/HABILITADOS!Q22)*40))),2)</f>
        <v>0</v>
      </c>
      <c r="CU22" s="21">
        <f>ROUND((IF(HABILITADOS!R22="",0,((MIN(HABILITADOS!$G$22:$V$22)/HABILITADOS!R22)*40))),2)</f>
        <v>0</v>
      </c>
      <c r="CV22" s="21">
        <f>ROUND((IF(HABILITADOS!S22="",0,((MIN(HABILITADOS!$G$22:$V$22)/HABILITADOS!S22)*40))),2)</f>
        <v>0</v>
      </c>
      <c r="CW22" s="21">
        <f>ROUND((IF(HABILITADOS!T22="",0,((MIN(HABILITADOS!$G$22:$V$22)/HABILITADOS!T22)*40))),2)</f>
        <v>0</v>
      </c>
      <c r="CX22" s="21">
        <f>ROUND((IF(HABILITADOS!U22="",0,((MIN(HABILITADOS!$G$22:$V$22)/HABILITADOS!U22)*40))),2)</f>
        <v>0</v>
      </c>
      <c r="CY22" s="21">
        <f>ROUND((IF(HABILITADOS!V22="",0,((MIN(HABILITADOS!$G$22:$V$22)/HABILITADOS!V22)*40))),2)</f>
        <v>0</v>
      </c>
      <c r="CZ22" s="21">
        <f t="shared" si="3"/>
        <v>20</v>
      </c>
      <c r="DA22" s="21">
        <f t="shared" si="4"/>
        <v>0</v>
      </c>
      <c r="DB22" s="21">
        <f t="shared" si="5"/>
        <v>0</v>
      </c>
      <c r="DC22" s="21">
        <f t="shared" si="6"/>
        <v>0</v>
      </c>
      <c r="DD22" s="21">
        <f t="shared" si="7"/>
        <v>0</v>
      </c>
      <c r="DE22" s="21">
        <f t="shared" si="8"/>
        <v>0</v>
      </c>
      <c r="DF22" s="21">
        <f t="shared" si="9"/>
        <v>0</v>
      </c>
      <c r="DG22" s="21">
        <f t="shared" si="10"/>
        <v>0</v>
      </c>
      <c r="DH22" s="21">
        <f t="shared" si="11"/>
        <v>0</v>
      </c>
      <c r="DI22" s="21">
        <f t="shared" si="12"/>
        <v>0</v>
      </c>
      <c r="DJ22" s="21">
        <f t="shared" si="13"/>
        <v>0</v>
      </c>
      <c r="DK22" s="21">
        <f t="shared" si="14"/>
        <v>0</v>
      </c>
      <c r="DL22" s="21">
        <f t="shared" si="15"/>
        <v>0</v>
      </c>
      <c r="DM22" s="21">
        <f t="shared" si="16"/>
        <v>0</v>
      </c>
      <c r="DN22" s="21">
        <f t="shared" si="17"/>
        <v>0</v>
      </c>
      <c r="DO22" s="21">
        <f t="shared" si="18"/>
        <v>0</v>
      </c>
      <c r="DP22" s="21">
        <f t="shared" si="19"/>
        <v>0</v>
      </c>
      <c r="DQ22" s="21">
        <f t="shared" si="20"/>
        <v>0</v>
      </c>
      <c r="DR22" s="21">
        <f t="shared" si="21"/>
        <v>0</v>
      </c>
      <c r="DS22" s="21">
        <f t="shared" si="22"/>
        <v>0</v>
      </c>
      <c r="DT22" s="21">
        <f t="shared" si="23"/>
        <v>0</v>
      </c>
      <c r="DU22" s="21">
        <f t="shared" si="24"/>
        <v>0</v>
      </c>
      <c r="DV22" s="21">
        <f t="shared" si="25"/>
        <v>0</v>
      </c>
      <c r="DW22" s="21">
        <f t="shared" si="26"/>
        <v>0</v>
      </c>
      <c r="DX22" s="21">
        <f t="shared" si="27"/>
        <v>0</v>
      </c>
      <c r="DY22" s="21">
        <f t="shared" si="28"/>
        <v>0</v>
      </c>
      <c r="DZ22" s="21">
        <f t="shared" si="29"/>
        <v>0</v>
      </c>
      <c r="EA22" s="21">
        <f t="shared" si="30"/>
        <v>0</v>
      </c>
      <c r="EB22" s="21">
        <f t="shared" si="31"/>
        <v>0</v>
      </c>
      <c r="EC22" s="21">
        <f t="shared" si="32"/>
        <v>0</v>
      </c>
      <c r="ED22" s="21">
        <f t="shared" si="33"/>
        <v>0</v>
      </c>
      <c r="EE22" s="21">
        <f t="shared" si="34"/>
        <v>0</v>
      </c>
      <c r="EF22" s="21">
        <f t="shared" si="35"/>
        <v>60</v>
      </c>
      <c r="EG22" s="21">
        <f t="shared" si="36"/>
        <v>0</v>
      </c>
      <c r="EH22" s="21">
        <f t="shared" si="37"/>
        <v>0</v>
      </c>
      <c r="EI22" s="21">
        <f t="shared" si="38"/>
        <v>0</v>
      </c>
      <c r="EJ22" s="21">
        <f t="shared" si="39"/>
        <v>0</v>
      </c>
      <c r="EK22" s="21">
        <f t="shared" si="40"/>
        <v>0</v>
      </c>
      <c r="EL22" s="21">
        <f t="shared" si="41"/>
        <v>0</v>
      </c>
      <c r="EM22" s="21">
        <f t="shared" si="42"/>
        <v>0</v>
      </c>
      <c r="EN22" s="21">
        <f t="shared" si="43"/>
        <v>0</v>
      </c>
      <c r="EO22" s="21">
        <f t="shared" si="44"/>
        <v>0</v>
      </c>
      <c r="EP22" s="21">
        <f t="shared" si="45"/>
        <v>0</v>
      </c>
      <c r="EQ22" s="21">
        <f t="shared" si="46"/>
        <v>0</v>
      </c>
      <c r="ER22" s="21">
        <f t="shared" si="47"/>
        <v>0</v>
      </c>
      <c r="ES22" s="21">
        <f t="shared" si="48"/>
        <v>0</v>
      </c>
      <c r="ET22" s="21">
        <f t="shared" si="49"/>
        <v>0</v>
      </c>
      <c r="EU22" s="21">
        <f t="shared" si="50"/>
        <v>0</v>
      </c>
      <c r="EV22" s="21">
        <f t="shared" si="52"/>
        <v>60</v>
      </c>
      <c r="EW22" s="21" t="str">
        <f t="shared" si="53"/>
        <v>GEOSYSTEM INGENIERIA S.A.S</v>
      </c>
      <c r="EX22" s="111">
        <f t="shared" si="54"/>
        <v>22610000</v>
      </c>
      <c r="EY22" s="43">
        <f t="shared" si="51"/>
        <v>-2380000</v>
      </c>
    </row>
    <row r="23" spans="1:155" ht="11.25" x14ac:dyDescent="0.15">
      <c r="A23" s="7">
        <v>12</v>
      </c>
      <c r="B23" s="7" t="s">
        <v>7</v>
      </c>
      <c r="C23" s="7" t="s">
        <v>25</v>
      </c>
      <c r="D23" s="8" t="s">
        <v>9</v>
      </c>
      <c r="E23" s="15" t="s">
        <v>27</v>
      </c>
      <c r="F23" s="23">
        <v>23</v>
      </c>
      <c r="G23" s="114">
        <v>2600150</v>
      </c>
      <c r="H23" s="81" t="s">
        <v>127</v>
      </c>
      <c r="I23" s="80"/>
      <c r="J23" s="81" t="s">
        <v>127</v>
      </c>
      <c r="K23" s="79"/>
      <c r="L23" s="79"/>
      <c r="M23" s="79"/>
      <c r="N23" s="79"/>
      <c r="O23" s="79"/>
      <c r="P23" s="79"/>
      <c r="Q23" s="81" t="s">
        <v>134</v>
      </c>
      <c r="R23" s="79"/>
      <c r="S23" s="79"/>
      <c r="T23" s="79"/>
      <c r="U23" s="79"/>
      <c r="V23" s="79"/>
      <c r="W23" s="79"/>
      <c r="X23" s="105" t="s">
        <v>134</v>
      </c>
      <c r="Y23" s="105"/>
      <c r="Z23" s="105" t="s">
        <v>127</v>
      </c>
      <c r="AA23" s="104"/>
      <c r="AB23" s="104"/>
      <c r="AC23" s="104"/>
      <c r="AD23" s="104"/>
      <c r="AE23" s="104"/>
      <c r="AF23" s="104"/>
      <c r="AG23" s="105" t="s">
        <v>134</v>
      </c>
      <c r="AH23" s="104"/>
      <c r="AI23" s="104"/>
      <c r="AJ23" s="104"/>
      <c r="AK23" s="104"/>
      <c r="AL23" s="104"/>
      <c r="AM23" s="104"/>
      <c r="AN23" s="25">
        <v>2463300</v>
      </c>
      <c r="AO23" s="28"/>
      <c r="AP23" s="25">
        <v>2326450</v>
      </c>
      <c r="AQ23" s="74"/>
      <c r="AR23" s="74"/>
      <c r="AS23" s="74"/>
      <c r="AT23" s="74"/>
      <c r="AU23" s="74"/>
      <c r="AV23" s="74"/>
      <c r="AW23" s="28">
        <v>1642200</v>
      </c>
      <c r="AX23" s="74"/>
      <c r="AY23" s="74"/>
      <c r="AZ23" s="74"/>
      <c r="BA23" s="74"/>
      <c r="BB23" s="74"/>
      <c r="BC23" s="74"/>
      <c r="BD23" s="90">
        <v>3</v>
      </c>
      <c r="BE23" s="89"/>
      <c r="BF23" s="90">
        <v>2</v>
      </c>
      <c r="BG23" s="86"/>
      <c r="BH23" s="86"/>
      <c r="BI23" s="86"/>
      <c r="BJ23" s="86"/>
      <c r="BK23" s="86"/>
      <c r="BL23" s="86"/>
      <c r="BM23" s="112">
        <v>0</v>
      </c>
      <c r="BN23" s="86"/>
      <c r="BO23" s="86"/>
      <c r="BP23" s="86"/>
      <c r="BQ23" s="86"/>
      <c r="BR23" s="86"/>
      <c r="BS23" s="86"/>
      <c r="BT23" s="99" t="s">
        <v>138</v>
      </c>
      <c r="BU23" s="98"/>
      <c r="BV23" s="99" t="s">
        <v>138</v>
      </c>
      <c r="BW23" s="95"/>
      <c r="BX23" s="95"/>
      <c r="BY23" s="95"/>
      <c r="BZ23" s="95"/>
      <c r="CA23" s="95"/>
      <c r="CB23" s="95"/>
      <c r="CC23" s="102" t="s">
        <v>138</v>
      </c>
      <c r="CD23" s="95"/>
      <c r="CE23" s="95"/>
      <c r="CF23" s="95"/>
      <c r="CG23" s="95"/>
      <c r="CH23" s="95"/>
      <c r="CI23" s="95"/>
      <c r="CJ23" s="21">
        <f>ROUND((IF(HABILITADOS!G23="",0,((MIN(HABILITADOS!$G$23:$V$23)/HABILITADOS!G23)*40))),2)</f>
        <v>0</v>
      </c>
      <c r="CK23" s="21">
        <f>ROUND((IF(HABILITADOS!H23="",0,((MIN(HABILITADOS!$G$23:$V$23)/HABILITADOS!H23)*40))),2)</f>
        <v>0</v>
      </c>
      <c r="CL23" s="21">
        <f>ROUND((IF(HABILITADOS!I23="",0,((MIN(HABILITADOS!$G$23:$V$23)/HABILITADOS!I23)*40))),2)</f>
        <v>40</v>
      </c>
      <c r="CM23" s="21">
        <f>ROUND((IF(HABILITADOS!J23="",0,((MIN(HABILITADOS!$G$23:$V$23)/HABILITADOS!J23)*40))),2)</f>
        <v>0</v>
      </c>
      <c r="CN23" s="21">
        <f>ROUND((IF(HABILITADOS!K23="",0,((MIN(HABILITADOS!$G$23:$V$23)/HABILITADOS!K23)*40))),2)</f>
        <v>0</v>
      </c>
      <c r="CO23" s="21">
        <f>ROUND((IF(HABILITADOS!L23="",0,((MIN(HABILITADOS!$G$23:$V$23)/HABILITADOS!L23)*40))),2)</f>
        <v>0</v>
      </c>
      <c r="CP23" s="21">
        <f>ROUND((IF(HABILITADOS!M23="",0,((MIN(HABILITADOS!$G$23:$V$23)/HABILITADOS!M23)*40))),2)</f>
        <v>0</v>
      </c>
      <c r="CQ23" s="21">
        <f>ROUND((IF(HABILITADOS!N23="",0,((MIN(HABILITADOS!$G$23:$V$23)/HABILITADOS!N23)*40))),2)</f>
        <v>0</v>
      </c>
      <c r="CR23" s="21">
        <f>ROUND((IF(HABILITADOS!O23="",0,((MIN(HABILITADOS!$G$23:$V$23)/HABILITADOS!O23)*40))),2)</f>
        <v>0</v>
      </c>
      <c r="CS23" s="21">
        <f>ROUND((IF(HABILITADOS!P23="",0,((MIN(HABILITADOS!$G$23:$V$23)/HABILITADOS!P23)*40))),2)</f>
        <v>0</v>
      </c>
      <c r="CT23" s="21">
        <f>ROUND((IF(HABILITADOS!Q23="",0,((MIN(HABILITADOS!$G$23:$V$23)/HABILITADOS!Q23)*40))),2)</f>
        <v>0</v>
      </c>
      <c r="CU23" s="21">
        <f>ROUND((IF(HABILITADOS!R23="",0,((MIN(HABILITADOS!$G$23:$V$23)/HABILITADOS!R23)*40))),2)</f>
        <v>0</v>
      </c>
      <c r="CV23" s="21">
        <f>ROUND((IF(HABILITADOS!S23="",0,((MIN(HABILITADOS!$G$23:$V$23)/HABILITADOS!S23)*40))),2)</f>
        <v>0</v>
      </c>
      <c r="CW23" s="21">
        <f>ROUND((IF(HABILITADOS!T23="",0,((MIN(HABILITADOS!$G$23:$V$23)/HABILITADOS!T23)*40))),2)</f>
        <v>0</v>
      </c>
      <c r="CX23" s="21">
        <f>ROUND((IF(HABILITADOS!U23="",0,((MIN(HABILITADOS!$G$23:$V$23)/HABILITADOS!U23)*40))),2)</f>
        <v>0</v>
      </c>
      <c r="CY23" s="21">
        <f>ROUND((IF(HABILITADOS!V23="",0,((MIN(HABILITADOS!$G$23:$V$23)/HABILITADOS!V23)*40))),2)</f>
        <v>0</v>
      </c>
      <c r="CZ23" s="21">
        <f t="shared" si="3"/>
        <v>0</v>
      </c>
      <c r="DA23" s="21">
        <f t="shared" si="4"/>
        <v>0</v>
      </c>
      <c r="DB23" s="21">
        <f t="shared" si="5"/>
        <v>0</v>
      </c>
      <c r="DC23" s="21">
        <f t="shared" si="6"/>
        <v>0</v>
      </c>
      <c r="DD23" s="21">
        <f t="shared" si="7"/>
        <v>0</v>
      </c>
      <c r="DE23" s="21">
        <f t="shared" si="8"/>
        <v>0</v>
      </c>
      <c r="DF23" s="21">
        <f t="shared" si="9"/>
        <v>0</v>
      </c>
      <c r="DG23" s="21">
        <f t="shared" si="10"/>
        <v>0</v>
      </c>
      <c r="DH23" s="21">
        <f t="shared" si="11"/>
        <v>0</v>
      </c>
      <c r="DI23" s="21">
        <f t="shared" si="12"/>
        <v>0</v>
      </c>
      <c r="DJ23" s="21">
        <f t="shared" si="13"/>
        <v>0</v>
      </c>
      <c r="DK23" s="21">
        <f t="shared" si="14"/>
        <v>0</v>
      </c>
      <c r="DL23" s="21">
        <f t="shared" si="15"/>
        <v>0</v>
      </c>
      <c r="DM23" s="21">
        <f t="shared" si="16"/>
        <v>0</v>
      </c>
      <c r="DN23" s="21">
        <f t="shared" si="17"/>
        <v>0</v>
      </c>
      <c r="DO23" s="21">
        <f t="shared" si="18"/>
        <v>0</v>
      </c>
      <c r="DP23" s="21">
        <f t="shared" si="19"/>
        <v>0</v>
      </c>
      <c r="DQ23" s="21">
        <f t="shared" si="20"/>
        <v>0</v>
      </c>
      <c r="DR23" s="21">
        <f t="shared" si="21"/>
        <v>0</v>
      </c>
      <c r="DS23" s="21">
        <f t="shared" si="22"/>
        <v>0</v>
      </c>
      <c r="DT23" s="21">
        <f t="shared" si="23"/>
        <v>0</v>
      </c>
      <c r="DU23" s="21">
        <f t="shared" si="24"/>
        <v>0</v>
      </c>
      <c r="DV23" s="21">
        <f t="shared" si="25"/>
        <v>0</v>
      </c>
      <c r="DW23" s="21">
        <f t="shared" si="26"/>
        <v>0</v>
      </c>
      <c r="DX23" s="21">
        <f t="shared" si="27"/>
        <v>0</v>
      </c>
      <c r="DY23" s="21">
        <f t="shared" si="28"/>
        <v>0</v>
      </c>
      <c r="DZ23" s="21">
        <f t="shared" si="29"/>
        <v>0</v>
      </c>
      <c r="EA23" s="21">
        <f t="shared" si="30"/>
        <v>0</v>
      </c>
      <c r="EB23" s="21">
        <f t="shared" si="31"/>
        <v>0</v>
      </c>
      <c r="EC23" s="21">
        <f t="shared" si="32"/>
        <v>0</v>
      </c>
      <c r="ED23" s="21">
        <f t="shared" si="33"/>
        <v>0</v>
      </c>
      <c r="EE23" s="21">
        <f t="shared" si="34"/>
        <v>0</v>
      </c>
      <c r="EF23" s="21">
        <f t="shared" si="35"/>
        <v>0</v>
      </c>
      <c r="EG23" s="21">
        <f t="shared" si="36"/>
        <v>0</v>
      </c>
      <c r="EH23" s="21">
        <f t="shared" si="37"/>
        <v>40</v>
      </c>
      <c r="EI23" s="21">
        <f t="shared" si="38"/>
        <v>0</v>
      </c>
      <c r="EJ23" s="21">
        <f t="shared" si="39"/>
        <v>0</v>
      </c>
      <c r="EK23" s="21">
        <f t="shared" si="40"/>
        <v>0</v>
      </c>
      <c r="EL23" s="21">
        <f t="shared" si="41"/>
        <v>0</v>
      </c>
      <c r="EM23" s="21">
        <f t="shared" si="42"/>
        <v>0</v>
      </c>
      <c r="EN23" s="21">
        <f t="shared" si="43"/>
        <v>0</v>
      </c>
      <c r="EO23" s="21">
        <f t="shared" si="44"/>
        <v>0</v>
      </c>
      <c r="EP23" s="21">
        <f t="shared" si="45"/>
        <v>0</v>
      </c>
      <c r="EQ23" s="21">
        <f t="shared" si="46"/>
        <v>0</v>
      </c>
      <c r="ER23" s="21">
        <f t="shared" si="47"/>
        <v>0</v>
      </c>
      <c r="ES23" s="21">
        <f t="shared" si="48"/>
        <v>0</v>
      </c>
      <c r="ET23" s="21">
        <f t="shared" si="49"/>
        <v>0</v>
      </c>
      <c r="EU23" s="21">
        <f t="shared" si="50"/>
        <v>0</v>
      </c>
      <c r="EV23" s="21">
        <f t="shared" si="52"/>
        <v>40</v>
      </c>
      <c r="EW23" s="21" t="str">
        <f t="shared" si="53"/>
        <v>KASAI S.A.S ORGANIZACIÓN COMERCIAL</v>
      </c>
      <c r="EX23" s="111">
        <f t="shared" si="54"/>
        <v>2326450</v>
      </c>
      <c r="EY23" s="43">
        <f t="shared" si="51"/>
        <v>-273700</v>
      </c>
    </row>
    <row r="24" spans="1:155" ht="11.25" x14ac:dyDescent="0.15">
      <c r="A24" s="7">
        <v>13</v>
      </c>
      <c r="B24" s="7" t="s">
        <v>7</v>
      </c>
      <c r="C24" s="7" t="s">
        <v>25</v>
      </c>
      <c r="D24" s="8" t="s">
        <v>9</v>
      </c>
      <c r="E24" s="15" t="s">
        <v>29</v>
      </c>
      <c r="F24" s="23">
        <v>20</v>
      </c>
      <c r="G24" s="114">
        <v>595000</v>
      </c>
      <c r="H24" s="81" t="s">
        <v>127</v>
      </c>
      <c r="I24" s="80"/>
      <c r="J24" s="79"/>
      <c r="K24" s="79"/>
      <c r="L24" s="79"/>
      <c r="M24" s="79"/>
      <c r="N24" s="79"/>
      <c r="O24" s="79"/>
      <c r="P24" s="79"/>
      <c r="Q24" s="81" t="s">
        <v>134</v>
      </c>
      <c r="R24" s="79"/>
      <c r="S24" s="79"/>
      <c r="T24" s="79"/>
      <c r="U24" s="79"/>
      <c r="V24" s="79"/>
      <c r="W24" s="79"/>
      <c r="X24" s="105" t="s">
        <v>134</v>
      </c>
      <c r="Y24" s="105"/>
      <c r="Z24" s="104"/>
      <c r="AA24" s="104"/>
      <c r="AB24" s="104"/>
      <c r="AC24" s="104"/>
      <c r="AD24" s="104"/>
      <c r="AE24" s="104"/>
      <c r="AF24" s="104"/>
      <c r="AG24" s="105" t="s">
        <v>134</v>
      </c>
      <c r="AH24" s="104"/>
      <c r="AI24" s="104"/>
      <c r="AJ24" s="104"/>
      <c r="AK24" s="104"/>
      <c r="AL24" s="104"/>
      <c r="AM24" s="104"/>
      <c r="AN24" s="25">
        <v>523600</v>
      </c>
      <c r="AO24" s="28"/>
      <c r="AP24" s="74"/>
      <c r="AQ24" s="74"/>
      <c r="AR24" s="74"/>
      <c r="AS24" s="74"/>
      <c r="AT24" s="74"/>
      <c r="AU24" s="74"/>
      <c r="AV24" s="74"/>
      <c r="AW24" s="28">
        <v>547400</v>
      </c>
      <c r="AX24" s="74"/>
      <c r="AY24" s="74"/>
      <c r="AZ24" s="74"/>
      <c r="BA24" s="74"/>
      <c r="BB24" s="74"/>
      <c r="BC24" s="74"/>
      <c r="BD24" s="90">
        <v>3</v>
      </c>
      <c r="BE24" s="89"/>
      <c r="BF24" s="86"/>
      <c r="BG24" s="86"/>
      <c r="BH24" s="86"/>
      <c r="BI24" s="86"/>
      <c r="BJ24" s="86"/>
      <c r="BK24" s="86"/>
      <c r="BL24" s="86"/>
      <c r="BM24" s="112">
        <v>0</v>
      </c>
      <c r="BN24" s="86"/>
      <c r="BO24" s="86"/>
      <c r="BP24" s="86"/>
      <c r="BQ24" s="86"/>
      <c r="BR24" s="86"/>
      <c r="BS24" s="86"/>
      <c r="BT24" s="99" t="s">
        <v>138</v>
      </c>
      <c r="BU24" s="98"/>
      <c r="BV24" s="95"/>
      <c r="BW24" s="95"/>
      <c r="BX24" s="95"/>
      <c r="BY24" s="95"/>
      <c r="BZ24" s="95"/>
      <c r="CA24" s="95"/>
      <c r="CB24" s="95"/>
      <c r="CC24" s="102" t="s">
        <v>138</v>
      </c>
      <c r="CD24" s="95"/>
      <c r="CE24" s="95"/>
      <c r="CF24" s="95"/>
      <c r="CG24" s="95"/>
      <c r="CH24" s="95"/>
      <c r="CI24" s="95"/>
      <c r="CJ24" s="21">
        <f>ROUND((IF(HABILITADOS!G24="",0,((MIN(HABILITADOS!$G$24:$V$24)/HABILITADOS!G24)*40))),2)</f>
        <v>0</v>
      </c>
      <c r="CK24" s="21">
        <f>ROUND((IF(HABILITADOS!H24="",0,((MIN(HABILITADOS!$G$24:$V$24)/HABILITADOS!H24)*40))),2)</f>
        <v>0</v>
      </c>
      <c r="CL24" s="21">
        <f>ROUND((IF(HABILITADOS!I24="",0,((MIN(HABILITADOS!$G$24:$V$24)/HABILITADOS!I24)*40))),2)</f>
        <v>0</v>
      </c>
      <c r="CM24" s="21">
        <f>ROUND((IF(HABILITADOS!J24="",0,((MIN(HABILITADOS!$G$24:$V$24)/HABILITADOS!J24)*40))),2)</f>
        <v>0</v>
      </c>
      <c r="CN24" s="21">
        <f>ROUND((IF(HABILITADOS!K24="",0,((MIN(HABILITADOS!$G$24:$V$24)/HABILITADOS!K24)*40))),2)</f>
        <v>0</v>
      </c>
      <c r="CO24" s="21">
        <f>ROUND((IF(HABILITADOS!L24="",0,((MIN(HABILITADOS!$G$24:$V$24)/HABILITADOS!L24)*40))),2)</f>
        <v>0</v>
      </c>
      <c r="CP24" s="21">
        <f>ROUND((IF(HABILITADOS!M24="",0,((MIN(HABILITADOS!$G$24:$V$24)/HABILITADOS!M24)*40))),2)</f>
        <v>0</v>
      </c>
      <c r="CQ24" s="21">
        <f>ROUND((IF(HABILITADOS!N24="",0,((MIN(HABILITADOS!$G$24:$V$24)/HABILITADOS!N24)*40))),2)</f>
        <v>0</v>
      </c>
      <c r="CR24" s="21">
        <f>ROUND((IF(HABILITADOS!O24="",0,((MIN(HABILITADOS!$G$24:$V$24)/HABILITADOS!O24)*40))),2)</f>
        <v>0</v>
      </c>
      <c r="CS24" s="21">
        <f>ROUND((IF(HABILITADOS!P24="",0,((MIN(HABILITADOS!$G$24:$V$24)/HABILITADOS!P24)*40))),2)</f>
        <v>0</v>
      </c>
      <c r="CT24" s="21">
        <f>ROUND((IF(HABILITADOS!Q24="",0,((MIN(HABILITADOS!$G$24:$V$24)/HABILITADOS!Q24)*40))),2)</f>
        <v>0</v>
      </c>
      <c r="CU24" s="21">
        <f>ROUND((IF(HABILITADOS!R24="",0,((MIN(HABILITADOS!$G$24:$V$24)/HABILITADOS!R24)*40))),2)</f>
        <v>0</v>
      </c>
      <c r="CV24" s="21">
        <f>ROUND((IF(HABILITADOS!S24="",0,((MIN(HABILITADOS!$G$24:$V$24)/HABILITADOS!S24)*40))),2)</f>
        <v>0</v>
      </c>
      <c r="CW24" s="21">
        <f>ROUND((IF(HABILITADOS!T24="",0,((MIN(HABILITADOS!$G$24:$V$24)/HABILITADOS!T24)*40))),2)</f>
        <v>0</v>
      </c>
      <c r="CX24" s="21">
        <f>ROUND((IF(HABILITADOS!U24="",0,((MIN(HABILITADOS!$G$24:$V$24)/HABILITADOS!U24)*40))),2)</f>
        <v>0</v>
      </c>
      <c r="CY24" s="21">
        <f>ROUND((IF(HABILITADOS!V24="",0,((MIN(HABILITADOS!$G$24:$V$24)/HABILITADOS!V24)*40))),2)</f>
        <v>0</v>
      </c>
      <c r="CZ24" s="21">
        <f t="shared" si="3"/>
        <v>0</v>
      </c>
      <c r="DA24" s="21">
        <f t="shared" si="4"/>
        <v>0</v>
      </c>
      <c r="DB24" s="21">
        <f t="shared" si="5"/>
        <v>0</v>
      </c>
      <c r="DC24" s="21">
        <f t="shared" si="6"/>
        <v>0</v>
      </c>
      <c r="DD24" s="21">
        <f t="shared" si="7"/>
        <v>0</v>
      </c>
      <c r="DE24" s="21">
        <f t="shared" si="8"/>
        <v>0</v>
      </c>
      <c r="DF24" s="21">
        <f t="shared" si="9"/>
        <v>0</v>
      </c>
      <c r="DG24" s="21">
        <f t="shared" si="10"/>
        <v>0</v>
      </c>
      <c r="DH24" s="21">
        <f t="shared" si="11"/>
        <v>0</v>
      </c>
      <c r="DI24" s="21">
        <f t="shared" si="12"/>
        <v>0</v>
      </c>
      <c r="DJ24" s="21">
        <f t="shared" si="13"/>
        <v>0</v>
      </c>
      <c r="DK24" s="21">
        <f t="shared" si="14"/>
        <v>0</v>
      </c>
      <c r="DL24" s="21">
        <f t="shared" si="15"/>
        <v>0</v>
      </c>
      <c r="DM24" s="21">
        <f t="shared" si="16"/>
        <v>0</v>
      </c>
      <c r="DN24" s="21">
        <f t="shared" si="17"/>
        <v>0</v>
      </c>
      <c r="DO24" s="21">
        <f t="shared" si="18"/>
        <v>0</v>
      </c>
      <c r="DP24" s="21">
        <f t="shared" si="19"/>
        <v>0</v>
      </c>
      <c r="DQ24" s="21">
        <f t="shared" si="20"/>
        <v>0</v>
      </c>
      <c r="DR24" s="21">
        <f t="shared" si="21"/>
        <v>0</v>
      </c>
      <c r="DS24" s="21">
        <f t="shared" si="22"/>
        <v>0</v>
      </c>
      <c r="DT24" s="21">
        <f t="shared" si="23"/>
        <v>0</v>
      </c>
      <c r="DU24" s="21">
        <f t="shared" si="24"/>
        <v>0</v>
      </c>
      <c r="DV24" s="21">
        <f t="shared" si="25"/>
        <v>0</v>
      </c>
      <c r="DW24" s="21">
        <f t="shared" si="26"/>
        <v>0</v>
      </c>
      <c r="DX24" s="21">
        <f t="shared" si="27"/>
        <v>0</v>
      </c>
      <c r="DY24" s="21">
        <f t="shared" si="28"/>
        <v>0</v>
      </c>
      <c r="DZ24" s="21">
        <f t="shared" si="29"/>
        <v>0</v>
      </c>
      <c r="EA24" s="21">
        <f t="shared" si="30"/>
        <v>0</v>
      </c>
      <c r="EB24" s="21">
        <f t="shared" si="31"/>
        <v>0</v>
      </c>
      <c r="EC24" s="21">
        <f t="shared" si="32"/>
        <v>0</v>
      </c>
      <c r="ED24" s="21">
        <f t="shared" si="33"/>
        <v>0</v>
      </c>
      <c r="EE24" s="21">
        <f t="shared" si="34"/>
        <v>0</v>
      </c>
      <c r="EF24" s="21">
        <f t="shared" si="35"/>
        <v>0</v>
      </c>
      <c r="EG24" s="21">
        <f t="shared" si="36"/>
        <v>0</v>
      </c>
      <c r="EH24" s="21">
        <f t="shared" si="37"/>
        <v>0</v>
      </c>
      <c r="EI24" s="21">
        <f t="shared" si="38"/>
        <v>0</v>
      </c>
      <c r="EJ24" s="21">
        <f t="shared" si="39"/>
        <v>0</v>
      </c>
      <c r="EK24" s="21">
        <f t="shared" si="40"/>
        <v>0</v>
      </c>
      <c r="EL24" s="21">
        <f t="shared" si="41"/>
        <v>0</v>
      </c>
      <c r="EM24" s="21">
        <f t="shared" si="42"/>
        <v>0</v>
      </c>
      <c r="EN24" s="21">
        <f t="shared" si="43"/>
        <v>0</v>
      </c>
      <c r="EO24" s="21">
        <f t="shared" si="44"/>
        <v>0</v>
      </c>
      <c r="EP24" s="21">
        <f t="shared" si="45"/>
        <v>0</v>
      </c>
      <c r="EQ24" s="21">
        <f t="shared" si="46"/>
        <v>0</v>
      </c>
      <c r="ER24" s="21">
        <f t="shared" si="47"/>
        <v>0</v>
      </c>
      <c r="ES24" s="21">
        <f t="shared" si="48"/>
        <v>0</v>
      </c>
      <c r="ET24" s="21">
        <f t="shared" si="49"/>
        <v>0</v>
      </c>
      <c r="EU24" s="21">
        <f t="shared" si="50"/>
        <v>0</v>
      </c>
      <c r="EV24" s="21">
        <f t="shared" si="52"/>
        <v>0</v>
      </c>
      <c r="EW24" s="21" t="str">
        <f t="shared" si="53"/>
        <v>DESIERTO</v>
      </c>
      <c r="EX24" s="111">
        <f t="shared" si="54"/>
        <v>0</v>
      </c>
      <c r="EY24" s="43">
        <f t="shared" si="51"/>
        <v>-595000</v>
      </c>
    </row>
    <row r="25" spans="1:155" ht="19.5" x14ac:dyDescent="0.15">
      <c r="A25" s="7">
        <v>14</v>
      </c>
      <c r="B25" s="7" t="s">
        <v>7</v>
      </c>
      <c r="C25" s="7" t="s">
        <v>25</v>
      </c>
      <c r="D25" s="8" t="s">
        <v>9</v>
      </c>
      <c r="E25" s="15" t="s">
        <v>31</v>
      </c>
      <c r="F25" s="23">
        <v>15</v>
      </c>
      <c r="G25" s="114">
        <v>1204875</v>
      </c>
      <c r="H25" s="81" t="s">
        <v>127</v>
      </c>
      <c r="I25" s="80"/>
      <c r="J25" s="79"/>
      <c r="K25" s="79"/>
      <c r="L25" s="79"/>
      <c r="M25" s="79"/>
      <c r="N25" s="79"/>
      <c r="O25" s="79"/>
      <c r="P25" s="79"/>
      <c r="Q25" s="81" t="s">
        <v>134</v>
      </c>
      <c r="R25" s="79"/>
      <c r="S25" s="79"/>
      <c r="T25" s="79"/>
      <c r="U25" s="79"/>
      <c r="V25" s="79"/>
      <c r="W25" s="79"/>
      <c r="X25" s="105" t="s">
        <v>127</v>
      </c>
      <c r="Y25" s="105"/>
      <c r="Z25" s="104"/>
      <c r="AA25" s="104"/>
      <c r="AB25" s="104"/>
      <c r="AC25" s="104"/>
      <c r="AD25" s="104"/>
      <c r="AE25" s="104"/>
      <c r="AF25" s="104"/>
      <c r="AG25" s="105" t="s">
        <v>134</v>
      </c>
      <c r="AH25" s="104"/>
      <c r="AI25" s="104"/>
      <c r="AJ25" s="104"/>
      <c r="AK25" s="104"/>
      <c r="AL25" s="104"/>
      <c r="AM25" s="104"/>
      <c r="AN25" s="25">
        <v>1106700</v>
      </c>
      <c r="AO25" s="28"/>
      <c r="AP25" s="74"/>
      <c r="AQ25" s="74"/>
      <c r="AR25" s="74"/>
      <c r="AS25" s="74"/>
      <c r="AT25" s="74"/>
      <c r="AU25" s="74"/>
      <c r="AV25" s="74"/>
      <c r="AW25" s="28">
        <v>1071000</v>
      </c>
      <c r="AX25" s="74"/>
      <c r="AY25" s="74"/>
      <c r="AZ25" s="74"/>
      <c r="BA25" s="74"/>
      <c r="BB25" s="74"/>
      <c r="BC25" s="74"/>
      <c r="BD25" s="90">
        <v>3</v>
      </c>
      <c r="BE25" s="89"/>
      <c r="BF25" s="86"/>
      <c r="BG25" s="86"/>
      <c r="BH25" s="86"/>
      <c r="BI25" s="86"/>
      <c r="BJ25" s="86"/>
      <c r="BK25" s="86"/>
      <c r="BL25" s="86"/>
      <c r="BM25" s="112">
        <v>0</v>
      </c>
      <c r="BN25" s="86"/>
      <c r="BO25" s="86"/>
      <c r="BP25" s="86"/>
      <c r="BQ25" s="86"/>
      <c r="BR25" s="86"/>
      <c r="BS25" s="86"/>
      <c r="BT25" s="99" t="s">
        <v>138</v>
      </c>
      <c r="BU25" s="98"/>
      <c r="BV25" s="95"/>
      <c r="BW25" s="95"/>
      <c r="BX25" s="95"/>
      <c r="BY25" s="95"/>
      <c r="BZ25" s="95"/>
      <c r="CA25" s="95"/>
      <c r="CB25" s="95"/>
      <c r="CC25" s="102" t="s">
        <v>138</v>
      </c>
      <c r="CD25" s="95"/>
      <c r="CE25" s="95"/>
      <c r="CF25" s="95"/>
      <c r="CG25" s="95"/>
      <c r="CH25" s="95"/>
      <c r="CI25" s="95"/>
      <c r="CJ25" s="21">
        <f>ROUND((IF(HABILITADOS!G25="",0,((MIN(HABILITADOS!$G$25:$V$25)/HABILITADOS!G25)*40))),2)</f>
        <v>40</v>
      </c>
      <c r="CK25" s="21">
        <f>ROUND((IF(HABILITADOS!H25="",0,((MIN(HABILITADOS!$G$25:$V$25)/HABILITADOS!H25)*40))),2)</f>
        <v>0</v>
      </c>
      <c r="CL25" s="21">
        <f>ROUND((IF(HABILITADOS!I25="",0,((MIN(HABILITADOS!$G$25:$V$25)/HABILITADOS!I25)*40))),2)</f>
        <v>0</v>
      </c>
      <c r="CM25" s="21">
        <f>ROUND((IF(HABILITADOS!J25="",0,((MIN(HABILITADOS!$G$25:$V$25)/HABILITADOS!J25)*40))),2)</f>
        <v>0</v>
      </c>
      <c r="CN25" s="21">
        <f>ROUND((IF(HABILITADOS!K25="",0,((MIN(HABILITADOS!$G$25:$V$25)/HABILITADOS!K25)*40))),2)</f>
        <v>0</v>
      </c>
      <c r="CO25" s="21">
        <f>ROUND((IF(HABILITADOS!L25="",0,((MIN(HABILITADOS!$G$25:$V$25)/HABILITADOS!L25)*40))),2)</f>
        <v>0</v>
      </c>
      <c r="CP25" s="21">
        <f>ROUND((IF(HABILITADOS!M25="",0,((MIN(HABILITADOS!$G$25:$V$25)/HABILITADOS!M25)*40))),2)</f>
        <v>0</v>
      </c>
      <c r="CQ25" s="21">
        <f>ROUND((IF(HABILITADOS!N25="",0,((MIN(HABILITADOS!$G$25:$V$25)/HABILITADOS!N25)*40))),2)</f>
        <v>0</v>
      </c>
      <c r="CR25" s="21">
        <f>ROUND((IF(HABILITADOS!O25="",0,((MIN(HABILITADOS!$G$25:$V$25)/HABILITADOS!O25)*40))),2)</f>
        <v>0</v>
      </c>
      <c r="CS25" s="21">
        <f>ROUND((IF(HABILITADOS!P25="",0,((MIN(HABILITADOS!$G$25:$V$25)/HABILITADOS!P25)*40))),2)</f>
        <v>0</v>
      </c>
      <c r="CT25" s="21">
        <f>ROUND((IF(HABILITADOS!Q25="",0,((MIN(HABILITADOS!$G$25:$V$25)/HABILITADOS!Q25)*40))),2)</f>
        <v>0</v>
      </c>
      <c r="CU25" s="21">
        <f>ROUND((IF(HABILITADOS!R25="",0,((MIN(HABILITADOS!$G$25:$V$25)/HABILITADOS!R25)*40))),2)</f>
        <v>0</v>
      </c>
      <c r="CV25" s="21">
        <f>ROUND((IF(HABILITADOS!S25="",0,((MIN(HABILITADOS!$G$25:$V$25)/HABILITADOS!S25)*40))),2)</f>
        <v>0</v>
      </c>
      <c r="CW25" s="21">
        <f>ROUND((IF(HABILITADOS!T25="",0,((MIN(HABILITADOS!$G$25:$V$25)/HABILITADOS!T25)*40))),2)</f>
        <v>0</v>
      </c>
      <c r="CX25" s="21">
        <f>ROUND((IF(HABILITADOS!U25="",0,((MIN(HABILITADOS!$G$25:$V$25)/HABILITADOS!U25)*40))),2)</f>
        <v>0</v>
      </c>
      <c r="CY25" s="21">
        <f>ROUND((IF(HABILITADOS!V25="",0,((MIN(HABILITADOS!$G$25:$V$25)/HABILITADOS!V25)*40))),2)</f>
        <v>0</v>
      </c>
      <c r="CZ25" s="21">
        <f t="shared" si="3"/>
        <v>20</v>
      </c>
      <c r="DA25" s="21">
        <f t="shared" si="4"/>
        <v>0</v>
      </c>
      <c r="DB25" s="21">
        <f t="shared" si="5"/>
        <v>0</v>
      </c>
      <c r="DC25" s="21">
        <f t="shared" si="6"/>
        <v>0</v>
      </c>
      <c r="DD25" s="21">
        <f t="shared" si="7"/>
        <v>0</v>
      </c>
      <c r="DE25" s="21">
        <f t="shared" si="8"/>
        <v>0</v>
      </c>
      <c r="DF25" s="21">
        <f t="shared" si="9"/>
        <v>0</v>
      </c>
      <c r="DG25" s="21">
        <f t="shared" si="10"/>
        <v>0</v>
      </c>
      <c r="DH25" s="21">
        <f t="shared" si="11"/>
        <v>0</v>
      </c>
      <c r="DI25" s="21">
        <f t="shared" si="12"/>
        <v>0</v>
      </c>
      <c r="DJ25" s="21">
        <f t="shared" si="13"/>
        <v>0</v>
      </c>
      <c r="DK25" s="21">
        <f t="shared" si="14"/>
        <v>0</v>
      </c>
      <c r="DL25" s="21">
        <f t="shared" si="15"/>
        <v>0</v>
      </c>
      <c r="DM25" s="21">
        <f t="shared" si="16"/>
        <v>0</v>
      </c>
      <c r="DN25" s="21">
        <f t="shared" si="17"/>
        <v>0</v>
      </c>
      <c r="DO25" s="21">
        <f t="shared" si="18"/>
        <v>0</v>
      </c>
      <c r="DP25" s="21">
        <f t="shared" si="19"/>
        <v>0</v>
      </c>
      <c r="DQ25" s="21">
        <f t="shared" si="20"/>
        <v>0</v>
      </c>
      <c r="DR25" s="21">
        <f t="shared" si="21"/>
        <v>0</v>
      </c>
      <c r="DS25" s="21">
        <f t="shared" si="22"/>
        <v>0</v>
      </c>
      <c r="DT25" s="21">
        <f t="shared" si="23"/>
        <v>0</v>
      </c>
      <c r="DU25" s="21">
        <f t="shared" si="24"/>
        <v>0</v>
      </c>
      <c r="DV25" s="21">
        <f t="shared" si="25"/>
        <v>0</v>
      </c>
      <c r="DW25" s="21">
        <f t="shared" si="26"/>
        <v>0</v>
      </c>
      <c r="DX25" s="21">
        <f t="shared" si="27"/>
        <v>0</v>
      </c>
      <c r="DY25" s="21">
        <f t="shared" si="28"/>
        <v>0</v>
      </c>
      <c r="DZ25" s="21">
        <f t="shared" si="29"/>
        <v>0</v>
      </c>
      <c r="EA25" s="21">
        <f t="shared" si="30"/>
        <v>0</v>
      </c>
      <c r="EB25" s="21">
        <f t="shared" si="31"/>
        <v>0</v>
      </c>
      <c r="EC25" s="21">
        <f t="shared" si="32"/>
        <v>0</v>
      </c>
      <c r="ED25" s="21">
        <f t="shared" si="33"/>
        <v>0</v>
      </c>
      <c r="EE25" s="21">
        <f t="shared" si="34"/>
        <v>0</v>
      </c>
      <c r="EF25" s="21">
        <f t="shared" si="35"/>
        <v>60</v>
      </c>
      <c r="EG25" s="21">
        <f t="shared" si="36"/>
        <v>0</v>
      </c>
      <c r="EH25" s="21">
        <f t="shared" si="37"/>
        <v>0</v>
      </c>
      <c r="EI25" s="21">
        <f t="shared" si="38"/>
        <v>0</v>
      </c>
      <c r="EJ25" s="21">
        <f t="shared" si="39"/>
        <v>0</v>
      </c>
      <c r="EK25" s="21">
        <f t="shared" si="40"/>
        <v>0</v>
      </c>
      <c r="EL25" s="21">
        <f t="shared" si="41"/>
        <v>0</v>
      </c>
      <c r="EM25" s="21">
        <f t="shared" si="42"/>
        <v>0</v>
      </c>
      <c r="EN25" s="21">
        <f t="shared" si="43"/>
        <v>0</v>
      </c>
      <c r="EO25" s="21">
        <f t="shared" si="44"/>
        <v>0</v>
      </c>
      <c r="EP25" s="21">
        <f t="shared" si="45"/>
        <v>0</v>
      </c>
      <c r="EQ25" s="21">
        <f t="shared" si="46"/>
        <v>0</v>
      </c>
      <c r="ER25" s="21">
        <f t="shared" si="47"/>
        <v>0</v>
      </c>
      <c r="ES25" s="21">
        <f t="shared" si="48"/>
        <v>0</v>
      </c>
      <c r="ET25" s="21">
        <f t="shared" si="49"/>
        <v>0</v>
      </c>
      <c r="EU25" s="21">
        <f t="shared" si="50"/>
        <v>0</v>
      </c>
      <c r="EV25" s="21">
        <f t="shared" si="52"/>
        <v>60</v>
      </c>
      <c r="EW25" s="21" t="str">
        <f t="shared" si="53"/>
        <v>GEOSYSTEM INGENIERIA S.A.S</v>
      </c>
      <c r="EX25" s="111">
        <f t="shared" si="54"/>
        <v>1106700</v>
      </c>
      <c r="EY25" s="43">
        <f t="shared" si="51"/>
        <v>-98175</v>
      </c>
    </row>
    <row r="26" spans="1:155" ht="11.25" x14ac:dyDescent="0.15">
      <c r="A26" s="7">
        <v>15</v>
      </c>
      <c r="B26" s="7" t="s">
        <v>7</v>
      </c>
      <c r="C26" s="7" t="s">
        <v>25</v>
      </c>
      <c r="D26" s="8" t="s">
        <v>9</v>
      </c>
      <c r="E26" s="15" t="s">
        <v>81</v>
      </c>
      <c r="F26" s="23">
        <v>21</v>
      </c>
      <c r="G26" s="114">
        <v>1999200</v>
      </c>
      <c r="H26" s="81" t="s">
        <v>127</v>
      </c>
      <c r="I26" s="80"/>
      <c r="J26" s="79"/>
      <c r="K26" s="79"/>
      <c r="L26" s="79"/>
      <c r="M26" s="79"/>
      <c r="N26" s="79"/>
      <c r="O26" s="79"/>
      <c r="P26" s="79"/>
      <c r="Q26" s="81" t="s">
        <v>134</v>
      </c>
      <c r="R26" s="79"/>
      <c r="S26" s="79"/>
      <c r="T26" s="79"/>
      <c r="U26" s="79"/>
      <c r="V26" s="79"/>
      <c r="W26" s="79"/>
      <c r="X26" s="105" t="s">
        <v>127</v>
      </c>
      <c r="Y26" s="105"/>
      <c r="Z26" s="104"/>
      <c r="AA26" s="104"/>
      <c r="AB26" s="104"/>
      <c r="AC26" s="104"/>
      <c r="AD26" s="104"/>
      <c r="AE26" s="104"/>
      <c r="AF26" s="104"/>
      <c r="AG26" s="105" t="s">
        <v>134</v>
      </c>
      <c r="AH26" s="104"/>
      <c r="AI26" s="104"/>
      <c r="AJ26" s="104"/>
      <c r="AK26" s="104"/>
      <c r="AL26" s="104"/>
      <c r="AM26" s="104"/>
      <c r="AN26" s="25">
        <v>1649340</v>
      </c>
      <c r="AO26" s="28"/>
      <c r="AP26" s="74"/>
      <c r="AQ26" s="74"/>
      <c r="AR26" s="74"/>
      <c r="AS26" s="74"/>
      <c r="AT26" s="74"/>
      <c r="AU26" s="74"/>
      <c r="AV26" s="74"/>
      <c r="AW26" s="28">
        <v>1624350</v>
      </c>
      <c r="AX26" s="74"/>
      <c r="AY26" s="74"/>
      <c r="AZ26" s="74"/>
      <c r="BA26" s="74"/>
      <c r="BB26" s="74"/>
      <c r="BC26" s="74"/>
      <c r="BD26" s="90">
        <v>3</v>
      </c>
      <c r="BE26" s="89"/>
      <c r="BF26" s="86"/>
      <c r="BG26" s="86"/>
      <c r="BH26" s="86"/>
      <c r="BI26" s="86"/>
      <c r="BJ26" s="86"/>
      <c r="BK26" s="86"/>
      <c r="BL26" s="86"/>
      <c r="BM26" s="112">
        <v>0</v>
      </c>
      <c r="BN26" s="86"/>
      <c r="BO26" s="86"/>
      <c r="BP26" s="86"/>
      <c r="BQ26" s="86"/>
      <c r="BR26" s="86"/>
      <c r="BS26" s="86"/>
      <c r="BT26" s="99" t="s">
        <v>138</v>
      </c>
      <c r="BU26" s="98"/>
      <c r="BV26" s="95"/>
      <c r="BW26" s="95"/>
      <c r="BX26" s="95"/>
      <c r="BY26" s="95"/>
      <c r="BZ26" s="95"/>
      <c r="CA26" s="95"/>
      <c r="CB26" s="95"/>
      <c r="CC26" s="102" t="s">
        <v>138</v>
      </c>
      <c r="CD26" s="95"/>
      <c r="CE26" s="95"/>
      <c r="CF26" s="95"/>
      <c r="CG26" s="95"/>
      <c r="CH26" s="95"/>
      <c r="CI26" s="95"/>
      <c r="CJ26" s="21">
        <f>ROUND((IF(HABILITADOS!G26="",0,((MIN(HABILITADOS!$G$26:$V$26)/HABILITADOS!G26)*40))),2)</f>
        <v>40</v>
      </c>
      <c r="CK26" s="21">
        <f>ROUND((IF(HABILITADOS!H26="",0,((MIN(HABILITADOS!$G$26:$V$26)/HABILITADOS!H26)*40))),2)</f>
        <v>0</v>
      </c>
      <c r="CL26" s="21">
        <f>ROUND((IF(HABILITADOS!I26="",0,((MIN(HABILITADOS!$G$26:$V$26)/HABILITADOS!I26)*40))),2)</f>
        <v>0</v>
      </c>
      <c r="CM26" s="21">
        <f>ROUND((IF(HABILITADOS!J26="",0,((MIN(HABILITADOS!$G$26:$V$26)/HABILITADOS!J26)*40))),2)</f>
        <v>0</v>
      </c>
      <c r="CN26" s="21">
        <f>ROUND((IF(HABILITADOS!K26="",0,((MIN(HABILITADOS!$G$26:$V$26)/HABILITADOS!K26)*40))),2)</f>
        <v>0</v>
      </c>
      <c r="CO26" s="21">
        <f>ROUND((IF(HABILITADOS!L26="",0,((MIN(HABILITADOS!$G$26:$V$26)/HABILITADOS!L26)*40))),2)</f>
        <v>0</v>
      </c>
      <c r="CP26" s="21">
        <f>ROUND((IF(HABILITADOS!M26="",0,((MIN(HABILITADOS!$G$26:$V$26)/HABILITADOS!M26)*40))),2)</f>
        <v>0</v>
      </c>
      <c r="CQ26" s="21">
        <f>ROUND((IF(HABILITADOS!N26="",0,((MIN(HABILITADOS!$G$26:$V$26)/HABILITADOS!N26)*40))),2)</f>
        <v>0</v>
      </c>
      <c r="CR26" s="21">
        <f>ROUND((IF(HABILITADOS!O26="",0,((MIN(HABILITADOS!$G$26:$V$26)/HABILITADOS!O26)*40))),2)</f>
        <v>0</v>
      </c>
      <c r="CS26" s="21">
        <f>ROUND((IF(HABILITADOS!P26="",0,((MIN(HABILITADOS!$G$26:$V$26)/HABILITADOS!P26)*40))),2)</f>
        <v>0</v>
      </c>
      <c r="CT26" s="21">
        <f>ROUND((IF(HABILITADOS!Q26="",0,((MIN(HABILITADOS!$G$26:$V$26)/HABILITADOS!Q26)*40))),2)</f>
        <v>0</v>
      </c>
      <c r="CU26" s="21">
        <f>ROUND((IF(HABILITADOS!R26="",0,((MIN(HABILITADOS!$G$26:$V$26)/HABILITADOS!R26)*40))),2)</f>
        <v>0</v>
      </c>
      <c r="CV26" s="21">
        <f>ROUND((IF(HABILITADOS!S26="",0,((MIN(HABILITADOS!$G$26:$V$26)/HABILITADOS!S26)*40))),2)</f>
        <v>0</v>
      </c>
      <c r="CW26" s="21">
        <f>ROUND((IF(HABILITADOS!T26="",0,((MIN(HABILITADOS!$G$26:$V$26)/HABILITADOS!T26)*40))),2)</f>
        <v>0</v>
      </c>
      <c r="CX26" s="21">
        <f>ROUND((IF(HABILITADOS!U26="",0,((MIN(HABILITADOS!$G$26:$V$26)/HABILITADOS!U26)*40))),2)</f>
        <v>0</v>
      </c>
      <c r="CY26" s="21">
        <f>ROUND((IF(HABILITADOS!V26="",0,((MIN(HABILITADOS!$G$26:$V$26)/HABILITADOS!V26)*40))),2)</f>
        <v>0</v>
      </c>
      <c r="CZ26" s="21">
        <f t="shared" si="3"/>
        <v>20</v>
      </c>
      <c r="DA26" s="21">
        <f t="shared" si="4"/>
        <v>0</v>
      </c>
      <c r="DB26" s="21">
        <f t="shared" si="5"/>
        <v>0</v>
      </c>
      <c r="DC26" s="21">
        <f t="shared" si="6"/>
        <v>0</v>
      </c>
      <c r="DD26" s="21">
        <f t="shared" si="7"/>
        <v>0</v>
      </c>
      <c r="DE26" s="21">
        <f t="shared" si="8"/>
        <v>0</v>
      </c>
      <c r="DF26" s="21">
        <f t="shared" si="9"/>
        <v>0</v>
      </c>
      <c r="DG26" s="21">
        <f t="shared" si="10"/>
        <v>0</v>
      </c>
      <c r="DH26" s="21">
        <f t="shared" si="11"/>
        <v>0</v>
      </c>
      <c r="DI26" s="21">
        <f t="shared" si="12"/>
        <v>0</v>
      </c>
      <c r="DJ26" s="21">
        <f t="shared" si="13"/>
        <v>0</v>
      </c>
      <c r="DK26" s="21">
        <f t="shared" si="14"/>
        <v>0</v>
      </c>
      <c r="DL26" s="21">
        <f t="shared" si="15"/>
        <v>0</v>
      </c>
      <c r="DM26" s="21">
        <f t="shared" si="16"/>
        <v>0</v>
      </c>
      <c r="DN26" s="21">
        <f t="shared" si="17"/>
        <v>0</v>
      </c>
      <c r="DO26" s="21">
        <f t="shared" si="18"/>
        <v>0</v>
      </c>
      <c r="DP26" s="21">
        <f t="shared" si="19"/>
        <v>0</v>
      </c>
      <c r="DQ26" s="21">
        <f t="shared" si="20"/>
        <v>0</v>
      </c>
      <c r="DR26" s="21">
        <f t="shared" si="21"/>
        <v>0</v>
      </c>
      <c r="DS26" s="21">
        <f t="shared" si="22"/>
        <v>0</v>
      </c>
      <c r="DT26" s="21">
        <f t="shared" si="23"/>
        <v>0</v>
      </c>
      <c r="DU26" s="21">
        <f t="shared" si="24"/>
        <v>0</v>
      </c>
      <c r="DV26" s="21">
        <f t="shared" si="25"/>
        <v>0</v>
      </c>
      <c r="DW26" s="21">
        <f t="shared" si="26"/>
        <v>0</v>
      </c>
      <c r="DX26" s="21">
        <f t="shared" si="27"/>
        <v>0</v>
      </c>
      <c r="DY26" s="21">
        <f t="shared" si="28"/>
        <v>0</v>
      </c>
      <c r="DZ26" s="21">
        <f t="shared" si="29"/>
        <v>0</v>
      </c>
      <c r="EA26" s="21">
        <f t="shared" si="30"/>
        <v>0</v>
      </c>
      <c r="EB26" s="21">
        <f t="shared" si="31"/>
        <v>0</v>
      </c>
      <c r="EC26" s="21">
        <f t="shared" si="32"/>
        <v>0</v>
      </c>
      <c r="ED26" s="21">
        <f t="shared" si="33"/>
        <v>0</v>
      </c>
      <c r="EE26" s="21">
        <f t="shared" si="34"/>
        <v>0</v>
      </c>
      <c r="EF26" s="21">
        <f t="shared" si="35"/>
        <v>60</v>
      </c>
      <c r="EG26" s="21">
        <f t="shared" si="36"/>
        <v>0</v>
      </c>
      <c r="EH26" s="21">
        <f t="shared" si="37"/>
        <v>0</v>
      </c>
      <c r="EI26" s="21">
        <f t="shared" si="38"/>
        <v>0</v>
      </c>
      <c r="EJ26" s="21">
        <f t="shared" si="39"/>
        <v>0</v>
      </c>
      <c r="EK26" s="21">
        <f t="shared" si="40"/>
        <v>0</v>
      </c>
      <c r="EL26" s="21">
        <f t="shared" si="41"/>
        <v>0</v>
      </c>
      <c r="EM26" s="21">
        <f t="shared" si="42"/>
        <v>0</v>
      </c>
      <c r="EN26" s="21">
        <f t="shared" si="43"/>
        <v>0</v>
      </c>
      <c r="EO26" s="21">
        <f t="shared" si="44"/>
        <v>0</v>
      </c>
      <c r="EP26" s="21">
        <f t="shared" si="45"/>
        <v>0</v>
      </c>
      <c r="EQ26" s="21">
        <f t="shared" si="46"/>
        <v>0</v>
      </c>
      <c r="ER26" s="21">
        <f t="shared" si="47"/>
        <v>0</v>
      </c>
      <c r="ES26" s="21">
        <f t="shared" si="48"/>
        <v>0</v>
      </c>
      <c r="ET26" s="21">
        <f t="shared" si="49"/>
        <v>0</v>
      </c>
      <c r="EU26" s="21">
        <f t="shared" si="50"/>
        <v>0</v>
      </c>
      <c r="EV26" s="21">
        <f t="shared" si="52"/>
        <v>60</v>
      </c>
      <c r="EW26" s="21" t="str">
        <f t="shared" si="53"/>
        <v>GEOSYSTEM INGENIERIA S.A.S</v>
      </c>
      <c r="EX26" s="111">
        <f t="shared" si="54"/>
        <v>1649340</v>
      </c>
      <c r="EY26" s="43">
        <f t="shared" si="51"/>
        <v>-349860</v>
      </c>
    </row>
    <row r="27" spans="1:155" ht="11.25" x14ac:dyDescent="0.15">
      <c r="A27" s="7">
        <v>16</v>
      </c>
      <c r="B27" s="7" t="s">
        <v>7</v>
      </c>
      <c r="C27" s="7" t="s">
        <v>25</v>
      </c>
      <c r="D27" s="8" t="s">
        <v>9</v>
      </c>
      <c r="E27" s="15" t="s">
        <v>34</v>
      </c>
      <c r="F27" s="23">
        <v>10</v>
      </c>
      <c r="G27" s="114">
        <v>856800</v>
      </c>
      <c r="H27" s="81" t="s">
        <v>127</v>
      </c>
      <c r="I27" s="80"/>
      <c r="J27" s="79"/>
      <c r="K27" s="79"/>
      <c r="L27" s="79"/>
      <c r="M27" s="79"/>
      <c r="N27" s="79"/>
      <c r="O27" s="79"/>
      <c r="P27" s="79"/>
      <c r="Q27" s="81" t="s">
        <v>134</v>
      </c>
      <c r="R27" s="79"/>
      <c r="S27" s="79"/>
      <c r="T27" s="79"/>
      <c r="U27" s="79"/>
      <c r="V27" s="79"/>
      <c r="W27" s="79"/>
      <c r="X27" s="105" t="s">
        <v>127</v>
      </c>
      <c r="Y27" s="105"/>
      <c r="Z27" s="104"/>
      <c r="AA27" s="104"/>
      <c r="AB27" s="104"/>
      <c r="AC27" s="104"/>
      <c r="AD27" s="104"/>
      <c r="AE27" s="104"/>
      <c r="AF27" s="104"/>
      <c r="AG27" s="105" t="s">
        <v>134</v>
      </c>
      <c r="AH27" s="104"/>
      <c r="AI27" s="104"/>
      <c r="AJ27" s="104"/>
      <c r="AK27" s="104"/>
      <c r="AL27" s="104"/>
      <c r="AM27" s="104"/>
      <c r="AN27" s="25">
        <v>761600</v>
      </c>
      <c r="AO27" s="28"/>
      <c r="AP27" s="74"/>
      <c r="AQ27" s="74"/>
      <c r="AR27" s="74"/>
      <c r="AS27" s="74"/>
      <c r="AT27" s="74"/>
      <c r="AU27" s="74"/>
      <c r="AV27" s="74"/>
      <c r="AW27" s="28">
        <v>773500</v>
      </c>
      <c r="AX27" s="74"/>
      <c r="AY27" s="74"/>
      <c r="AZ27" s="74"/>
      <c r="BA27" s="74"/>
      <c r="BB27" s="74"/>
      <c r="BC27" s="74"/>
      <c r="BD27" s="90">
        <v>3</v>
      </c>
      <c r="BE27" s="89"/>
      <c r="BF27" s="86"/>
      <c r="BG27" s="86"/>
      <c r="BH27" s="86"/>
      <c r="BI27" s="86"/>
      <c r="BJ27" s="86"/>
      <c r="BK27" s="86"/>
      <c r="BL27" s="86"/>
      <c r="BM27" s="112">
        <v>0</v>
      </c>
      <c r="BN27" s="86"/>
      <c r="BO27" s="86"/>
      <c r="BP27" s="86"/>
      <c r="BQ27" s="86"/>
      <c r="BR27" s="86"/>
      <c r="BS27" s="86"/>
      <c r="BT27" s="99" t="s">
        <v>138</v>
      </c>
      <c r="BU27" s="98"/>
      <c r="BV27" s="95"/>
      <c r="BW27" s="95"/>
      <c r="BX27" s="95"/>
      <c r="BY27" s="95"/>
      <c r="BZ27" s="95"/>
      <c r="CA27" s="95"/>
      <c r="CB27" s="95"/>
      <c r="CC27" s="102" t="s">
        <v>138</v>
      </c>
      <c r="CD27" s="95"/>
      <c r="CE27" s="95"/>
      <c r="CF27" s="95"/>
      <c r="CG27" s="95"/>
      <c r="CH27" s="95"/>
      <c r="CI27" s="95"/>
      <c r="CJ27" s="21">
        <f>ROUND((IF(HABILITADOS!G27="",0,((MIN(HABILITADOS!$G$27:$V$27)/HABILITADOS!G27)*40))),2)</f>
        <v>40</v>
      </c>
      <c r="CK27" s="21">
        <f>ROUND((IF(HABILITADOS!H27="",0,((MIN(HABILITADOS!$G$27:$V$27)/HABILITADOS!H27)*40))),2)</f>
        <v>0</v>
      </c>
      <c r="CL27" s="21">
        <f>ROUND((IF(HABILITADOS!I27="",0,((MIN(HABILITADOS!$G$27:$V$27)/HABILITADOS!I27)*40))),2)</f>
        <v>0</v>
      </c>
      <c r="CM27" s="21">
        <f>ROUND((IF(HABILITADOS!J27="",0,((MIN(HABILITADOS!$G$27:$V$27)/HABILITADOS!J27)*40))),2)</f>
        <v>0</v>
      </c>
      <c r="CN27" s="21">
        <f>ROUND((IF(HABILITADOS!K27="",0,((MIN(HABILITADOS!$G$27:$V$27)/HABILITADOS!K27)*40))),2)</f>
        <v>0</v>
      </c>
      <c r="CO27" s="21">
        <f>ROUND((IF(HABILITADOS!L27="",0,((MIN(HABILITADOS!$G$27:$V$27)/HABILITADOS!L27)*40))),2)</f>
        <v>0</v>
      </c>
      <c r="CP27" s="21">
        <f>ROUND((IF(HABILITADOS!M27="",0,((MIN(HABILITADOS!$G$27:$V$27)/HABILITADOS!M27)*40))),2)</f>
        <v>0</v>
      </c>
      <c r="CQ27" s="21">
        <f>ROUND((IF(HABILITADOS!N27="",0,((MIN(HABILITADOS!$G$27:$V$27)/HABILITADOS!N27)*40))),2)</f>
        <v>0</v>
      </c>
      <c r="CR27" s="21">
        <f>ROUND((IF(HABILITADOS!O27="",0,((MIN(HABILITADOS!$G$27:$V$27)/HABILITADOS!O27)*40))),2)</f>
        <v>0</v>
      </c>
      <c r="CS27" s="21">
        <f>ROUND((IF(HABILITADOS!P27="",0,((MIN(HABILITADOS!$G$27:$V$27)/HABILITADOS!P27)*40))),2)</f>
        <v>0</v>
      </c>
      <c r="CT27" s="21">
        <f>ROUND((IF(HABILITADOS!Q27="",0,((MIN(HABILITADOS!$G$27:$V$27)/HABILITADOS!Q27)*40))),2)</f>
        <v>0</v>
      </c>
      <c r="CU27" s="21">
        <f>ROUND((IF(HABILITADOS!R27="",0,((MIN(HABILITADOS!$G$27:$V$27)/HABILITADOS!R27)*40))),2)</f>
        <v>0</v>
      </c>
      <c r="CV27" s="21">
        <f>ROUND((IF(HABILITADOS!S27="",0,((MIN(HABILITADOS!$G$27:$V$27)/HABILITADOS!S27)*40))),2)</f>
        <v>0</v>
      </c>
      <c r="CW27" s="21">
        <f>ROUND((IF(HABILITADOS!T27="",0,((MIN(HABILITADOS!$G$27:$V$27)/HABILITADOS!T27)*40))),2)</f>
        <v>0</v>
      </c>
      <c r="CX27" s="21">
        <f>ROUND((IF(HABILITADOS!U27="",0,((MIN(HABILITADOS!$G$27:$V$27)/HABILITADOS!U27)*40))),2)</f>
        <v>0</v>
      </c>
      <c r="CY27" s="21">
        <f>ROUND((IF(HABILITADOS!V27="",0,((MIN(HABILITADOS!$G$27:$V$27)/HABILITADOS!V27)*40))),2)</f>
        <v>0</v>
      </c>
      <c r="CZ27" s="21">
        <f t="shared" si="3"/>
        <v>20</v>
      </c>
      <c r="DA27" s="21">
        <f t="shared" si="4"/>
        <v>0</v>
      </c>
      <c r="DB27" s="21">
        <f t="shared" si="5"/>
        <v>0</v>
      </c>
      <c r="DC27" s="21">
        <f t="shared" si="6"/>
        <v>0</v>
      </c>
      <c r="DD27" s="21">
        <f t="shared" si="7"/>
        <v>0</v>
      </c>
      <c r="DE27" s="21">
        <f t="shared" si="8"/>
        <v>0</v>
      </c>
      <c r="DF27" s="21">
        <f t="shared" si="9"/>
        <v>0</v>
      </c>
      <c r="DG27" s="21">
        <f t="shared" si="10"/>
        <v>0</v>
      </c>
      <c r="DH27" s="21">
        <f t="shared" si="11"/>
        <v>0</v>
      </c>
      <c r="DI27" s="21">
        <f t="shared" si="12"/>
        <v>0</v>
      </c>
      <c r="DJ27" s="21">
        <f t="shared" si="13"/>
        <v>0</v>
      </c>
      <c r="DK27" s="21">
        <f t="shared" si="14"/>
        <v>0</v>
      </c>
      <c r="DL27" s="21">
        <f t="shared" si="15"/>
        <v>0</v>
      </c>
      <c r="DM27" s="21">
        <f t="shared" si="16"/>
        <v>0</v>
      </c>
      <c r="DN27" s="21">
        <f t="shared" si="17"/>
        <v>0</v>
      </c>
      <c r="DO27" s="21">
        <f t="shared" si="18"/>
        <v>0</v>
      </c>
      <c r="DP27" s="21">
        <f t="shared" si="19"/>
        <v>0</v>
      </c>
      <c r="DQ27" s="21">
        <f t="shared" si="20"/>
        <v>0</v>
      </c>
      <c r="DR27" s="21">
        <f t="shared" si="21"/>
        <v>0</v>
      </c>
      <c r="DS27" s="21">
        <f t="shared" si="22"/>
        <v>0</v>
      </c>
      <c r="DT27" s="21">
        <f t="shared" si="23"/>
        <v>0</v>
      </c>
      <c r="DU27" s="21">
        <f t="shared" si="24"/>
        <v>0</v>
      </c>
      <c r="DV27" s="21">
        <f t="shared" si="25"/>
        <v>0</v>
      </c>
      <c r="DW27" s="21">
        <f t="shared" si="26"/>
        <v>0</v>
      </c>
      <c r="DX27" s="21">
        <f t="shared" si="27"/>
        <v>0</v>
      </c>
      <c r="DY27" s="21">
        <f t="shared" si="28"/>
        <v>0</v>
      </c>
      <c r="DZ27" s="21">
        <f t="shared" si="29"/>
        <v>0</v>
      </c>
      <c r="EA27" s="21">
        <f t="shared" si="30"/>
        <v>0</v>
      </c>
      <c r="EB27" s="21">
        <f t="shared" si="31"/>
        <v>0</v>
      </c>
      <c r="EC27" s="21">
        <f t="shared" si="32"/>
        <v>0</v>
      </c>
      <c r="ED27" s="21">
        <f t="shared" si="33"/>
        <v>0</v>
      </c>
      <c r="EE27" s="21">
        <f t="shared" si="34"/>
        <v>0</v>
      </c>
      <c r="EF27" s="21">
        <f t="shared" si="35"/>
        <v>60</v>
      </c>
      <c r="EG27" s="21">
        <f t="shared" si="36"/>
        <v>0</v>
      </c>
      <c r="EH27" s="21">
        <f t="shared" si="37"/>
        <v>0</v>
      </c>
      <c r="EI27" s="21">
        <f t="shared" si="38"/>
        <v>0</v>
      </c>
      <c r="EJ27" s="21">
        <f t="shared" si="39"/>
        <v>0</v>
      </c>
      <c r="EK27" s="21">
        <f t="shared" si="40"/>
        <v>0</v>
      </c>
      <c r="EL27" s="21">
        <f t="shared" si="41"/>
        <v>0</v>
      </c>
      <c r="EM27" s="21">
        <f t="shared" si="42"/>
        <v>0</v>
      </c>
      <c r="EN27" s="21">
        <f t="shared" si="43"/>
        <v>0</v>
      </c>
      <c r="EO27" s="21">
        <f t="shared" si="44"/>
        <v>0</v>
      </c>
      <c r="EP27" s="21">
        <f t="shared" si="45"/>
        <v>0</v>
      </c>
      <c r="EQ27" s="21">
        <f t="shared" si="46"/>
        <v>0</v>
      </c>
      <c r="ER27" s="21">
        <f t="shared" si="47"/>
        <v>0</v>
      </c>
      <c r="ES27" s="21">
        <f t="shared" si="48"/>
        <v>0</v>
      </c>
      <c r="ET27" s="21">
        <f t="shared" si="49"/>
        <v>0</v>
      </c>
      <c r="EU27" s="21">
        <f t="shared" si="50"/>
        <v>0</v>
      </c>
      <c r="EV27" s="21">
        <f t="shared" si="52"/>
        <v>60</v>
      </c>
      <c r="EW27" s="21" t="str">
        <f t="shared" si="53"/>
        <v>GEOSYSTEM INGENIERIA S.A.S</v>
      </c>
      <c r="EX27" s="111">
        <f t="shared" si="54"/>
        <v>761600</v>
      </c>
      <c r="EY27" s="43">
        <f t="shared" si="51"/>
        <v>-95200</v>
      </c>
    </row>
    <row r="28" spans="1:155" ht="11.25" x14ac:dyDescent="0.15">
      <c r="A28" s="7">
        <v>17</v>
      </c>
      <c r="B28" s="7" t="s">
        <v>7</v>
      </c>
      <c r="C28" s="7" t="s">
        <v>25</v>
      </c>
      <c r="D28" s="8" t="s">
        <v>9</v>
      </c>
      <c r="E28" s="15" t="s">
        <v>36</v>
      </c>
      <c r="F28" s="23">
        <v>25</v>
      </c>
      <c r="G28" s="114">
        <v>892500</v>
      </c>
      <c r="H28" s="81" t="s">
        <v>127</v>
      </c>
      <c r="I28" s="80"/>
      <c r="J28" s="79"/>
      <c r="K28" s="79"/>
      <c r="L28" s="79"/>
      <c r="M28" s="79"/>
      <c r="N28" s="79"/>
      <c r="O28" s="79"/>
      <c r="P28" s="79"/>
      <c r="Q28" s="81" t="s">
        <v>134</v>
      </c>
      <c r="R28" s="79"/>
      <c r="S28" s="79"/>
      <c r="T28" s="79"/>
      <c r="U28" s="79"/>
      <c r="V28" s="79"/>
      <c r="W28" s="79"/>
      <c r="X28" s="105" t="s">
        <v>127</v>
      </c>
      <c r="Y28" s="105"/>
      <c r="Z28" s="104"/>
      <c r="AA28" s="104"/>
      <c r="AB28" s="104"/>
      <c r="AC28" s="104"/>
      <c r="AD28" s="104"/>
      <c r="AE28" s="104"/>
      <c r="AF28" s="104"/>
      <c r="AG28" s="105" t="s">
        <v>134</v>
      </c>
      <c r="AH28" s="104"/>
      <c r="AI28" s="104"/>
      <c r="AJ28" s="104"/>
      <c r="AK28" s="104"/>
      <c r="AL28" s="104"/>
      <c r="AM28" s="104"/>
      <c r="AN28" s="25">
        <v>743750</v>
      </c>
      <c r="AO28" s="28"/>
      <c r="AP28" s="74"/>
      <c r="AQ28" s="74"/>
      <c r="AR28" s="74"/>
      <c r="AS28" s="74"/>
      <c r="AT28" s="74"/>
      <c r="AU28" s="74"/>
      <c r="AV28" s="74"/>
      <c r="AW28" s="28">
        <v>803250</v>
      </c>
      <c r="AX28" s="74"/>
      <c r="AY28" s="74"/>
      <c r="AZ28" s="74"/>
      <c r="BA28" s="74"/>
      <c r="BB28" s="74"/>
      <c r="BC28" s="74"/>
      <c r="BD28" s="90">
        <v>3</v>
      </c>
      <c r="BE28" s="89"/>
      <c r="BF28" s="86"/>
      <c r="BG28" s="86"/>
      <c r="BH28" s="86"/>
      <c r="BI28" s="86"/>
      <c r="BJ28" s="86"/>
      <c r="BK28" s="86"/>
      <c r="BL28" s="86"/>
      <c r="BM28" s="112">
        <v>0</v>
      </c>
      <c r="BN28" s="86"/>
      <c r="BO28" s="86"/>
      <c r="BP28" s="86"/>
      <c r="BQ28" s="86"/>
      <c r="BR28" s="86"/>
      <c r="BS28" s="86"/>
      <c r="BT28" s="99" t="s">
        <v>138</v>
      </c>
      <c r="BU28" s="98"/>
      <c r="BV28" s="95"/>
      <c r="BW28" s="95"/>
      <c r="BX28" s="95"/>
      <c r="BY28" s="95"/>
      <c r="BZ28" s="95"/>
      <c r="CA28" s="95"/>
      <c r="CB28" s="95"/>
      <c r="CC28" s="102" t="s">
        <v>138</v>
      </c>
      <c r="CD28" s="95"/>
      <c r="CE28" s="95"/>
      <c r="CF28" s="95"/>
      <c r="CG28" s="95"/>
      <c r="CH28" s="95"/>
      <c r="CI28" s="95"/>
      <c r="CJ28" s="21">
        <f>ROUND((IF(HABILITADOS!G28="",0,((MIN(HABILITADOS!$G$28:$V$28)/HABILITADOS!G28)*40))),2)</f>
        <v>40</v>
      </c>
      <c r="CK28" s="21">
        <f>ROUND((IF(HABILITADOS!H28="",0,((MIN(HABILITADOS!$G$28:$V$28)/HABILITADOS!H28)*40))),2)</f>
        <v>0</v>
      </c>
      <c r="CL28" s="21">
        <f>ROUND((IF(HABILITADOS!I28="",0,((MIN(HABILITADOS!$G$28:$V$28)/HABILITADOS!I28)*40))),2)</f>
        <v>0</v>
      </c>
      <c r="CM28" s="21">
        <f>ROUND((IF(HABILITADOS!J28="",0,((MIN(HABILITADOS!$G$28:$V$28)/HABILITADOS!J28)*40))),2)</f>
        <v>0</v>
      </c>
      <c r="CN28" s="21">
        <f>ROUND((IF(HABILITADOS!K28="",0,((MIN(HABILITADOS!$G$28:$V$28)/HABILITADOS!K28)*40))),2)</f>
        <v>0</v>
      </c>
      <c r="CO28" s="21">
        <f>ROUND((IF(HABILITADOS!L28="",0,((MIN(HABILITADOS!$G$28:$V$28)/HABILITADOS!L28)*40))),2)</f>
        <v>0</v>
      </c>
      <c r="CP28" s="21">
        <f>ROUND((IF(HABILITADOS!M28="",0,((MIN(HABILITADOS!$G$28:$V$28)/HABILITADOS!M28)*40))),2)</f>
        <v>0</v>
      </c>
      <c r="CQ28" s="21">
        <f>ROUND((IF(HABILITADOS!N28="",0,((MIN(HABILITADOS!$G$28:$V$28)/HABILITADOS!N28)*40))),2)</f>
        <v>0</v>
      </c>
      <c r="CR28" s="21">
        <f>ROUND((IF(HABILITADOS!O28="",0,((MIN(HABILITADOS!$G$28:$V$28)/HABILITADOS!O28)*40))),2)</f>
        <v>0</v>
      </c>
      <c r="CS28" s="21">
        <f>ROUND((IF(HABILITADOS!P28="",0,((MIN(HABILITADOS!$G$28:$V$28)/HABILITADOS!P28)*40))),2)</f>
        <v>0</v>
      </c>
      <c r="CT28" s="21">
        <f>ROUND((IF(HABILITADOS!Q28="",0,((MIN(HABILITADOS!$G$28:$V$28)/HABILITADOS!Q28)*40))),2)</f>
        <v>0</v>
      </c>
      <c r="CU28" s="21">
        <f>ROUND((IF(HABILITADOS!R28="",0,((MIN(HABILITADOS!$G$28:$V$28)/HABILITADOS!R28)*40))),2)</f>
        <v>0</v>
      </c>
      <c r="CV28" s="21">
        <f>ROUND((IF(HABILITADOS!S28="",0,((MIN(HABILITADOS!$G$28:$V$28)/HABILITADOS!S28)*40))),2)</f>
        <v>0</v>
      </c>
      <c r="CW28" s="21">
        <f>ROUND((IF(HABILITADOS!T28="",0,((MIN(HABILITADOS!$G$28:$V$28)/HABILITADOS!T28)*40))),2)</f>
        <v>0</v>
      </c>
      <c r="CX28" s="21">
        <f>ROUND((IF(HABILITADOS!U28="",0,((MIN(HABILITADOS!$G$28:$V$28)/HABILITADOS!U28)*40))),2)</f>
        <v>0</v>
      </c>
      <c r="CY28" s="21">
        <f>ROUND((IF(HABILITADOS!V28="",0,((MIN(HABILITADOS!$G$28:$V$28)/HABILITADOS!V28)*40))),2)</f>
        <v>0</v>
      </c>
      <c r="CZ28" s="21">
        <f t="shared" si="3"/>
        <v>20</v>
      </c>
      <c r="DA28" s="21">
        <f t="shared" si="4"/>
        <v>0</v>
      </c>
      <c r="DB28" s="21">
        <f t="shared" si="5"/>
        <v>0</v>
      </c>
      <c r="DC28" s="21">
        <f t="shared" si="6"/>
        <v>0</v>
      </c>
      <c r="DD28" s="21">
        <f t="shared" si="7"/>
        <v>0</v>
      </c>
      <c r="DE28" s="21">
        <f t="shared" si="8"/>
        <v>0</v>
      </c>
      <c r="DF28" s="21">
        <f t="shared" si="9"/>
        <v>0</v>
      </c>
      <c r="DG28" s="21">
        <f t="shared" si="10"/>
        <v>0</v>
      </c>
      <c r="DH28" s="21">
        <f t="shared" si="11"/>
        <v>0</v>
      </c>
      <c r="DI28" s="21">
        <f t="shared" si="12"/>
        <v>0</v>
      </c>
      <c r="DJ28" s="21">
        <f t="shared" si="13"/>
        <v>0</v>
      </c>
      <c r="DK28" s="21">
        <f t="shared" si="14"/>
        <v>0</v>
      </c>
      <c r="DL28" s="21">
        <f t="shared" si="15"/>
        <v>0</v>
      </c>
      <c r="DM28" s="21">
        <f t="shared" si="16"/>
        <v>0</v>
      </c>
      <c r="DN28" s="21">
        <f t="shared" si="17"/>
        <v>0</v>
      </c>
      <c r="DO28" s="21">
        <f t="shared" si="18"/>
        <v>0</v>
      </c>
      <c r="DP28" s="21">
        <f t="shared" si="19"/>
        <v>0</v>
      </c>
      <c r="DQ28" s="21">
        <f t="shared" si="20"/>
        <v>0</v>
      </c>
      <c r="DR28" s="21">
        <f t="shared" si="21"/>
        <v>0</v>
      </c>
      <c r="DS28" s="21">
        <f t="shared" si="22"/>
        <v>0</v>
      </c>
      <c r="DT28" s="21">
        <f t="shared" si="23"/>
        <v>0</v>
      </c>
      <c r="DU28" s="21">
        <f t="shared" si="24"/>
        <v>0</v>
      </c>
      <c r="DV28" s="21">
        <f t="shared" si="25"/>
        <v>0</v>
      </c>
      <c r="DW28" s="21">
        <f t="shared" si="26"/>
        <v>0</v>
      </c>
      <c r="DX28" s="21">
        <f t="shared" si="27"/>
        <v>0</v>
      </c>
      <c r="DY28" s="21">
        <f t="shared" si="28"/>
        <v>0</v>
      </c>
      <c r="DZ28" s="21">
        <f t="shared" si="29"/>
        <v>0</v>
      </c>
      <c r="EA28" s="21">
        <f t="shared" si="30"/>
        <v>0</v>
      </c>
      <c r="EB28" s="21">
        <f t="shared" si="31"/>
        <v>0</v>
      </c>
      <c r="EC28" s="21">
        <f t="shared" si="32"/>
        <v>0</v>
      </c>
      <c r="ED28" s="21">
        <f t="shared" si="33"/>
        <v>0</v>
      </c>
      <c r="EE28" s="21">
        <f t="shared" si="34"/>
        <v>0</v>
      </c>
      <c r="EF28" s="21">
        <f t="shared" si="35"/>
        <v>60</v>
      </c>
      <c r="EG28" s="21">
        <f t="shared" si="36"/>
        <v>0</v>
      </c>
      <c r="EH28" s="21">
        <f t="shared" si="37"/>
        <v>0</v>
      </c>
      <c r="EI28" s="21">
        <f t="shared" si="38"/>
        <v>0</v>
      </c>
      <c r="EJ28" s="21">
        <f t="shared" si="39"/>
        <v>0</v>
      </c>
      <c r="EK28" s="21">
        <f t="shared" si="40"/>
        <v>0</v>
      </c>
      <c r="EL28" s="21">
        <f t="shared" si="41"/>
        <v>0</v>
      </c>
      <c r="EM28" s="21">
        <f t="shared" si="42"/>
        <v>0</v>
      </c>
      <c r="EN28" s="21">
        <f t="shared" si="43"/>
        <v>0</v>
      </c>
      <c r="EO28" s="21">
        <f t="shared" si="44"/>
        <v>0</v>
      </c>
      <c r="EP28" s="21">
        <f t="shared" si="45"/>
        <v>0</v>
      </c>
      <c r="EQ28" s="21">
        <f t="shared" si="46"/>
        <v>0</v>
      </c>
      <c r="ER28" s="21">
        <f t="shared" si="47"/>
        <v>0</v>
      </c>
      <c r="ES28" s="21">
        <f t="shared" si="48"/>
        <v>0</v>
      </c>
      <c r="ET28" s="21">
        <f t="shared" si="49"/>
        <v>0</v>
      </c>
      <c r="EU28" s="21">
        <f t="shared" si="50"/>
        <v>0</v>
      </c>
      <c r="EV28" s="21">
        <f t="shared" si="52"/>
        <v>60</v>
      </c>
      <c r="EW28" s="21" t="str">
        <f t="shared" si="53"/>
        <v>GEOSYSTEM INGENIERIA S.A.S</v>
      </c>
      <c r="EX28" s="111">
        <f t="shared" si="54"/>
        <v>743750</v>
      </c>
      <c r="EY28" s="43">
        <f t="shared" si="51"/>
        <v>-148750</v>
      </c>
    </row>
    <row r="29" spans="1:155" ht="31.5" x14ac:dyDescent="0.15">
      <c r="A29" s="7">
        <v>18</v>
      </c>
      <c r="B29" s="7" t="s">
        <v>7</v>
      </c>
      <c r="C29" s="7" t="s">
        <v>38</v>
      </c>
      <c r="D29" s="8" t="s">
        <v>39</v>
      </c>
      <c r="E29" s="7" t="s">
        <v>40</v>
      </c>
      <c r="F29" s="23">
        <v>1</v>
      </c>
      <c r="G29" s="114">
        <v>202300000</v>
      </c>
      <c r="H29" s="79"/>
      <c r="I29" s="80"/>
      <c r="J29" s="79"/>
      <c r="K29" s="81" t="s">
        <v>127</v>
      </c>
      <c r="L29" s="79"/>
      <c r="M29" s="81" t="s">
        <v>134</v>
      </c>
      <c r="N29" s="79"/>
      <c r="O29" s="79"/>
      <c r="P29" s="81" t="s">
        <v>127</v>
      </c>
      <c r="Q29" s="81" t="s">
        <v>134</v>
      </c>
      <c r="R29" s="79"/>
      <c r="S29" s="79"/>
      <c r="T29" s="81" t="s">
        <v>127</v>
      </c>
      <c r="U29" s="81" t="s">
        <v>127</v>
      </c>
      <c r="V29" s="79"/>
      <c r="W29" s="79"/>
      <c r="X29" s="104"/>
      <c r="Y29" s="104"/>
      <c r="Z29" s="104"/>
      <c r="AA29" s="105" t="s">
        <v>127</v>
      </c>
      <c r="AB29" s="104"/>
      <c r="AC29" s="105" t="s">
        <v>134</v>
      </c>
      <c r="AD29" s="104"/>
      <c r="AE29" s="104"/>
      <c r="AF29" s="105" t="s">
        <v>127</v>
      </c>
      <c r="AG29" s="105" t="s">
        <v>134</v>
      </c>
      <c r="AH29" s="104"/>
      <c r="AI29" s="104"/>
      <c r="AJ29" s="105" t="s">
        <v>127</v>
      </c>
      <c r="AK29" s="105" t="s">
        <v>135</v>
      </c>
      <c r="AL29" s="104"/>
      <c r="AM29" s="104"/>
      <c r="AN29" s="74"/>
      <c r="AO29" s="28"/>
      <c r="AP29" s="74"/>
      <c r="AQ29" s="25">
        <v>179357871</v>
      </c>
      <c r="AR29" s="74"/>
      <c r="AS29" s="25">
        <v>195755000</v>
      </c>
      <c r="AT29" s="74"/>
      <c r="AU29" s="74"/>
      <c r="AV29" s="25">
        <v>199000000.28999999</v>
      </c>
      <c r="AW29" s="28">
        <v>178500000</v>
      </c>
      <c r="AX29" s="74"/>
      <c r="AY29" s="74"/>
      <c r="AZ29" s="25">
        <v>199900008</v>
      </c>
      <c r="BA29" s="25">
        <v>188020000</v>
      </c>
      <c r="BB29" s="74"/>
      <c r="BC29" s="74"/>
      <c r="BD29" s="86"/>
      <c r="BE29" s="89"/>
      <c r="BF29" s="86"/>
      <c r="BG29" s="90">
        <v>2</v>
      </c>
      <c r="BH29" s="86"/>
      <c r="BI29" s="94">
        <v>5.083333333333333</v>
      </c>
      <c r="BJ29" s="86"/>
      <c r="BK29" s="86"/>
      <c r="BL29" s="94">
        <v>5.083333333333333</v>
      </c>
      <c r="BM29" s="112">
        <v>0</v>
      </c>
      <c r="BN29" s="86"/>
      <c r="BO29" s="86"/>
      <c r="BP29" s="94">
        <v>5.083333333333333</v>
      </c>
      <c r="BQ29" s="94">
        <v>5.083333333333333</v>
      </c>
      <c r="BR29" s="86"/>
      <c r="BS29" s="86"/>
      <c r="BT29" s="95"/>
      <c r="BU29" s="98"/>
      <c r="BV29" s="95"/>
      <c r="BW29" s="99" t="s">
        <v>138</v>
      </c>
      <c r="BX29" s="95"/>
      <c r="BY29" s="101" t="s">
        <v>138</v>
      </c>
      <c r="BZ29" s="95"/>
      <c r="CA29" s="95"/>
      <c r="CB29" s="101" t="s">
        <v>139</v>
      </c>
      <c r="CC29" s="102" t="s">
        <v>138</v>
      </c>
      <c r="CD29" s="95"/>
      <c r="CE29" s="95"/>
      <c r="CF29" s="101" t="s">
        <v>138</v>
      </c>
      <c r="CG29" s="101" t="s">
        <v>138</v>
      </c>
      <c r="CH29" s="95"/>
      <c r="CI29" s="95"/>
      <c r="CJ29" s="21">
        <f>ROUND((IF(HABILITADOS!G29="",0,((MIN(HABILITADOS!$G$29:$V$29)/HABILITADOS!G29)*40))),2)</f>
        <v>0</v>
      </c>
      <c r="CK29" s="21">
        <f>ROUND((IF(HABILITADOS!H29="",0,((MIN(HABILITADOS!$G$29:$V$29)/HABILITADOS!H29)*40))),2)</f>
        <v>0</v>
      </c>
      <c r="CL29" s="21">
        <f>ROUND((IF(HABILITADOS!I29="",0,((MIN(HABILITADOS!$G$29:$V$29)/HABILITADOS!I29)*40))),2)</f>
        <v>0</v>
      </c>
      <c r="CM29" s="21">
        <f>ROUND((IF(HABILITADOS!J29="",0,((MIN(HABILITADOS!$G$29:$V$29)/HABILITADOS!J29)*40))),2)</f>
        <v>40</v>
      </c>
      <c r="CN29" s="21">
        <f>ROUND((IF(HABILITADOS!K29="",0,((MIN(HABILITADOS!$G$29:$V$29)/HABILITADOS!K29)*40))),2)</f>
        <v>0</v>
      </c>
      <c r="CO29" s="21">
        <f>ROUND((IF(HABILITADOS!L29="",0,((MIN(HABILITADOS!$G$29:$V$29)/HABILITADOS!L29)*40))),2)</f>
        <v>0</v>
      </c>
      <c r="CP29" s="21">
        <f>ROUND((IF(HABILITADOS!M29="",0,((MIN(HABILITADOS!$G$29:$V$29)/HABILITADOS!M29)*40))),2)</f>
        <v>0</v>
      </c>
      <c r="CQ29" s="21">
        <f>ROUND((IF(HABILITADOS!N29="",0,((MIN(HABILITADOS!$G$29:$V$29)/HABILITADOS!N29)*40))),2)</f>
        <v>0</v>
      </c>
      <c r="CR29" s="21">
        <f>ROUND((IF(HABILITADOS!O29="",0,((MIN(HABILITADOS!$G$29:$V$29)/HABILITADOS!O29)*40))),2)</f>
        <v>36.049999999999997</v>
      </c>
      <c r="CS29" s="21">
        <f>ROUND((IF(HABILITADOS!P29="",0,((MIN(HABILITADOS!$G$29:$V$29)/HABILITADOS!P29)*40))),2)</f>
        <v>0</v>
      </c>
      <c r="CT29" s="21">
        <f>ROUND((IF(HABILITADOS!Q29="",0,((MIN(HABILITADOS!$G$29:$V$29)/HABILITADOS!Q29)*40))),2)</f>
        <v>0</v>
      </c>
      <c r="CU29" s="21">
        <f>ROUND((IF(HABILITADOS!R29="",0,((MIN(HABILITADOS!$G$29:$V$29)/HABILITADOS!R29)*40))),2)</f>
        <v>0</v>
      </c>
      <c r="CV29" s="21">
        <f>ROUND((IF(HABILITADOS!S29="",0,((MIN(HABILITADOS!$G$29:$V$29)/HABILITADOS!S29)*40))),2)</f>
        <v>35.89</v>
      </c>
      <c r="CW29" s="21">
        <f>ROUND((IF(HABILITADOS!T29="",0,((MIN(HABILITADOS!$G$29:$V$29)/HABILITADOS!T29)*40))),2)</f>
        <v>0</v>
      </c>
      <c r="CX29" s="21">
        <f>ROUND((IF(HABILITADOS!U29="",0,((MIN(HABILITADOS!$G$29:$V$29)/HABILITADOS!U29)*40))),2)</f>
        <v>0</v>
      </c>
      <c r="CY29" s="21">
        <f>ROUND((IF(HABILITADOS!V29="",0,((MIN(HABILITADOS!$G$29:$V$29)/HABILITADOS!V29)*40))),2)</f>
        <v>0</v>
      </c>
      <c r="CZ29" s="21">
        <f t="shared" si="3"/>
        <v>0</v>
      </c>
      <c r="DA29" s="21">
        <f t="shared" si="4"/>
        <v>0</v>
      </c>
      <c r="DB29" s="21">
        <f t="shared" si="5"/>
        <v>0</v>
      </c>
      <c r="DC29" s="21">
        <f t="shared" si="6"/>
        <v>0</v>
      </c>
      <c r="DD29" s="21">
        <f t="shared" si="7"/>
        <v>0</v>
      </c>
      <c r="DE29" s="21">
        <f t="shared" si="8"/>
        <v>0</v>
      </c>
      <c r="DF29" s="21">
        <f t="shared" si="9"/>
        <v>0</v>
      </c>
      <c r="DG29" s="21">
        <f t="shared" si="10"/>
        <v>0</v>
      </c>
      <c r="DH29" s="21">
        <f t="shared" si="11"/>
        <v>55</v>
      </c>
      <c r="DI29" s="21">
        <f t="shared" si="12"/>
        <v>0</v>
      </c>
      <c r="DJ29" s="21">
        <f t="shared" si="13"/>
        <v>0</v>
      </c>
      <c r="DK29" s="21">
        <f t="shared" si="14"/>
        <v>0</v>
      </c>
      <c r="DL29" s="21">
        <f t="shared" si="15"/>
        <v>55</v>
      </c>
      <c r="DM29" s="21">
        <f t="shared" si="16"/>
        <v>0</v>
      </c>
      <c r="DN29" s="21">
        <f t="shared" si="17"/>
        <v>0</v>
      </c>
      <c r="DO29" s="21">
        <f t="shared" si="18"/>
        <v>0</v>
      </c>
      <c r="DP29" s="21">
        <f t="shared" si="19"/>
        <v>0</v>
      </c>
      <c r="DQ29" s="21">
        <f t="shared" si="20"/>
        <v>0</v>
      </c>
      <c r="DR29" s="21">
        <f t="shared" si="21"/>
        <v>0</v>
      </c>
      <c r="DS29" s="21">
        <f t="shared" si="22"/>
        <v>0</v>
      </c>
      <c r="DT29" s="21">
        <f t="shared" si="23"/>
        <v>0</v>
      </c>
      <c r="DU29" s="21">
        <f t="shared" si="24"/>
        <v>0</v>
      </c>
      <c r="DV29" s="21">
        <f t="shared" si="25"/>
        <v>0</v>
      </c>
      <c r="DW29" s="21">
        <f t="shared" si="26"/>
        <v>0</v>
      </c>
      <c r="DX29" s="21">
        <f t="shared" si="27"/>
        <v>5</v>
      </c>
      <c r="DY29" s="21">
        <f t="shared" si="28"/>
        <v>0</v>
      </c>
      <c r="DZ29" s="21">
        <f t="shared" si="29"/>
        <v>0</v>
      </c>
      <c r="EA29" s="21">
        <f t="shared" si="30"/>
        <v>0</v>
      </c>
      <c r="EB29" s="21">
        <f t="shared" si="31"/>
        <v>0</v>
      </c>
      <c r="EC29" s="21">
        <f t="shared" si="32"/>
        <v>0</v>
      </c>
      <c r="ED29" s="21">
        <f t="shared" si="33"/>
        <v>0</v>
      </c>
      <c r="EE29" s="21">
        <f t="shared" si="34"/>
        <v>0</v>
      </c>
      <c r="EF29" s="21">
        <f t="shared" si="35"/>
        <v>0</v>
      </c>
      <c r="EG29" s="21">
        <f t="shared" si="36"/>
        <v>0</v>
      </c>
      <c r="EH29" s="21">
        <f t="shared" si="37"/>
        <v>0</v>
      </c>
      <c r="EI29" s="21">
        <f t="shared" si="38"/>
        <v>40</v>
      </c>
      <c r="EJ29" s="21">
        <f t="shared" si="39"/>
        <v>0</v>
      </c>
      <c r="EK29" s="21">
        <f t="shared" si="40"/>
        <v>0</v>
      </c>
      <c r="EL29" s="21">
        <f t="shared" si="41"/>
        <v>0</v>
      </c>
      <c r="EM29" s="21">
        <f t="shared" si="42"/>
        <v>0</v>
      </c>
      <c r="EN29" s="21">
        <f t="shared" si="43"/>
        <v>96.05</v>
      </c>
      <c r="EO29" s="21">
        <f t="shared" si="44"/>
        <v>0</v>
      </c>
      <c r="EP29" s="21">
        <f t="shared" si="45"/>
        <v>0</v>
      </c>
      <c r="EQ29" s="21">
        <f t="shared" si="46"/>
        <v>0</v>
      </c>
      <c r="ER29" s="21">
        <f t="shared" si="47"/>
        <v>90.89</v>
      </c>
      <c r="ES29" s="21">
        <f t="shared" si="48"/>
        <v>0</v>
      </c>
      <c r="ET29" s="21">
        <f t="shared" si="49"/>
        <v>0</v>
      </c>
      <c r="EU29" s="21">
        <f t="shared" si="50"/>
        <v>0</v>
      </c>
      <c r="EV29" s="21">
        <f t="shared" si="52"/>
        <v>96.05</v>
      </c>
      <c r="EW29" s="21" t="str">
        <f t="shared" si="53"/>
        <v>NUEVOS RECURSOS S.A.S</v>
      </c>
      <c r="EX29" s="111">
        <f t="shared" si="54"/>
        <v>199000000.28999999</v>
      </c>
      <c r="EY29" s="43">
        <f t="shared" si="51"/>
        <v>-3299999.7100000083</v>
      </c>
    </row>
    <row r="30" spans="1:155" ht="21" x14ac:dyDescent="0.15">
      <c r="A30" s="7">
        <v>19</v>
      </c>
      <c r="B30" s="7" t="s">
        <v>7</v>
      </c>
      <c r="C30" s="7" t="s">
        <v>41</v>
      </c>
      <c r="D30" s="8" t="s">
        <v>9</v>
      </c>
      <c r="E30" s="15" t="s">
        <v>83</v>
      </c>
      <c r="F30" s="23">
        <v>1</v>
      </c>
      <c r="G30" s="114">
        <v>17106250</v>
      </c>
      <c r="H30" s="79"/>
      <c r="I30" s="80"/>
      <c r="J30" s="79"/>
      <c r="K30" s="79"/>
      <c r="L30" s="79"/>
      <c r="M30" s="79"/>
      <c r="N30" s="79"/>
      <c r="O30" s="79"/>
      <c r="P30" s="79"/>
      <c r="Q30" s="79"/>
      <c r="R30" s="79"/>
      <c r="S30" s="79"/>
      <c r="T30" s="79"/>
      <c r="U30" s="79"/>
      <c r="V30" s="81" t="s">
        <v>134</v>
      </c>
      <c r="W30" s="79"/>
      <c r="X30" s="104"/>
      <c r="Y30" s="105"/>
      <c r="Z30" s="104"/>
      <c r="AA30" s="104"/>
      <c r="AB30" s="104"/>
      <c r="AC30" s="104"/>
      <c r="AD30" s="104"/>
      <c r="AE30" s="104"/>
      <c r="AF30" s="104"/>
      <c r="AG30" s="104"/>
      <c r="AH30" s="104"/>
      <c r="AI30" s="104"/>
      <c r="AJ30" s="104"/>
      <c r="AK30" s="104"/>
      <c r="AL30" s="105" t="s">
        <v>134</v>
      </c>
      <c r="AM30" s="104"/>
      <c r="AN30" s="74"/>
      <c r="AO30" s="28"/>
      <c r="AP30" s="74"/>
      <c r="AQ30" s="74"/>
      <c r="AR30" s="74"/>
      <c r="AS30" s="74"/>
      <c r="AT30" s="74"/>
      <c r="AU30" s="74"/>
      <c r="AV30" s="74"/>
      <c r="AW30" s="74"/>
      <c r="AX30" s="74"/>
      <c r="AY30" s="74"/>
      <c r="AZ30" s="74"/>
      <c r="BA30" s="74"/>
      <c r="BB30" s="25">
        <v>18570286.77</v>
      </c>
      <c r="BC30" s="74"/>
      <c r="BD30" s="86"/>
      <c r="BE30" s="89"/>
      <c r="BF30" s="86"/>
      <c r="BG30" s="86"/>
      <c r="BH30" s="86"/>
      <c r="BI30" s="86"/>
      <c r="BJ30" s="86"/>
      <c r="BK30" s="86"/>
      <c r="BL30" s="86"/>
      <c r="BM30" s="86"/>
      <c r="BN30" s="86"/>
      <c r="BO30" s="86"/>
      <c r="BP30" s="86"/>
      <c r="BQ30" s="86"/>
      <c r="BR30" s="90">
        <v>2</v>
      </c>
      <c r="BS30" s="86"/>
      <c r="BT30" s="95"/>
      <c r="BU30" s="98"/>
      <c r="BV30" s="95"/>
      <c r="BW30" s="95"/>
      <c r="BX30" s="95"/>
      <c r="BY30" s="95"/>
      <c r="BZ30" s="95"/>
      <c r="CA30" s="95"/>
      <c r="CB30" s="95"/>
      <c r="CC30" s="95"/>
      <c r="CD30" s="95"/>
      <c r="CE30" s="95"/>
      <c r="CF30" s="95"/>
      <c r="CG30" s="95"/>
      <c r="CH30" s="99" t="s">
        <v>138</v>
      </c>
      <c r="CI30" s="95"/>
      <c r="CJ30" s="21">
        <f>ROUND((IF(HABILITADOS!G30="",0,((MIN(HABILITADOS!$G$30:$V$30)/HABILITADOS!G30)*40))),2)</f>
        <v>0</v>
      </c>
      <c r="CK30" s="21">
        <f>ROUND((IF(HABILITADOS!H30="",0,((MIN(HABILITADOS!$G$30:$V$30)/HABILITADOS!H30)*40))),2)</f>
        <v>0</v>
      </c>
      <c r="CL30" s="21">
        <f>ROUND((IF(HABILITADOS!I30="",0,((MIN(HABILITADOS!$G$30:$V$30)/HABILITADOS!I30)*40))),2)</f>
        <v>0</v>
      </c>
      <c r="CM30" s="21">
        <f>ROUND((IF(HABILITADOS!J30="",0,((MIN(HABILITADOS!$G$30:$V$30)/HABILITADOS!J30)*40))),2)</f>
        <v>0</v>
      </c>
      <c r="CN30" s="21">
        <f>ROUND((IF(HABILITADOS!K30="",0,((MIN(HABILITADOS!$G$30:$V$30)/HABILITADOS!K30)*40))),2)</f>
        <v>0</v>
      </c>
      <c r="CO30" s="21">
        <f>ROUND((IF(HABILITADOS!L30="",0,((MIN(HABILITADOS!$G$30:$V$30)/HABILITADOS!L30)*40))),2)</f>
        <v>0</v>
      </c>
      <c r="CP30" s="21">
        <f>ROUND((IF(HABILITADOS!M30="",0,((MIN(HABILITADOS!$G$30:$V$30)/HABILITADOS!M30)*40))),2)</f>
        <v>0</v>
      </c>
      <c r="CQ30" s="21">
        <f>ROUND((IF(HABILITADOS!N30="",0,((MIN(HABILITADOS!$G$30:$V$30)/HABILITADOS!N30)*40))),2)</f>
        <v>0</v>
      </c>
      <c r="CR30" s="21">
        <f>ROUND((IF(HABILITADOS!O30="",0,((MIN(HABILITADOS!$G$30:$V$30)/HABILITADOS!O30)*40))),2)</f>
        <v>0</v>
      </c>
      <c r="CS30" s="21">
        <f>ROUND((IF(HABILITADOS!P30="",0,((MIN(HABILITADOS!$G$30:$V$30)/HABILITADOS!P30)*40))),2)</f>
        <v>0</v>
      </c>
      <c r="CT30" s="21">
        <f>ROUND((IF(HABILITADOS!Q30="",0,((MIN(HABILITADOS!$G$30:$V$30)/HABILITADOS!Q30)*40))),2)</f>
        <v>0</v>
      </c>
      <c r="CU30" s="21">
        <f>ROUND((IF(HABILITADOS!R30="",0,((MIN(HABILITADOS!$G$30:$V$30)/HABILITADOS!R30)*40))),2)</f>
        <v>0</v>
      </c>
      <c r="CV30" s="21">
        <f>ROUND((IF(HABILITADOS!S30="",0,((MIN(HABILITADOS!$G$30:$V$30)/HABILITADOS!S30)*40))),2)</f>
        <v>0</v>
      </c>
      <c r="CW30" s="21">
        <f>ROUND((IF(HABILITADOS!T30="",0,((MIN(HABILITADOS!$G$30:$V$30)/HABILITADOS!T30)*40))),2)</f>
        <v>0</v>
      </c>
      <c r="CX30" s="21">
        <f>ROUND((IF(HABILITADOS!U30="",0,((MIN(HABILITADOS!$G$30:$V$30)/HABILITADOS!U30)*40))),2)</f>
        <v>0</v>
      </c>
      <c r="CY30" s="21">
        <f>ROUND((IF(HABILITADOS!V30="",0,((MIN(HABILITADOS!$G$30:$V$30)/HABILITADOS!V30)*40))),2)</f>
        <v>0</v>
      </c>
      <c r="CZ30" s="21">
        <f t="shared" si="3"/>
        <v>0</v>
      </c>
      <c r="DA30" s="21">
        <f t="shared" si="4"/>
        <v>0</v>
      </c>
      <c r="DB30" s="21">
        <f t="shared" si="5"/>
        <v>0</v>
      </c>
      <c r="DC30" s="21">
        <f t="shared" si="6"/>
        <v>0</v>
      </c>
      <c r="DD30" s="21">
        <f t="shared" si="7"/>
        <v>0</v>
      </c>
      <c r="DE30" s="21">
        <f t="shared" si="8"/>
        <v>0</v>
      </c>
      <c r="DF30" s="21">
        <f t="shared" si="9"/>
        <v>0</v>
      </c>
      <c r="DG30" s="21">
        <f t="shared" si="10"/>
        <v>0</v>
      </c>
      <c r="DH30" s="21">
        <f t="shared" si="11"/>
        <v>0</v>
      </c>
      <c r="DI30" s="21">
        <f t="shared" si="12"/>
        <v>0</v>
      </c>
      <c r="DJ30" s="21">
        <f t="shared" si="13"/>
        <v>0</v>
      </c>
      <c r="DK30" s="21">
        <f t="shared" si="14"/>
        <v>0</v>
      </c>
      <c r="DL30" s="21">
        <f t="shared" si="15"/>
        <v>0</v>
      </c>
      <c r="DM30" s="21">
        <f t="shared" si="16"/>
        <v>0</v>
      </c>
      <c r="DN30" s="21">
        <f t="shared" si="17"/>
        <v>0</v>
      </c>
      <c r="DO30" s="21">
        <f t="shared" si="18"/>
        <v>0</v>
      </c>
      <c r="DP30" s="21">
        <f t="shared" si="19"/>
        <v>0</v>
      </c>
      <c r="DQ30" s="21">
        <f t="shared" si="20"/>
        <v>0</v>
      </c>
      <c r="DR30" s="21">
        <f t="shared" si="21"/>
        <v>0</v>
      </c>
      <c r="DS30" s="21">
        <f t="shared" si="22"/>
        <v>0</v>
      </c>
      <c r="DT30" s="21">
        <f t="shared" si="23"/>
        <v>0</v>
      </c>
      <c r="DU30" s="21">
        <f t="shared" si="24"/>
        <v>0</v>
      </c>
      <c r="DV30" s="21">
        <f t="shared" si="25"/>
        <v>0</v>
      </c>
      <c r="DW30" s="21">
        <f t="shared" si="26"/>
        <v>0</v>
      </c>
      <c r="DX30" s="21">
        <f t="shared" si="27"/>
        <v>0</v>
      </c>
      <c r="DY30" s="21">
        <f t="shared" si="28"/>
        <v>0</v>
      </c>
      <c r="DZ30" s="21">
        <f t="shared" si="29"/>
        <v>0</v>
      </c>
      <c r="EA30" s="21">
        <f t="shared" si="30"/>
        <v>0</v>
      </c>
      <c r="EB30" s="21">
        <f t="shared" si="31"/>
        <v>0</v>
      </c>
      <c r="EC30" s="21">
        <f t="shared" si="32"/>
        <v>0</v>
      </c>
      <c r="ED30" s="21">
        <f t="shared" si="33"/>
        <v>0</v>
      </c>
      <c r="EE30" s="21">
        <f t="shared" si="34"/>
        <v>0</v>
      </c>
      <c r="EF30" s="21">
        <f t="shared" si="35"/>
        <v>0</v>
      </c>
      <c r="EG30" s="21">
        <f t="shared" si="36"/>
        <v>0</v>
      </c>
      <c r="EH30" s="21">
        <f t="shared" si="37"/>
        <v>0</v>
      </c>
      <c r="EI30" s="21">
        <f t="shared" si="38"/>
        <v>0</v>
      </c>
      <c r="EJ30" s="21">
        <f t="shared" si="39"/>
        <v>0</v>
      </c>
      <c r="EK30" s="21">
        <f t="shared" si="40"/>
        <v>0</v>
      </c>
      <c r="EL30" s="21">
        <f t="shared" si="41"/>
        <v>0</v>
      </c>
      <c r="EM30" s="21">
        <f t="shared" si="42"/>
        <v>0</v>
      </c>
      <c r="EN30" s="21">
        <f t="shared" si="43"/>
        <v>0</v>
      </c>
      <c r="EO30" s="21">
        <f t="shared" si="44"/>
        <v>0</v>
      </c>
      <c r="EP30" s="21">
        <f t="shared" si="45"/>
        <v>0</v>
      </c>
      <c r="EQ30" s="21">
        <f t="shared" si="46"/>
        <v>0</v>
      </c>
      <c r="ER30" s="21">
        <f t="shared" si="47"/>
        <v>0</v>
      </c>
      <c r="ES30" s="21">
        <f t="shared" si="48"/>
        <v>0</v>
      </c>
      <c r="ET30" s="21">
        <f t="shared" si="49"/>
        <v>0</v>
      </c>
      <c r="EU30" s="21">
        <f t="shared" si="50"/>
        <v>0</v>
      </c>
      <c r="EV30" s="21">
        <f t="shared" si="52"/>
        <v>0</v>
      </c>
      <c r="EW30" s="21" t="str">
        <f t="shared" si="53"/>
        <v>DESIERTO</v>
      </c>
      <c r="EX30" s="111">
        <f t="shared" si="54"/>
        <v>0</v>
      </c>
      <c r="EY30" s="43">
        <f t="shared" si="51"/>
        <v>-17106250</v>
      </c>
    </row>
    <row r="31" spans="1:155" ht="11.25" x14ac:dyDescent="0.15">
      <c r="A31" s="7">
        <v>20</v>
      </c>
      <c r="B31" s="7" t="s">
        <v>7</v>
      </c>
      <c r="C31" s="7" t="s">
        <v>42</v>
      </c>
      <c r="D31" s="7" t="s">
        <v>43</v>
      </c>
      <c r="E31" s="15" t="s">
        <v>44</v>
      </c>
      <c r="F31" s="23">
        <v>3</v>
      </c>
      <c r="G31" s="114">
        <v>54311998.650000006</v>
      </c>
      <c r="H31" s="81" t="s">
        <v>127</v>
      </c>
      <c r="I31" s="80"/>
      <c r="J31" s="79"/>
      <c r="K31" s="79"/>
      <c r="L31" s="79"/>
      <c r="M31" s="79"/>
      <c r="N31" s="79"/>
      <c r="O31" s="79"/>
      <c r="P31" s="79"/>
      <c r="Q31" s="81" t="s">
        <v>134</v>
      </c>
      <c r="R31" s="79"/>
      <c r="S31" s="79"/>
      <c r="T31" s="79"/>
      <c r="U31" s="79"/>
      <c r="V31" s="79"/>
      <c r="W31" s="79"/>
      <c r="X31" s="108" t="s">
        <v>127</v>
      </c>
      <c r="Y31" s="105"/>
      <c r="Z31" s="104"/>
      <c r="AA31" s="104"/>
      <c r="AB31" s="104"/>
      <c r="AC31" s="104"/>
      <c r="AD31" s="104"/>
      <c r="AE31" s="104"/>
      <c r="AF31" s="104"/>
      <c r="AG31" s="106" t="s">
        <v>134</v>
      </c>
      <c r="AH31" s="104"/>
      <c r="AI31" s="104"/>
      <c r="AJ31" s="104"/>
      <c r="AK31" s="104"/>
      <c r="AL31" s="104"/>
      <c r="AM31" s="104"/>
      <c r="AN31" s="25">
        <v>52836000</v>
      </c>
      <c r="AO31" s="28"/>
      <c r="AP31" s="74"/>
      <c r="AQ31" s="74"/>
      <c r="AR31" s="74"/>
      <c r="AS31" s="74"/>
      <c r="AT31" s="74"/>
      <c r="AU31" s="74"/>
      <c r="AV31" s="74"/>
      <c r="AW31" s="31">
        <v>53907000</v>
      </c>
      <c r="AX31" s="74"/>
      <c r="AY31" s="74"/>
      <c r="AZ31" s="74"/>
      <c r="BA31" s="74"/>
      <c r="BB31" s="74"/>
      <c r="BC31" s="74"/>
      <c r="BD31" s="90">
        <v>3</v>
      </c>
      <c r="BE31" s="89"/>
      <c r="BF31" s="86"/>
      <c r="BG31" s="86"/>
      <c r="BH31" s="86"/>
      <c r="BI31" s="86"/>
      <c r="BJ31" s="86"/>
      <c r="BK31" s="86"/>
      <c r="BL31" s="86"/>
      <c r="BM31" s="112">
        <v>0</v>
      </c>
      <c r="BN31" s="86"/>
      <c r="BO31" s="86"/>
      <c r="BP31" s="86"/>
      <c r="BQ31" s="86"/>
      <c r="BR31" s="86"/>
      <c r="BS31" s="86"/>
      <c r="BT31" s="99" t="s">
        <v>138</v>
      </c>
      <c r="BU31" s="98"/>
      <c r="BV31" s="95"/>
      <c r="BW31" s="95"/>
      <c r="BX31" s="95"/>
      <c r="BY31" s="95"/>
      <c r="BZ31" s="95"/>
      <c r="CA31" s="95"/>
      <c r="CB31" s="95"/>
      <c r="CC31" s="102" t="s">
        <v>138</v>
      </c>
      <c r="CD31" s="95"/>
      <c r="CE31" s="95"/>
      <c r="CF31" s="95"/>
      <c r="CG31" s="95"/>
      <c r="CH31" s="95"/>
      <c r="CI31" s="95"/>
      <c r="CJ31" s="21">
        <f>ROUND((IF(HABILITADOS!G31="",0,((MIN(HABILITADOS!$G$31:$V$31)/HABILITADOS!G31)*40))),2)</f>
        <v>40</v>
      </c>
      <c r="CK31" s="21">
        <f>ROUND((IF(HABILITADOS!H31="",0,((MIN(HABILITADOS!$G$31:$V$31)/HABILITADOS!H31)*40))),2)</f>
        <v>0</v>
      </c>
      <c r="CL31" s="21">
        <f>ROUND((IF(HABILITADOS!I31="",0,((MIN(HABILITADOS!$G$31:$V$31)/HABILITADOS!I31)*40))),2)</f>
        <v>0</v>
      </c>
      <c r="CM31" s="21">
        <f>ROUND((IF(HABILITADOS!J31="",0,((MIN(HABILITADOS!$G$31:$V$31)/HABILITADOS!J31)*40))),2)</f>
        <v>0</v>
      </c>
      <c r="CN31" s="21">
        <f>ROUND((IF(HABILITADOS!K31="",0,((MIN(HABILITADOS!$G$31:$V$31)/HABILITADOS!K31)*40))),2)</f>
        <v>0</v>
      </c>
      <c r="CO31" s="21">
        <f>ROUND((IF(HABILITADOS!L31="",0,((MIN(HABILITADOS!$G$31:$V$31)/HABILITADOS!L31)*40))),2)</f>
        <v>0</v>
      </c>
      <c r="CP31" s="21">
        <f>ROUND((IF(HABILITADOS!M31="",0,((MIN(HABILITADOS!$G$31:$V$31)/HABILITADOS!M31)*40))),2)</f>
        <v>0</v>
      </c>
      <c r="CQ31" s="21">
        <f>ROUND((IF(HABILITADOS!N31="",0,((MIN(HABILITADOS!$G$31:$V$31)/HABILITADOS!N31)*40))),2)</f>
        <v>0</v>
      </c>
      <c r="CR31" s="21">
        <f>ROUND((IF(HABILITADOS!O31="",0,((MIN(HABILITADOS!$G$31:$V$31)/HABILITADOS!O31)*40))),2)</f>
        <v>0</v>
      </c>
      <c r="CS31" s="21">
        <f>ROUND((IF(HABILITADOS!P31="",0,((MIN(HABILITADOS!$G$31:$V$31)/HABILITADOS!P31)*40))),2)</f>
        <v>0</v>
      </c>
      <c r="CT31" s="21">
        <f>ROUND((IF(HABILITADOS!Q31="",0,((MIN(HABILITADOS!$G$31:$V$31)/HABILITADOS!Q31)*40))),2)</f>
        <v>0</v>
      </c>
      <c r="CU31" s="21">
        <f>ROUND((IF(HABILITADOS!R31="",0,((MIN(HABILITADOS!$G$31:$V$31)/HABILITADOS!R31)*40))),2)</f>
        <v>0</v>
      </c>
      <c r="CV31" s="21">
        <f>ROUND((IF(HABILITADOS!S31="",0,((MIN(HABILITADOS!$G$31:$V$31)/HABILITADOS!S31)*40))),2)</f>
        <v>0</v>
      </c>
      <c r="CW31" s="21">
        <f>ROUND((IF(HABILITADOS!T31="",0,((MIN(HABILITADOS!$G$31:$V$31)/HABILITADOS!T31)*40))),2)</f>
        <v>0</v>
      </c>
      <c r="CX31" s="21">
        <f>ROUND((IF(HABILITADOS!U31="",0,((MIN(HABILITADOS!$G$31:$V$31)/HABILITADOS!U31)*40))),2)</f>
        <v>0</v>
      </c>
      <c r="CY31" s="21">
        <f>ROUND((IF(HABILITADOS!V31="",0,((MIN(HABILITADOS!$G$31:$V$31)/HABILITADOS!V31)*40))),2)</f>
        <v>0</v>
      </c>
      <c r="CZ31" s="21">
        <f t="shared" si="3"/>
        <v>20</v>
      </c>
      <c r="DA31" s="21">
        <f t="shared" si="4"/>
        <v>0</v>
      </c>
      <c r="DB31" s="21">
        <f t="shared" si="5"/>
        <v>0</v>
      </c>
      <c r="DC31" s="21">
        <f t="shared" si="6"/>
        <v>0</v>
      </c>
      <c r="DD31" s="21">
        <f t="shared" si="7"/>
        <v>0</v>
      </c>
      <c r="DE31" s="21">
        <f t="shared" si="8"/>
        <v>0</v>
      </c>
      <c r="DF31" s="21">
        <f t="shared" si="9"/>
        <v>0</v>
      </c>
      <c r="DG31" s="21">
        <f t="shared" si="10"/>
        <v>0</v>
      </c>
      <c r="DH31" s="21">
        <f t="shared" si="11"/>
        <v>0</v>
      </c>
      <c r="DI31" s="21">
        <f t="shared" si="12"/>
        <v>0</v>
      </c>
      <c r="DJ31" s="21">
        <f t="shared" si="13"/>
        <v>0</v>
      </c>
      <c r="DK31" s="21">
        <f t="shared" si="14"/>
        <v>0</v>
      </c>
      <c r="DL31" s="21">
        <f t="shared" si="15"/>
        <v>0</v>
      </c>
      <c r="DM31" s="21">
        <f t="shared" si="16"/>
        <v>0</v>
      </c>
      <c r="DN31" s="21">
        <f t="shared" si="17"/>
        <v>0</v>
      </c>
      <c r="DO31" s="21">
        <f t="shared" si="18"/>
        <v>0</v>
      </c>
      <c r="DP31" s="21">
        <f t="shared" si="19"/>
        <v>0</v>
      </c>
      <c r="DQ31" s="21">
        <f t="shared" si="20"/>
        <v>0</v>
      </c>
      <c r="DR31" s="21">
        <f t="shared" si="21"/>
        <v>0</v>
      </c>
      <c r="DS31" s="21">
        <f t="shared" si="22"/>
        <v>0</v>
      </c>
      <c r="DT31" s="21">
        <f t="shared" si="23"/>
        <v>0</v>
      </c>
      <c r="DU31" s="21">
        <f t="shared" si="24"/>
        <v>0</v>
      </c>
      <c r="DV31" s="21">
        <f t="shared" si="25"/>
        <v>0</v>
      </c>
      <c r="DW31" s="21">
        <f t="shared" si="26"/>
        <v>0</v>
      </c>
      <c r="DX31" s="21">
        <f t="shared" si="27"/>
        <v>0</v>
      </c>
      <c r="DY31" s="21">
        <f t="shared" si="28"/>
        <v>0</v>
      </c>
      <c r="DZ31" s="21">
        <f t="shared" si="29"/>
        <v>0</v>
      </c>
      <c r="EA31" s="21">
        <f t="shared" si="30"/>
        <v>0</v>
      </c>
      <c r="EB31" s="21">
        <f t="shared" si="31"/>
        <v>0</v>
      </c>
      <c r="EC31" s="21">
        <f t="shared" si="32"/>
        <v>0</v>
      </c>
      <c r="ED31" s="21">
        <f t="shared" si="33"/>
        <v>0</v>
      </c>
      <c r="EE31" s="21">
        <f t="shared" si="34"/>
        <v>0</v>
      </c>
      <c r="EF31" s="21">
        <f t="shared" si="35"/>
        <v>60</v>
      </c>
      <c r="EG31" s="21">
        <f t="shared" si="36"/>
        <v>0</v>
      </c>
      <c r="EH31" s="21">
        <f t="shared" si="37"/>
        <v>0</v>
      </c>
      <c r="EI31" s="21">
        <f t="shared" si="38"/>
        <v>0</v>
      </c>
      <c r="EJ31" s="21">
        <f t="shared" si="39"/>
        <v>0</v>
      </c>
      <c r="EK31" s="21">
        <f t="shared" si="40"/>
        <v>0</v>
      </c>
      <c r="EL31" s="21">
        <f t="shared" si="41"/>
        <v>0</v>
      </c>
      <c r="EM31" s="21">
        <f t="shared" si="42"/>
        <v>0</v>
      </c>
      <c r="EN31" s="21">
        <f t="shared" si="43"/>
        <v>0</v>
      </c>
      <c r="EO31" s="21">
        <f t="shared" si="44"/>
        <v>0</v>
      </c>
      <c r="EP31" s="21">
        <f t="shared" si="45"/>
        <v>0</v>
      </c>
      <c r="EQ31" s="21">
        <f t="shared" si="46"/>
        <v>0</v>
      </c>
      <c r="ER31" s="21">
        <f t="shared" si="47"/>
        <v>0</v>
      </c>
      <c r="ES31" s="21">
        <f t="shared" si="48"/>
        <v>0</v>
      </c>
      <c r="ET31" s="21">
        <f t="shared" si="49"/>
        <v>0</v>
      </c>
      <c r="EU31" s="21">
        <f t="shared" si="50"/>
        <v>0</v>
      </c>
      <c r="EV31" s="21">
        <f t="shared" si="52"/>
        <v>60</v>
      </c>
      <c r="EW31" s="21" t="str">
        <f t="shared" si="53"/>
        <v>GEOSYSTEM INGENIERIA S.A.S</v>
      </c>
      <c r="EX31" s="111">
        <f t="shared" si="54"/>
        <v>52836000</v>
      </c>
      <c r="EY31" s="43">
        <f t="shared" si="51"/>
        <v>-1475998.650000006</v>
      </c>
    </row>
    <row r="32" spans="1:155" ht="63" customHeight="1" x14ac:dyDescent="0.15">
      <c r="A32" s="7">
        <v>21</v>
      </c>
      <c r="B32" s="7" t="s">
        <v>7</v>
      </c>
      <c r="C32" s="7" t="s">
        <v>42</v>
      </c>
      <c r="D32" s="7" t="s">
        <v>43</v>
      </c>
      <c r="E32" s="7" t="s">
        <v>45</v>
      </c>
      <c r="F32" s="23">
        <v>3</v>
      </c>
      <c r="G32" s="114">
        <v>13566000</v>
      </c>
      <c r="H32" s="81" t="s">
        <v>127</v>
      </c>
      <c r="I32" s="80"/>
      <c r="J32" s="79"/>
      <c r="K32" s="79"/>
      <c r="L32" s="79"/>
      <c r="M32" s="79"/>
      <c r="N32" s="79"/>
      <c r="O32" s="79"/>
      <c r="P32" s="79"/>
      <c r="Q32" s="81" t="s">
        <v>134</v>
      </c>
      <c r="R32" s="79"/>
      <c r="S32" s="79"/>
      <c r="T32" s="79"/>
      <c r="U32" s="79"/>
      <c r="V32" s="79"/>
      <c r="W32" s="79"/>
      <c r="X32" s="108" t="s">
        <v>127</v>
      </c>
      <c r="Y32" s="105"/>
      <c r="Z32" s="104"/>
      <c r="AA32" s="104"/>
      <c r="AB32" s="104"/>
      <c r="AC32" s="104"/>
      <c r="AD32" s="104"/>
      <c r="AE32" s="104"/>
      <c r="AF32" s="104"/>
      <c r="AG32" s="106" t="s">
        <v>134</v>
      </c>
      <c r="AH32" s="104"/>
      <c r="AI32" s="104"/>
      <c r="AJ32" s="104"/>
      <c r="AK32" s="104"/>
      <c r="AL32" s="104"/>
      <c r="AM32" s="104"/>
      <c r="AN32" s="25">
        <v>11781000</v>
      </c>
      <c r="AO32" s="28"/>
      <c r="AP32" s="74"/>
      <c r="AQ32" s="74"/>
      <c r="AR32" s="74"/>
      <c r="AS32" s="74"/>
      <c r="AT32" s="74"/>
      <c r="AU32" s="74"/>
      <c r="AV32" s="74"/>
      <c r="AW32" s="31">
        <v>10710000</v>
      </c>
      <c r="AX32" s="74"/>
      <c r="AY32" s="74"/>
      <c r="AZ32" s="74"/>
      <c r="BA32" s="74"/>
      <c r="BB32" s="74"/>
      <c r="BC32" s="74"/>
      <c r="BD32" s="90">
        <v>3</v>
      </c>
      <c r="BE32" s="89"/>
      <c r="BF32" s="86"/>
      <c r="BG32" s="86"/>
      <c r="BH32" s="86"/>
      <c r="BI32" s="86"/>
      <c r="BJ32" s="86"/>
      <c r="BK32" s="86"/>
      <c r="BL32" s="86"/>
      <c r="BM32" s="112">
        <v>0</v>
      </c>
      <c r="BN32" s="86"/>
      <c r="BO32" s="86"/>
      <c r="BP32" s="86"/>
      <c r="BQ32" s="86"/>
      <c r="BR32" s="86"/>
      <c r="BS32" s="86"/>
      <c r="BT32" s="99" t="s">
        <v>138</v>
      </c>
      <c r="BU32" s="98"/>
      <c r="BV32" s="95"/>
      <c r="BW32" s="95"/>
      <c r="BX32" s="95"/>
      <c r="BY32" s="95"/>
      <c r="BZ32" s="95"/>
      <c r="CA32" s="95"/>
      <c r="CB32" s="95"/>
      <c r="CC32" s="102" t="s">
        <v>138</v>
      </c>
      <c r="CD32" s="95"/>
      <c r="CE32" s="95"/>
      <c r="CF32" s="95"/>
      <c r="CG32" s="95"/>
      <c r="CH32" s="95"/>
      <c r="CI32" s="95"/>
      <c r="CJ32" s="21">
        <f>ROUND((IF(HABILITADOS!G32="",0,((MIN(HABILITADOS!$G$32:$V$32)/HABILITADOS!G32)*40))),2)</f>
        <v>40</v>
      </c>
      <c r="CK32" s="21">
        <f>ROUND((IF(HABILITADOS!H32="",0,((MIN(HABILITADOS!$G$32:$V$32)/HABILITADOS!H32)*40))),2)</f>
        <v>0</v>
      </c>
      <c r="CL32" s="21">
        <f>ROUND((IF(HABILITADOS!I32="",0,((MIN(HABILITADOS!$G$32:$V$32)/HABILITADOS!I32)*40))),2)</f>
        <v>0</v>
      </c>
      <c r="CM32" s="21">
        <f>ROUND((IF(HABILITADOS!J32="",0,((MIN(HABILITADOS!$G$32:$V$32)/HABILITADOS!J32)*40))),2)</f>
        <v>0</v>
      </c>
      <c r="CN32" s="21">
        <f>ROUND((IF(HABILITADOS!K32="",0,((MIN(HABILITADOS!$G$32:$V$32)/HABILITADOS!K32)*40))),2)</f>
        <v>0</v>
      </c>
      <c r="CO32" s="21">
        <f>ROUND((IF(HABILITADOS!L32="",0,((MIN(HABILITADOS!$G$32:$V$32)/HABILITADOS!L32)*40))),2)</f>
        <v>0</v>
      </c>
      <c r="CP32" s="21">
        <f>ROUND((IF(HABILITADOS!M32="",0,((MIN(HABILITADOS!$G$32:$V$32)/HABILITADOS!M32)*40))),2)</f>
        <v>0</v>
      </c>
      <c r="CQ32" s="21">
        <f>ROUND((IF(HABILITADOS!N32="",0,((MIN(HABILITADOS!$G$32:$V$32)/HABILITADOS!N32)*40))),2)</f>
        <v>0</v>
      </c>
      <c r="CR32" s="21">
        <f>ROUND((IF(HABILITADOS!O32="",0,((MIN(HABILITADOS!$G$32:$V$32)/HABILITADOS!O32)*40))),2)</f>
        <v>0</v>
      </c>
      <c r="CS32" s="21">
        <f>ROUND((IF(HABILITADOS!P32="",0,((MIN(HABILITADOS!$G$32:$V$32)/HABILITADOS!P32)*40))),2)</f>
        <v>0</v>
      </c>
      <c r="CT32" s="21">
        <f>ROUND((IF(HABILITADOS!Q32="",0,((MIN(HABILITADOS!$G$32:$V$32)/HABILITADOS!Q32)*40))),2)</f>
        <v>0</v>
      </c>
      <c r="CU32" s="21">
        <f>ROUND((IF(HABILITADOS!R32="",0,((MIN(HABILITADOS!$G$32:$V$32)/HABILITADOS!R32)*40))),2)</f>
        <v>0</v>
      </c>
      <c r="CV32" s="21">
        <f>ROUND((IF(HABILITADOS!S32="",0,((MIN(HABILITADOS!$G$32:$V$32)/HABILITADOS!S32)*40))),2)</f>
        <v>0</v>
      </c>
      <c r="CW32" s="21">
        <f>ROUND((IF(HABILITADOS!T32="",0,((MIN(HABILITADOS!$G$32:$V$32)/HABILITADOS!T32)*40))),2)</f>
        <v>0</v>
      </c>
      <c r="CX32" s="21">
        <f>ROUND((IF(HABILITADOS!U32="",0,((MIN(HABILITADOS!$G$32:$V$32)/HABILITADOS!U32)*40))),2)</f>
        <v>0</v>
      </c>
      <c r="CY32" s="21">
        <f>ROUND((IF(HABILITADOS!V32="",0,((MIN(HABILITADOS!$G$32:$V$32)/HABILITADOS!V32)*40))),2)</f>
        <v>0</v>
      </c>
      <c r="CZ32" s="21">
        <f t="shared" si="3"/>
        <v>20</v>
      </c>
      <c r="DA32" s="21">
        <f t="shared" si="4"/>
        <v>0</v>
      </c>
      <c r="DB32" s="21">
        <f t="shared" si="5"/>
        <v>0</v>
      </c>
      <c r="DC32" s="21">
        <f t="shared" si="6"/>
        <v>0</v>
      </c>
      <c r="DD32" s="21">
        <f t="shared" si="7"/>
        <v>0</v>
      </c>
      <c r="DE32" s="21">
        <f t="shared" si="8"/>
        <v>0</v>
      </c>
      <c r="DF32" s="21">
        <f t="shared" si="9"/>
        <v>0</v>
      </c>
      <c r="DG32" s="21">
        <f t="shared" si="10"/>
        <v>0</v>
      </c>
      <c r="DH32" s="21">
        <f t="shared" si="11"/>
        <v>0</v>
      </c>
      <c r="DI32" s="21">
        <f t="shared" si="12"/>
        <v>0</v>
      </c>
      <c r="DJ32" s="21">
        <f t="shared" si="13"/>
        <v>0</v>
      </c>
      <c r="DK32" s="21">
        <f t="shared" si="14"/>
        <v>0</v>
      </c>
      <c r="DL32" s="21">
        <f t="shared" si="15"/>
        <v>0</v>
      </c>
      <c r="DM32" s="21">
        <f t="shared" si="16"/>
        <v>0</v>
      </c>
      <c r="DN32" s="21">
        <f t="shared" si="17"/>
        <v>0</v>
      </c>
      <c r="DO32" s="21">
        <f t="shared" si="18"/>
        <v>0</v>
      </c>
      <c r="DP32" s="21">
        <f t="shared" si="19"/>
        <v>0</v>
      </c>
      <c r="DQ32" s="21">
        <f t="shared" si="20"/>
        <v>0</v>
      </c>
      <c r="DR32" s="21">
        <f t="shared" si="21"/>
        <v>0</v>
      </c>
      <c r="DS32" s="21">
        <f t="shared" si="22"/>
        <v>0</v>
      </c>
      <c r="DT32" s="21">
        <f t="shared" si="23"/>
        <v>0</v>
      </c>
      <c r="DU32" s="21">
        <f t="shared" si="24"/>
        <v>0</v>
      </c>
      <c r="DV32" s="21">
        <f t="shared" si="25"/>
        <v>0</v>
      </c>
      <c r="DW32" s="21">
        <f t="shared" si="26"/>
        <v>0</v>
      </c>
      <c r="DX32" s="21">
        <f t="shared" si="27"/>
        <v>0</v>
      </c>
      <c r="DY32" s="21">
        <f t="shared" si="28"/>
        <v>0</v>
      </c>
      <c r="DZ32" s="21">
        <f t="shared" si="29"/>
        <v>0</v>
      </c>
      <c r="EA32" s="21">
        <f t="shared" si="30"/>
        <v>0</v>
      </c>
      <c r="EB32" s="21">
        <f t="shared" si="31"/>
        <v>0</v>
      </c>
      <c r="EC32" s="21">
        <f t="shared" si="32"/>
        <v>0</v>
      </c>
      <c r="ED32" s="21">
        <f t="shared" si="33"/>
        <v>0</v>
      </c>
      <c r="EE32" s="21">
        <f t="shared" si="34"/>
        <v>0</v>
      </c>
      <c r="EF32" s="21">
        <f t="shared" si="35"/>
        <v>60</v>
      </c>
      <c r="EG32" s="21">
        <f t="shared" si="36"/>
        <v>0</v>
      </c>
      <c r="EH32" s="21">
        <f t="shared" si="37"/>
        <v>0</v>
      </c>
      <c r="EI32" s="21">
        <f t="shared" si="38"/>
        <v>0</v>
      </c>
      <c r="EJ32" s="21">
        <f t="shared" si="39"/>
        <v>0</v>
      </c>
      <c r="EK32" s="21">
        <f t="shared" si="40"/>
        <v>0</v>
      </c>
      <c r="EL32" s="21">
        <f t="shared" si="41"/>
        <v>0</v>
      </c>
      <c r="EM32" s="21">
        <f t="shared" si="42"/>
        <v>0</v>
      </c>
      <c r="EN32" s="21">
        <f t="shared" si="43"/>
        <v>0</v>
      </c>
      <c r="EO32" s="21">
        <f t="shared" si="44"/>
        <v>0</v>
      </c>
      <c r="EP32" s="21">
        <f t="shared" si="45"/>
        <v>0</v>
      </c>
      <c r="EQ32" s="21">
        <f t="shared" si="46"/>
        <v>0</v>
      </c>
      <c r="ER32" s="21">
        <f t="shared" si="47"/>
        <v>0</v>
      </c>
      <c r="ES32" s="21">
        <f t="shared" si="48"/>
        <v>0</v>
      </c>
      <c r="ET32" s="21">
        <f t="shared" si="49"/>
        <v>0</v>
      </c>
      <c r="EU32" s="21">
        <f t="shared" si="50"/>
        <v>0</v>
      </c>
      <c r="EV32" s="21">
        <f t="shared" si="52"/>
        <v>60</v>
      </c>
      <c r="EW32" s="21" t="str">
        <f t="shared" si="53"/>
        <v>GEOSYSTEM INGENIERIA S.A.S</v>
      </c>
      <c r="EX32" s="111">
        <f t="shared" si="54"/>
        <v>11781000</v>
      </c>
      <c r="EY32" s="43">
        <f t="shared" si="51"/>
        <v>-1785000</v>
      </c>
    </row>
    <row r="33" spans="1:155" ht="97.5" customHeight="1" x14ac:dyDescent="0.15">
      <c r="A33" s="7">
        <v>22</v>
      </c>
      <c r="B33" s="7" t="s">
        <v>7</v>
      </c>
      <c r="C33" s="7" t="s">
        <v>46</v>
      </c>
      <c r="D33" s="7" t="s">
        <v>43</v>
      </c>
      <c r="E33" s="7" t="s">
        <v>47</v>
      </c>
      <c r="F33" s="23">
        <v>1</v>
      </c>
      <c r="G33" s="114">
        <v>26636979.039999999</v>
      </c>
      <c r="H33" s="79"/>
      <c r="I33" s="80"/>
      <c r="J33" s="79"/>
      <c r="K33" s="79"/>
      <c r="L33" s="79"/>
      <c r="M33" s="79"/>
      <c r="N33" s="79"/>
      <c r="O33" s="79"/>
      <c r="P33" s="79"/>
      <c r="Q33" s="79"/>
      <c r="R33" s="79"/>
      <c r="S33" s="79"/>
      <c r="T33" s="83" t="s">
        <v>127</v>
      </c>
      <c r="U33" s="79"/>
      <c r="V33" s="79"/>
      <c r="W33" s="79"/>
      <c r="X33" s="104"/>
      <c r="Y33" s="105"/>
      <c r="Z33" s="104"/>
      <c r="AA33" s="104"/>
      <c r="AB33" s="104"/>
      <c r="AC33" s="104"/>
      <c r="AD33" s="104"/>
      <c r="AE33" s="104"/>
      <c r="AF33" s="104"/>
      <c r="AG33" s="104"/>
      <c r="AH33" s="104"/>
      <c r="AI33" s="104"/>
      <c r="AJ33" s="106" t="s">
        <v>127</v>
      </c>
      <c r="AK33" s="104"/>
      <c r="AL33" s="104"/>
      <c r="AM33" s="104"/>
      <c r="AN33" s="74"/>
      <c r="AO33" s="28"/>
      <c r="AP33" s="74"/>
      <c r="AQ33" s="74"/>
      <c r="AR33" s="74"/>
      <c r="AS33" s="74"/>
      <c r="AT33" s="74"/>
      <c r="AU33" s="74"/>
      <c r="AV33" s="74"/>
      <c r="AW33" s="74"/>
      <c r="AX33" s="74"/>
      <c r="AY33" s="74"/>
      <c r="AZ33" s="32">
        <v>26636972</v>
      </c>
      <c r="BA33" s="74"/>
      <c r="BB33" s="74"/>
      <c r="BC33" s="74"/>
      <c r="BD33" s="86"/>
      <c r="BE33" s="89"/>
      <c r="BF33" s="86"/>
      <c r="BG33" s="86"/>
      <c r="BH33" s="86"/>
      <c r="BI33" s="86"/>
      <c r="BJ33" s="86"/>
      <c r="BK33" s="86"/>
      <c r="BL33" s="86"/>
      <c r="BM33" s="86"/>
      <c r="BN33" s="86"/>
      <c r="BO33" s="86"/>
      <c r="BP33" s="87" t="s">
        <v>127</v>
      </c>
      <c r="BQ33" s="86"/>
      <c r="BR33" s="86"/>
      <c r="BS33" s="86"/>
      <c r="BT33" s="95"/>
      <c r="BU33" s="98"/>
      <c r="BV33" s="95"/>
      <c r="BW33" s="95"/>
      <c r="BX33" s="95"/>
      <c r="BY33" s="95"/>
      <c r="BZ33" s="95"/>
      <c r="CA33" s="95"/>
      <c r="CB33" s="95"/>
      <c r="CC33" s="95"/>
      <c r="CD33" s="95"/>
      <c r="CE33" s="95"/>
      <c r="CF33" s="96" t="s">
        <v>138</v>
      </c>
      <c r="CG33" s="95"/>
      <c r="CH33" s="95"/>
      <c r="CI33" s="95"/>
      <c r="CJ33" s="21">
        <f>ROUND((IF(HABILITADOS!G33="",0,((MIN(HABILITADOS!$G$33:$V$33)/HABILITADOS!G33)*40))),2)</f>
        <v>0</v>
      </c>
      <c r="CK33" s="21">
        <f>ROUND((IF(HABILITADOS!H33="",0,((MIN(HABILITADOS!$G$33:$V$33)/HABILITADOS!H33)*40))),2)</f>
        <v>0</v>
      </c>
      <c r="CL33" s="21">
        <f>ROUND((IF(HABILITADOS!I33="",0,((MIN(HABILITADOS!$G$33:$V$33)/HABILITADOS!I33)*40))),2)</f>
        <v>0</v>
      </c>
      <c r="CM33" s="21">
        <f>ROUND((IF(HABILITADOS!J33="",0,((MIN(HABILITADOS!$G$33:$V$33)/HABILITADOS!J33)*40))),2)</f>
        <v>0</v>
      </c>
      <c r="CN33" s="21">
        <f>ROUND((IF(HABILITADOS!K33="",0,((MIN(HABILITADOS!$G$33:$V$33)/HABILITADOS!K33)*40))),2)</f>
        <v>0</v>
      </c>
      <c r="CO33" s="21">
        <f>ROUND((IF(HABILITADOS!L33="",0,((MIN(HABILITADOS!$G$33:$V$33)/HABILITADOS!L33)*40))),2)</f>
        <v>0</v>
      </c>
      <c r="CP33" s="21">
        <f>ROUND((IF(HABILITADOS!M33="",0,((MIN(HABILITADOS!$G$33:$V$33)/HABILITADOS!M33)*40))),2)</f>
        <v>0</v>
      </c>
      <c r="CQ33" s="21">
        <f>ROUND((IF(HABILITADOS!N33="",0,((MIN(HABILITADOS!$G$33:$V$33)/HABILITADOS!N33)*40))),2)</f>
        <v>0</v>
      </c>
      <c r="CR33" s="21">
        <f>ROUND((IF(HABILITADOS!O33="",0,((MIN(HABILITADOS!$G$33:$V$33)/HABILITADOS!O33)*40))),2)</f>
        <v>0</v>
      </c>
      <c r="CS33" s="21">
        <f>ROUND((IF(HABILITADOS!P33="",0,((MIN(HABILITADOS!$G$33:$V$33)/HABILITADOS!P33)*40))),2)</f>
        <v>0</v>
      </c>
      <c r="CT33" s="21">
        <f>ROUND((IF(HABILITADOS!Q33="",0,((MIN(HABILITADOS!$G$33:$V$33)/HABILITADOS!Q33)*40))),2)</f>
        <v>0</v>
      </c>
      <c r="CU33" s="21">
        <f>ROUND((IF(HABILITADOS!R33="",0,((MIN(HABILITADOS!$G$33:$V$33)/HABILITADOS!R33)*40))),2)</f>
        <v>0</v>
      </c>
      <c r="CV33" s="21">
        <f>ROUND((IF(HABILITADOS!S33="",0,((MIN(HABILITADOS!$G$33:$V$33)/HABILITADOS!S33)*40))),2)</f>
        <v>40</v>
      </c>
      <c r="CW33" s="21">
        <f>ROUND((IF(HABILITADOS!T33="",0,((MIN(HABILITADOS!$G$33:$V$33)/HABILITADOS!T33)*40))),2)</f>
        <v>0</v>
      </c>
      <c r="CX33" s="21">
        <f>ROUND((IF(HABILITADOS!U33="",0,((MIN(HABILITADOS!$G$33:$V$33)/HABILITADOS!U33)*40))),2)</f>
        <v>0</v>
      </c>
      <c r="CY33" s="21">
        <f>ROUND((IF(HABILITADOS!V33="",0,((MIN(HABILITADOS!$G$33:$V$33)/HABILITADOS!V33)*40))),2)</f>
        <v>0</v>
      </c>
      <c r="CZ33" s="21">
        <f t="shared" si="3"/>
        <v>0</v>
      </c>
      <c r="DA33" s="21">
        <f t="shared" si="4"/>
        <v>0</v>
      </c>
      <c r="DB33" s="21">
        <f t="shared" si="5"/>
        <v>0</v>
      </c>
      <c r="DC33" s="21">
        <f t="shared" si="6"/>
        <v>0</v>
      </c>
      <c r="DD33" s="21">
        <f t="shared" si="7"/>
        <v>0</v>
      </c>
      <c r="DE33" s="21">
        <f t="shared" si="8"/>
        <v>0</v>
      </c>
      <c r="DF33" s="21">
        <f t="shared" si="9"/>
        <v>0</v>
      </c>
      <c r="DG33" s="21">
        <f t="shared" si="10"/>
        <v>0</v>
      </c>
      <c r="DH33" s="21">
        <f t="shared" si="11"/>
        <v>0</v>
      </c>
      <c r="DI33" s="21">
        <f t="shared" si="12"/>
        <v>0</v>
      </c>
      <c r="DJ33" s="21">
        <f t="shared" si="13"/>
        <v>0</v>
      </c>
      <c r="DK33" s="21">
        <f t="shared" si="14"/>
        <v>0</v>
      </c>
      <c r="DL33" s="21">
        <f t="shared" si="15"/>
        <v>55</v>
      </c>
      <c r="DM33" s="21">
        <f t="shared" si="16"/>
        <v>0</v>
      </c>
      <c r="DN33" s="21">
        <f t="shared" si="17"/>
        <v>0</v>
      </c>
      <c r="DO33" s="21">
        <f t="shared" si="18"/>
        <v>0</v>
      </c>
      <c r="DP33" s="21">
        <f t="shared" si="19"/>
        <v>0</v>
      </c>
      <c r="DQ33" s="21">
        <f t="shared" si="20"/>
        <v>0</v>
      </c>
      <c r="DR33" s="21">
        <f t="shared" si="21"/>
        <v>0</v>
      </c>
      <c r="DS33" s="21">
        <f t="shared" si="22"/>
        <v>0</v>
      </c>
      <c r="DT33" s="21">
        <f t="shared" si="23"/>
        <v>0</v>
      </c>
      <c r="DU33" s="21">
        <f t="shared" si="24"/>
        <v>0</v>
      </c>
      <c r="DV33" s="21">
        <f t="shared" si="25"/>
        <v>0</v>
      </c>
      <c r="DW33" s="21">
        <f t="shared" si="26"/>
        <v>0</v>
      </c>
      <c r="DX33" s="21">
        <f t="shared" si="27"/>
        <v>0</v>
      </c>
      <c r="DY33" s="21">
        <f t="shared" si="28"/>
        <v>0</v>
      </c>
      <c r="DZ33" s="21">
        <f t="shared" si="29"/>
        <v>0</v>
      </c>
      <c r="EA33" s="21">
        <f t="shared" si="30"/>
        <v>0</v>
      </c>
      <c r="EB33" s="21">
        <f t="shared" si="31"/>
        <v>0</v>
      </c>
      <c r="EC33" s="21">
        <f t="shared" si="32"/>
        <v>0</v>
      </c>
      <c r="ED33" s="21">
        <f t="shared" si="33"/>
        <v>0</v>
      </c>
      <c r="EE33" s="21">
        <f t="shared" si="34"/>
        <v>0</v>
      </c>
      <c r="EF33" s="21">
        <f t="shared" si="35"/>
        <v>0</v>
      </c>
      <c r="EG33" s="21">
        <f t="shared" si="36"/>
        <v>0</v>
      </c>
      <c r="EH33" s="21">
        <f t="shared" si="37"/>
        <v>0</v>
      </c>
      <c r="EI33" s="21">
        <f t="shared" si="38"/>
        <v>0</v>
      </c>
      <c r="EJ33" s="21">
        <f t="shared" si="39"/>
        <v>0</v>
      </c>
      <c r="EK33" s="21">
        <f t="shared" si="40"/>
        <v>0</v>
      </c>
      <c r="EL33" s="21">
        <f t="shared" si="41"/>
        <v>0</v>
      </c>
      <c r="EM33" s="21">
        <f t="shared" si="42"/>
        <v>0</v>
      </c>
      <c r="EN33" s="21">
        <f t="shared" si="43"/>
        <v>0</v>
      </c>
      <c r="EO33" s="21">
        <f t="shared" si="44"/>
        <v>0</v>
      </c>
      <c r="EP33" s="21">
        <f t="shared" si="45"/>
        <v>0</v>
      </c>
      <c r="EQ33" s="21">
        <f t="shared" si="46"/>
        <v>0</v>
      </c>
      <c r="ER33" s="21">
        <f t="shared" si="47"/>
        <v>95</v>
      </c>
      <c r="ES33" s="21">
        <f t="shared" si="48"/>
        <v>0</v>
      </c>
      <c r="ET33" s="21">
        <f t="shared" si="49"/>
        <v>0</v>
      </c>
      <c r="EU33" s="21">
        <f t="shared" si="50"/>
        <v>0</v>
      </c>
      <c r="EV33" s="21">
        <f t="shared" si="52"/>
        <v>95</v>
      </c>
      <c r="EW33" s="21" t="str">
        <f t="shared" si="53"/>
        <v>ICL DIDACTICA LTDA</v>
      </c>
      <c r="EX33" s="111">
        <f t="shared" si="54"/>
        <v>26636972</v>
      </c>
      <c r="EY33" s="43">
        <f t="shared" si="51"/>
        <v>-7.0399999991059303</v>
      </c>
    </row>
    <row r="34" spans="1:155" ht="42" x14ac:dyDescent="0.15">
      <c r="A34" s="7">
        <v>23</v>
      </c>
      <c r="B34" s="7" t="s">
        <v>48</v>
      </c>
      <c r="C34" s="7" t="s">
        <v>49</v>
      </c>
      <c r="D34" s="7" t="s">
        <v>50</v>
      </c>
      <c r="E34" s="15" t="s">
        <v>51</v>
      </c>
      <c r="F34" s="23">
        <v>4</v>
      </c>
      <c r="G34" s="114">
        <v>7311269.5600000005</v>
      </c>
      <c r="H34" s="79"/>
      <c r="I34" s="80"/>
      <c r="J34" s="79"/>
      <c r="K34" s="79"/>
      <c r="L34" s="79"/>
      <c r="M34" s="79"/>
      <c r="N34" s="79"/>
      <c r="O34" s="79"/>
      <c r="P34" s="79"/>
      <c r="Q34" s="81" t="s">
        <v>134</v>
      </c>
      <c r="R34" s="79"/>
      <c r="S34" s="79"/>
      <c r="T34" s="79"/>
      <c r="U34" s="79"/>
      <c r="V34" s="79"/>
      <c r="W34" s="79"/>
      <c r="X34" s="104"/>
      <c r="Y34" s="105"/>
      <c r="Z34" s="104"/>
      <c r="AA34" s="104"/>
      <c r="AB34" s="104"/>
      <c r="AC34" s="104"/>
      <c r="AD34" s="104"/>
      <c r="AE34" s="104"/>
      <c r="AF34" s="104"/>
      <c r="AG34" s="106" t="s">
        <v>134</v>
      </c>
      <c r="AH34" s="104"/>
      <c r="AI34" s="104"/>
      <c r="AJ34" s="104"/>
      <c r="AK34" s="104"/>
      <c r="AL34" s="104"/>
      <c r="AM34" s="104"/>
      <c r="AN34" s="74"/>
      <c r="AO34" s="28"/>
      <c r="AP34" s="74"/>
      <c r="AQ34" s="74"/>
      <c r="AR34" s="74"/>
      <c r="AS34" s="74"/>
      <c r="AT34" s="74"/>
      <c r="AU34" s="74"/>
      <c r="AV34" s="74"/>
      <c r="AW34" s="31">
        <v>6188000</v>
      </c>
      <c r="AX34" s="74"/>
      <c r="AY34" s="74"/>
      <c r="AZ34" s="74"/>
      <c r="BA34" s="74"/>
      <c r="BB34" s="74"/>
      <c r="BC34" s="74"/>
      <c r="BD34" s="86"/>
      <c r="BE34" s="89"/>
      <c r="BF34" s="86"/>
      <c r="BG34" s="86"/>
      <c r="BH34" s="86"/>
      <c r="BI34" s="86"/>
      <c r="BJ34" s="86"/>
      <c r="BK34" s="86"/>
      <c r="BL34" s="86"/>
      <c r="BM34" s="112">
        <v>0</v>
      </c>
      <c r="BN34" s="86"/>
      <c r="BO34" s="86"/>
      <c r="BP34" s="86"/>
      <c r="BQ34" s="86"/>
      <c r="BR34" s="86"/>
      <c r="BS34" s="86"/>
      <c r="BT34" s="95"/>
      <c r="BU34" s="98"/>
      <c r="BV34" s="95"/>
      <c r="BW34" s="95"/>
      <c r="BX34" s="95"/>
      <c r="BY34" s="95"/>
      <c r="BZ34" s="95"/>
      <c r="CA34" s="95"/>
      <c r="CB34" s="95"/>
      <c r="CC34" s="102" t="s">
        <v>138</v>
      </c>
      <c r="CD34" s="95"/>
      <c r="CE34" s="95"/>
      <c r="CF34" s="95"/>
      <c r="CG34" s="95"/>
      <c r="CH34" s="95"/>
      <c r="CI34" s="95"/>
      <c r="CJ34" s="21">
        <f>ROUND((IF(HABILITADOS!G34="",0,((MIN(HABILITADOS!$G$34:$V$34)/HABILITADOS!G34)*40))),2)</f>
        <v>0</v>
      </c>
      <c r="CK34" s="21">
        <f>ROUND((IF(HABILITADOS!H34="",0,((MIN(HABILITADOS!$G$34:$V$34)/HABILITADOS!H34)*40))),2)</f>
        <v>0</v>
      </c>
      <c r="CL34" s="21">
        <f>ROUND((IF(HABILITADOS!I34="",0,((MIN(HABILITADOS!$G$34:$V$34)/HABILITADOS!I34)*40))),2)</f>
        <v>0</v>
      </c>
      <c r="CM34" s="21">
        <f>ROUND((IF(HABILITADOS!J34="",0,((MIN(HABILITADOS!$G$34:$V$34)/HABILITADOS!J34)*40))),2)</f>
        <v>0</v>
      </c>
      <c r="CN34" s="21">
        <f>ROUND((IF(HABILITADOS!K34="",0,((MIN(HABILITADOS!$G$34:$V$34)/HABILITADOS!K34)*40))),2)</f>
        <v>0</v>
      </c>
      <c r="CO34" s="21">
        <f>ROUND((IF(HABILITADOS!L34="",0,((MIN(HABILITADOS!$G$34:$V$34)/HABILITADOS!L34)*40))),2)</f>
        <v>0</v>
      </c>
      <c r="CP34" s="21">
        <f>ROUND((IF(HABILITADOS!M34="",0,((MIN(HABILITADOS!$G$34:$V$34)/HABILITADOS!M34)*40))),2)</f>
        <v>0</v>
      </c>
      <c r="CQ34" s="21">
        <f>ROUND((IF(HABILITADOS!N34="",0,((MIN(HABILITADOS!$G$34:$V$34)/HABILITADOS!N34)*40))),2)</f>
        <v>0</v>
      </c>
      <c r="CR34" s="21">
        <f>ROUND((IF(HABILITADOS!O34="",0,((MIN(HABILITADOS!$G$34:$V$34)/HABILITADOS!O34)*40))),2)</f>
        <v>0</v>
      </c>
      <c r="CS34" s="21">
        <f>ROUND((IF(HABILITADOS!P34="",0,((MIN(HABILITADOS!$G$34:$V$34)/HABILITADOS!P34)*40))),2)</f>
        <v>0</v>
      </c>
      <c r="CT34" s="21">
        <f>ROUND((IF(HABILITADOS!Q34="",0,((MIN(HABILITADOS!$G$34:$V$34)/HABILITADOS!Q34)*40))),2)</f>
        <v>0</v>
      </c>
      <c r="CU34" s="21">
        <f>ROUND((IF(HABILITADOS!R34="",0,((MIN(HABILITADOS!$G$34:$V$34)/HABILITADOS!R34)*40))),2)</f>
        <v>0</v>
      </c>
      <c r="CV34" s="21">
        <f>ROUND((IF(HABILITADOS!S34="",0,((MIN(HABILITADOS!$G$34:$V$34)/HABILITADOS!S34)*40))),2)</f>
        <v>0</v>
      </c>
      <c r="CW34" s="21">
        <f>ROUND((IF(HABILITADOS!T34="",0,((MIN(HABILITADOS!$G$34:$V$34)/HABILITADOS!T34)*40))),2)</f>
        <v>0</v>
      </c>
      <c r="CX34" s="21">
        <f>ROUND((IF(HABILITADOS!U34="",0,((MIN(HABILITADOS!$G$34:$V$34)/HABILITADOS!U34)*40))),2)</f>
        <v>0</v>
      </c>
      <c r="CY34" s="21">
        <f>ROUND((IF(HABILITADOS!V34="",0,((MIN(HABILITADOS!$G$34:$V$34)/HABILITADOS!V34)*40))),2)</f>
        <v>0</v>
      </c>
      <c r="CZ34" s="21">
        <f t="shared" si="3"/>
        <v>0</v>
      </c>
      <c r="DA34" s="21">
        <f t="shared" si="4"/>
        <v>0</v>
      </c>
      <c r="DB34" s="21">
        <f t="shared" si="5"/>
        <v>0</v>
      </c>
      <c r="DC34" s="21">
        <f t="shared" si="6"/>
        <v>0</v>
      </c>
      <c r="DD34" s="21">
        <f t="shared" si="7"/>
        <v>0</v>
      </c>
      <c r="DE34" s="21">
        <f t="shared" si="8"/>
        <v>0</v>
      </c>
      <c r="DF34" s="21">
        <f t="shared" si="9"/>
        <v>0</v>
      </c>
      <c r="DG34" s="21">
        <f t="shared" si="10"/>
        <v>0</v>
      </c>
      <c r="DH34" s="21">
        <f t="shared" si="11"/>
        <v>0</v>
      </c>
      <c r="DI34" s="21">
        <f t="shared" si="12"/>
        <v>0</v>
      </c>
      <c r="DJ34" s="21">
        <f t="shared" si="13"/>
        <v>0</v>
      </c>
      <c r="DK34" s="21">
        <f t="shared" si="14"/>
        <v>0</v>
      </c>
      <c r="DL34" s="21">
        <f t="shared" si="15"/>
        <v>0</v>
      </c>
      <c r="DM34" s="21">
        <f t="shared" si="16"/>
        <v>0</v>
      </c>
      <c r="DN34" s="21">
        <f t="shared" si="17"/>
        <v>0</v>
      </c>
      <c r="DO34" s="21">
        <f t="shared" si="18"/>
        <v>0</v>
      </c>
      <c r="DP34" s="21">
        <f t="shared" si="19"/>
        <v>0</v>
      </c>
      <c r="DQ34" s="21">
        <f t="shared" si="20"/>
        <v>0</v>
      </c>
      <c r="DR34" s="21">
        <f t="shared" si="21"/>
        <v>0</v>
      </c>
      <c r="DS34" s="21">
        <f t="shared" si="22"/>
        <v>0</v>
      </c>
      <c r="DT34" s="21">
        <f t="shared" si="23"/>
        <v>0</v>
      </c>
      <c r="DU34" s="21">
        <f t="shared" si="24"/>
        <v>0</v>
      </c>
      <c r="DV34" s="21">
        <f t="shared" si="25"/>
        <v>0</v>
      </c>
      <c r="DW34" s="21">
        <f t="shared" si="26"/>
        <v>0</v>
      </c>
      <c r="DX34" s="21">
        <f t="shared" si="27"/>
        <v>0</v>
      </c>
      <c r="DY34" s="21">
        <f t="shared" si="28"/>
        <v>0</v>
      </c>
      <c r="DZ34" s="21">
        <f t="shared" si="29"/>
        <v>0</v>
      </c>
      <c r="EA34" s="21">
        <f t="shared" si="30"/>
        <v>0</v>
      </c>
      <c r="EB34" s="21">
        <f t="shared" si="31"/>
        <v>0</v>
      </c>
      <c r="EC34" s="21">
        <f t="shared" si="32"/>
        <v>0</v>
      </c>
      <c r="ED34" s="21">
        <f t="shared" si="33"/>
        <v>0</v>
      </c>
      <c r="EE34" s="21">
        <f t="shared" si="34"/>
        <v>0</v>
      </c>
      <c r="EF34" s="21">
        <f t="shared" si="35"/>
        <v>0</v>
      </c>
      <c r="EG34" s="21">
        <f t="shared" si="36"/>
        <v>0</v>
      </c>
      <c r="EH34" s="21">
        <f t="shared" si="37"/>
        <v>0</v>
      </c>
      <c r="EI34" s="21">
        <f t="shared" si="38"/>
        <v>0</v>
      </c>
      <c r="EJ34" s="21">
        <f t="shared" si="39"/>
        <v>0</v>
      </c>
      <c r="EK34" s="21">
        <f t="shared" si="40"/>
        <v>0</v>
      </c>
      <c r="EL34" s="21">
        <f t="shared" si="41"/>
        <v>0</v>
      </c>
      <c r="EM34" s="21">
        <f t="shared" si="42"/>
        <v>0</v>
      </c>
      <c r="EN34" s="21">
        <f t="shared" si="43"/>
        <v>0</v>
      </c>
      <c r="EO34" s="21">
        <f t="shared" si="44"/>
        <v>0</v>
      </c>
      <c r="EP34" s="21">
        <f t="shared" si="45"/>
        <v>0</v>
      </c>
      <c r="EQ34" s="21">
        <f t="shared" si="46"/>
        <v>0</v>
      </c>
      <c r="ER34" s="21">
        <f t="shared" si="47"/>
        <v>0</v>
      </c>
      <c r="ES34" s="21">
        <f t="shared" si="48"/>
        <v>0</v>
      </c>
      <c r="ET34" s="21">
        <f t="shared" si="49"/>
        <v>0</v>
      </c>
      <c r="EU34" s="21">
        <f t="shared" si="50"/>
        <v>0</v>
      </c>
      <c r="EV34" s="21">
        <f t="shared" si="52"/>
        <v>0</v>
      </c>
      <c r="EW34" s="21" t="str">
        <f t="shared" si="53"/>
        <v>DESIERTO</v>
      </c>
      <c r="EX34" s="111">
        <f t="shared" si="54"/>
        <v>0</v>
      </c>
      <c r="EY34" s="43">
        <f t="shared" si="51"/>
        <v>-7311269.5600000005</v>
      </c>
    </row>
    <row r="35" spans="1:155" ht="42" x14ac:dyDescent="0.15">
      <c r="A35" s="7">
        <v>24</v>
      </c>
      <c r="B35" s="7" t="s">
        <v>48</v>
      </c>
      <c r="C35" s="7" t="s">
        <v>49</v>
      </c>
      <c r="D35" s="7" t="s">
        <v>50</v>
      </c>
      <c r="E35" s="15" t="s">
        <v>52</v>
      </c>
      <c r="F35" s="23">
        <v>2</v>
      </c>
      <c r="G35" s="114">
        <v>10618141.52</v>
      </c>
      <c r="H35" s="81" t="s">
        <v>127</v>
      </c>
      <c r="I35" s="80"/>
      <c r="J35" s="79"/>
      <c r="K35" s="79"/>
      <c r="L35" s="79"/>
      <c r="M35" s="79"/>
      <c r="N35" s="79"/>
      <c r="O35" s="79"/>
      <c r="P35" s="79"/>
      <c r="Q35" s="81" t="s">
        <v>134</v>
      </c>
      <c r="R35" s="79"/>
      <c r="S35" s="79"/>
      <c r="T35" s="79"/>
      <c r="U35" s="79"/>
      <c r="V35" s="79"/>
      <c r="W35" s="79"/>
      <c r="X35" s="108" t="s">
        <v>127</v>
      </c>
      <c r="Y35" s="105"/>
      <c r="Z35" s="104"/>
      <c r="AA35" s="104"/>
      <c r="AB35" s="104"/>
      <c r="AC35" s="104"/>
      <c r="AD35" s="104"/>
      <c r="AE35" s="104"/>
      <c r="AF35" s="104"/>
      <c r="AG35" s="106" t="s">
        <v>134</v>
      </c>
      <c r="AH35" s="104"/>
      <c r="AI35" s="104"/>
      <c r="AJ35" s="104"/>
      <c r="AK35" s="104"/>
      <c r="AL35" s="104"/>
      <c r="AM35" s="104"/>
      <c r="AN35" s="32">
        <v>10115000</v>
      </c>
      <c r="AO35" s="28"/>
      <c r="AP35" s="74"/>
      <c r="AQ35" s="74"/>
      <c r="AR35" s="74"/>
      <c r="AS35" s="74"/>
      <c r="AT35" s="74"/>
      <c r="AU35" s="74"/>
      <c r="AV35" s="74"/>
      <c r="AW35" s="31">
        <v>9996000</v>
      </c>
      <c r="AX35" s="74"/>
      <c r="AY35" s="74"/>
      <c r="AZ35" s="74"/>
      <c r="BA35" s="74"/>
      <c r="BB35" s="74"/>
      <c r="BC35" s="74"/>
      <c r="BD35" s="90">
        <v>3</v>
      </c>
      <c r="BE35" s="89"/>
      <c r="BF35" s="86"/>
      <c r="BG35" s="86"/>
      <c r="BH35" s="86"/>
      <c r="BI35" s="86"/>
      <c r="BJ35" s="86"/>
      <c r="BK35" s="86"/>
      <c r="BL35" s="86"/>
      <c r="BM35" s="112">
        <v>0</v>
      </c>
      <c r="BN35" s="86"/>
      <c r="BO35" s="86"/>
      <c r="BP35" s="86"/>
      <c r="BQ35" s="86"/>
      <c r="BR35" s="86"/>
      <c r="BS35" s="86"/>
      <c r="BT35" s="99" t="s">
        <v>138</v>
      </c>
      <c r="BU35" s="98"/>
      <c r="BV35" s="95"/>
      <c r="BW35" s="95"/>
      <c r="BX35" s="95"/>
      <c r="BY35" s="95"/>
      <c r="BZ35" s="95"/>
      <c r="CA35" s="95"/>
      <c r="CB35" s="95"/>
      <c r="CC35" s="102"/>
      <c r="CD35" s="95"/>
      <c r="CE35" s="95"/>
      <c r="CF35" s="95"/>
      <c r="CG35" s="95"/>
      <c r="CH35" s="95"/>
      <c r="CI35" s="95"/>
      <c r="CJ35" s="21">
        <f>ROUND((IF(HABILITADOS!G35="",0,((MIN(HABILITADOS!$G$35:$V$35)/HABILITADOS!G35)*40))),2)</f>
        <v>40</v>
      </c>
      <c r="CK35" s="21">
        <f>ROUND((IF(HABILITADOS!H35="",0,((MIN(HABILITADOS!$G$35:$V$35)/HABILITADOS!H35)*40))),2)</f>
        <v>0</v>
      </c>
      <c r="CL35" s="21">
        <f>ROUND((IF(HABILITADOS!I35="",0,((MIN(HABILITADOS!$G$35:$V$35)/HABILITADOS!I35)*40))),2)</f>
        <v>0</v>
      </c>
      <c r="CM35" s="21">
        <f>ROUND((IF(HABILITADOS!J35="",0,((MIN(HABILITADOS!$G$35:$V$35)/HABILITADOS!J35)*40))),2)</f>
        <v>0</v>
      </c>
      <c r="CN35" s="21">
        <f>ROUND((IF(HABILITADOS!K35="",0,((MIN(HABILITADOS!$G$35:$V$35)/HABILITADOS!K35)*40))),2)</f>
        <v>0</v>
      </c>
      <c r="CO35" s="21">
        <f>ROUND((IF(HABILITADOS!L35="",0,((MIN(HABILITADOS!$G$35:$V$35)/HABILITADOS!L35)*40))),2)</f>
        <v>0</v>
      </c>
      <c r="CP35" s="21">
        <f>ROUND((IF(HABILITADOS!M35="",0,((MIN(HABILITADOS!$G$35:$V$35)/HABILITADOS!M35)*40))),2)</f>
        <v>0</v>
      </c>
      <c r="CQ35" s="21">
        <f>ROUND((IF(HABILITADOS!N35="",0,((MIN(HABILITADOS!$G$35:$V$35)/HABILITADOS!N35)*40))),2)</f>
        <v>0</v>
      </c>
      <c r="CR35" s="21">
        <f>ROUND((IF(HABILITADOS!O35="",0,((MIN(HABILITADOS!$G$35:$V$35)/HABILITADOS!O35)*40))),2)</f>
        <v>0</v>
      </c>
      <c r="CS35" s="21">
        <f>ROUND((IF(HABILITADOS!P35="",0,((MIN(HABILITADOS!$G$35:$V$35)/HABILITADOS!P35)*40))),2)</f>
        <v>0</v>
      </c>
      <c r="CT35" s="21">
        <f>ROUND((IF(HABILITADOS!Q35="",0,((MIN(HABILITADOS!$G$35:$V$35)/HABILITADOS!Q35)*40))),2)</f>
        <v>0</v>
      </c>
      <c r="CU35" s="21">
        <f>ROUND((IF(HABILITADOS!R35="",0,((MIN(HABILITADOS!$G$35:$V$35)/HABILITADOS!R35)*40))),2)</f>
        <v>0</v>
      </c>
      <c r="CV35" s="21">
        <f>ROUND((IF(HABILITADOS!S35="",0,((MIN(HABILITADOS!$G$35:$V$35)/HABILITADOS!S35)*40))),2)</f>
        <v>0</v>
      </c>
      <c r="CW35" s="21">
        <f>ROUND((IF(HABILITADOS!T35="",0,((MIN(HABILITADOS!$G$35:$V$35)/HABILITADOS!T35)*40))),2)</f>
        <v>0</v>
      </c>
      <c r="CX35" s="21">
        <f>ROUND((IF(HABILITADOS!U35="",0,((MIN(HABILITADOS!$G$35:$V$35)/HABILITADOS!U35)*40))),2)</f>
        <v>0</v>
      </c>
      <c r="CY35" s="21">
        <f>ROUND((IF(HABILITADOS!V35="",0,((MIN(HABILITADOS!$G$35:$V$35)/HABILITADOS!V35)*40))),2)</f>
        <v>0</v>
      </c>
      <c r="CZ35" s="21">
        <f t="shared" si="3"/>
        <v>20</v>
      </c>
      <c r="DA35" s="21">
        <f t="shared" si="4"/>
        <v>0</v>
      </c>
      <c r="DB35" s="21">
        <f t="shared" si="5"/>
        <v>0</v>
      </c>
      <c r="DC35" s="21">
        <f t="shared" si="6"/>
        <v>0</v>
      </c>
      <c r="DD35" s="21">
        <f t="shared" si="7"/>
        <v>0</v>
      </c>
      <c r="DE35" s="21">
        <f t="shared" si="8"/>
        <v>0</v>
      </c>
      <c r="DF35" s="21">
        <f t="shared" si="9"/>
        <v>0</v>
      </c>
      <c r="DG35" s="21">
        <f t="shared" si="10"/>
        <v>0</v>
      </c>
      <c r="DH35" s="21">
        <f t="shared" si="11"/>
        <v>0</v>
      </c>
      <c r="DI35" s="21">
        <f t="shared" si="12"/>
        <v>0</v>
      </c>
      <c r="DJ35" s="21">
        <f t="shared" si="13"/>
        <v>0</v>
      </c>
      <c r="DK35" s="21">
        <f t="shared" si="14"/>
        <v>0</v>
      </c>
      <c r="DL35" s="21">
        <f t="shared" si="15"/>
        <v>0</v>
      </c>
      <c r="DM35" s="21">
        <f t="shared" si="16"/>
        <v>0</v>
      </c>
      <c r="DN35" s="21">
        <f t="shared" si="17"/>
        <v>0</v>
      </c>
      <c r="DO35" s="21">
        <f t="shared" si="18"/>
        <v>0</v>
      </c>
      <c r="DP35" s="21">
        <f t="shared" si="19"/>
        <v>0</v>
      </c>
      <c r="DQ35" s="21">
        <f t="shared" si="20"/>
        <v>0</v>
      </c>
      <c r="DR35" s="21">
        <f t="shared" si="21"/>
        <v>0</v>
      </c>
      <c r="DS35" s="21">
        <f t="shared" si="22"/>
        <v>0</v>
      </c>
      <c r="DT35" s="21">
        <f t="shared" si="23"/>
        <v>0</v>
      </c>
      <c r="DU35" s="21">
        <f t="shared" si="24"/>
        <v>0</v>
      </c>
      <c r="DV35" s="21">
        <f t="shared" si="25"/>
        <v>0</v>
      </c>
      <c r="DW35" s="21">
        <f t="shared" si="26"/>
        <v>0</v>
      </c>
      <c r="DX35" s="21">
        <f t="shared" si="27"/>
        <v>0</v>
      </c>
      <c r="DY35" s="21">
        <f t="shared" si="28"/>
        <v>0</v>
      </c>
      <c r="DZ35" s="21">
        <f t="shared" si="29"/>
        <v>0</v>
      </c>
      <c r="EA35" s="21">
        <f t="shared" si="30"/>
        <v>0</v>
      </c>
      <c r="EB35" s="21">
        <f t="shared" si="31"/>
        <v>0</v>
      </c>
      <c r="EC35" s="21">
        <f t="shared" si="32"/>
        <v>0</v>
      </c>
      <c r="ED35" s="21">
        <f t="shared" si="33"/>
        <v>0</v>
      </c>
      <c r="EE35" s="21">
        <f t="shared" si="34"/>
        <v>0</v>
      </c>
      <c r="EF35" s="21">
        <f t="shared" si="35"/>
        <v>60</v>
      </c>
      <c r="EG35" s="21">
        <f t="shared" si="36"/>
        <v>0</v>
      </c>
      <c r="EH35" s="21">
        <f t="shared" si="37"/>
        <v>0</v>
      </c>
      <c r="EI35" s="21">
        <f t="shared" si="38"/>
        <v>0</v>
      </c>
      <c r="EJ35" s="21">
        <f t="shared" si="39"/>
        <v>0</v>
      </c>
      <c r="EK35" s="21">
        <f t="shared" si="40"/>
        <v>0</v>
      </c>
      <c r="EL35" s="21">
        <f t="shared" si="41"/>
        <v>0</v>
      </c>
      <c r="EM35" s="21">
        <f t="shared" si="42"/>
        <v>0</v>
      </c>
      <c r="EN35" s="21">
        <f t="shared" si="43"/>
        <v>0</v>
      </c>
      <c r="EO35" s="21">
        <f t="shared" si="44"/>
        <v>0</v>
      </c>
      <c r="EP35" s="21">
        <f t="shared" si="45"/>
        <v>0</v>
      </c>
      <c r="EQ35" s="21">
        <f t="shared" si="46"/>
        <v>0</v>
      </c>
      <c r="ER35" s="21">
        <f t="shared" si="47"/>
        <v>0</v>
      </c>
      <c r="ES35" s="21">
        <f t="shared" si="48"/>
        <v>0</v>
      </c>
      <c r="ET35" s="21">
        <f t="shared" si="49"/>
        <v>0</v>
      </c>
      <c r="EU35" s="21">
        <f t="shared" si="50"/>
        <v>0</v>
      </c>
      <c r="EV35" s="21">
        <f t="shared" si="52"/>
        <v>60</v>
      </c>
      <c r="EW35" s="21" t="str">
        <f t="shared" si="53"/>
        <v>GEOSYSTEM INGENIERIA S.A.S</v>
      </c>
      <c r="EX35" s="111">
        <f t="shared" si="54"/>
        <v>10115000</v>
      </c>
      <c r="EY35" s="43">
        <f t="shared" si="51"/>
        <v>-503141.51999999955</v>
      </c>
    </row>
    <row r="36" spans="1:155" ht="21" x14ac:dyDescent="0.15">
      <c r="A36" s="7">
        <f>+A35+1</f>
        <v>25</v>
      </c>
      <c r="B36" s="7" t="s">
        <v>53</v>
      </c>
      <c r="C36" s="7" t="s">
        <v>54</v>
      </c>
      <c r="D36" s="7" t="s">
        <v>55</v>
      </c>
      <c r="E36" s="7" t="s">
        <v>54</v>
      </c>
      <c r="F36" s="8">
        <v>1</v>
      </c>
      <c r="G36" s="115">
        <v>134000000.00379999</v>
      </c>
      <c r="H36" s="84"/>
      <c r="I36" s="80"/>
      <c r="J36" s="79"/>
      <c r="K36" s="79"/>
      <c r="L36" s="79"/>
      <c r="M36" s="79"/>
      <c r="N36" s="79"/>
      <c r="O36" s="79"/>
      <c r="P36" s="79"/>
      <c r="Q36" s="79"/>
      <c r="R36" s="79"/>
      <c r="S36" s="79"/>
      <c r="T36" s="79"/>
      <c r="U36" s="79"/>
      <c r="V36" s="79"/>
      <c r="W36" s="83" t="s">
        <v>127</v>
      </c>
      <c r="X36" s="109"/>
      <c r="Y36" s="105"/>
      <c r="Z36" s="104"/>
      <c r="AA36" s="104"/>
      <c r="AB36" s="104"/>
      <c r="AC36" s="104"/>
      <c r="AD36" s="104"/>
      <c r="AE36" s="104"/>
      <c r="AF36" s="104"/>
      <c r="AG36" s="104"/>
      <c r="AH36" s="104"/>
      <c r="AI36" s="104"/>
      <c r="AJ36" s="104"/>
      <c r="AK36" s="104"/>
      <c r="AL36" s="104"/>
      <c r="AM36" s="106" t="s">
        <v>127</v>
      </c>
      <c r="AN36" s="77"/>
      <c r="AO36" s="28"/>
      <c r="AP36" s="74"/>
      <c r="AQ36" s="74"/>
      <c r="AR36" s="74"/>
      <c r="AS36" s="74"/>
      <c r="AT36" s="74"/>
      <c r="AU36" s="74"/>
      <c r="AV36" s="74"/>
      <c r="AW36" s="74"/>
      <c r="AX36" s="74"/>
      <c r="AY36" s="74"/>
      <c r="AZ36" s="74"/>
      <c r="BA36" s="74"/>
      <c r="BB36" s="74"/>
      <c r="BC36" s="32">
        <v>133999999.98</v>
      </c>
      <c r="BD36" s="92"/>
      <c r="BE36" s="89"/>
      <c r="BF36" s="86"/>
      <c r="BG36" s="86"/>
      <c r="BH36" s="86"/>
      <c r="BI36" s="86"/>
      <c r="BJ36" s="86"/>
      <c r="BK36" s="86"/>
      <c r="BL36" s="86"/>
      <c r="BM36" s="86"/>
      <c r="BN36" s="86"/>
      <c r="BO36" s="86"/>
      <c r="BP36" s="86"/>
      <c r="BQ36" s="86"/>
      <c r="BR36" s="86"/>
      <c r="BS36" s="87">
        <v>2</v>
      </c>
      <c r="BT36" s="103"/>
      <c r="BU36" s="98"/>
      <c r="BV36" s="95"/>
      <c r="BW36" s="95"/>
      <c r="BX36" s="95"/>
      <c r="BY36" s="95"/>
      <c r="BZ36" s="95"/>
      <c r="CA36" s="95"/>
      <c r="CB36" s="95"/>
      <c r="CC36" s="95"/>
      <c r="CD36" s="95"/>
      <c r="CE36" s="95"/>
      <c r="CF36" s="95"/>
      <c r="CG36" s="95"/>
      <c r="CH36" s="95"/>
      <c r="CI36" s="96" t="s">
        <v>138</v>
      </c>
      <c r="CJ36" s="21">
        <f>ROUND((IF(HABILITADOS!G36="",0,((MIN(HABILITADOS!$G$36:$V$36)/HABILITADOS!G36)*40))),2)</f>
        <v>0</v>
      </c>
      <c r="CK36" s="21">
        <f>ROUND((IF(HABILITADOS!H36="",0,((MIN(HABILITADOS!$G$36:$V$36)/HABILITADOS!H36)*40))),2)</f>
        <v>0</v>
      </c>
      <c r="CL36" s="21">
        <f>ROUND((IF(HABILITADOS!I36="",0,((MIN(HABILITADOS!$G$36:$V$36)/HABILITADOS!I36)*40))),2)</f>
        <v>0</v>
      </c>
      <c r="CM36" s="21">
        <f>ROUND((IF(HABILITADOS!J36="",0,((MIN(HABILITADOS!$G$36:$V$36)/HABILITADOS!J36)*40))),2)</f>
        <v>0</v>
      </c>
      <c r="CN36" s="21">
        <f>ROUND((IF(HABILITADOS!K36="",0,((MIN(HABILITADOS!$G$36:$V$36)/HABILITADOS!K36)*40))),2)</f>
        <v>0</v>
      </c>
      <c r="CO36" s="21">
        <f>ROUND((IF(HABILITADOS!L36="",0,((MIN(HABILITADOS!$G$36:$V$36)/HABILITADOS!L36)*40))),2)</f>
        <v>0</v>
      </c>
      <c r="CP36" s="21">
        <f>ROUND((IF(HABILITADOS!M36="",0,((MIN(HABILITADOS!$G$36:$V$36)/HABILITADOS!M36)*40))),2)</f>
        <v>0</v>
      </c>
      <c r="CQ36" s="21">
        <f>ROUND((IF(HABILITADOS!N36="",0,((MIN(HABILITADOS!$G$36:$V$36)/HABILITADOS!N36)*40))),2)</f>
        <v>0</v>
      </c>
      <c r="CR36" s="21">
        <f>ROUND((IF(HABILITADOS!O36="",0,((MIN(HABILITADOS!$G$36:$V$36)/HABILITADOS!O36)*40))),2)</f>
        <v>0</v>
      </c>
      <c r="CS36" s="21">
        <f>ROUND((IF(HABILITADOS!P36="",0,((MIN(HABILITADOS!$G$36:$V$36)/HABILITADOS!P36)*40))),2)</f>
        <v>0</v>
      </c>
      <c r="CT36" s="21">
        <f>ROUND((IF(HABILITADOS!Q36="",0,((MIN(HABILITADOS!$G$36:$V$36)/HABILITADOS!Q36)*40))),2)</f>
        <v>0</v>
      </c>
      <c r="CU36" s="21">
        <f>ROUND((IF(HABILITADOS!R36="",0,((MIN(HABILITADOS!$G$36:$V$36)/HABILITADOS!R36)*40))),2)</f>
        <v>0</v>
      </c>
      <c r="CV36" s="21">
        <f>ROUND((IF(HABILITADOS!S36="",0,((MIN(HABILITADOS!$G$36:$V$36)/HABILITADOS!S36)*40))),2)</f>
        <v>0</v>
      </c>
      <c r="CW36" s="21">
        <f>ROUND((IF(HABILITADOS!T36="",0,((MIN(HABILITADOS!$G$36:$V$36)/HABILITADOS!T36)*40))),2)</f>
        <v>0</v>
      </c>
      <c r="CX36" s="21">
        <f>ROUND((IF(HABILITADOS!U36="",0,((MIN(HABILITADOS!$G$36:$V$36)/HABILITADOS!U36)*40))),2)</f>
        <v>0</v>
      </c>
      <c r="CY36" s="21">
        <f>ROUND((IF(HABILITADOS!V36="",0,((MIN(HABILITADOS!$G$36:$V$36)/HABILITADOS!V36)*40))),2)</f>
        <v>40</v>
      </c>
      <c r="CZ36" s="21">
        <f t="shared" si="3"/>
        <v>0</v>
      </c>
      <c r="DA36" s="21">
        <f t="shared" si="4"/>
        <v>0</v>
      </c>
      <c r="DB36" s="21">
        <f t="shared" si="5"/>
        <v>0</v>
      </c>
      <c r="DC36" s="21">
        <f t="shared" si="6"/>
        <v>0</v>
      </c>
      <c r="DD36" s="21">
        <f t="shared" si="7"/>
        <v>0</v>
      </c>
      <c r="DE36" s="21">
        <f t="shared" si="8"/>
        <v>0</v>
      </c>
      <c r="DF36" s="21">
        <f t="shared" si="9"/>
        <v>0</v>
      </c>
      <c r="DG36" s="21">
        <f t="shared" si="10"/>
        <v>0</v>
      </c>
      <c r="DH36" s="21">
        <f t="shared" si="11"/>
        <v>0</v>
      </c>
      <c r="DI36" s="21">
        <f t="shared" si="12"/>
        <v>0</v>
      </c>
      <c r="DJ36" s="21">
        <f t="shared" si="13"/>
        <v>0</v>
      </c>
      <c r="DK36" s="21">
        <f t="shared" si="14"/>
        <v>0</v>
      </c>
      <c r="DL36" s="21">
        <f t="shared" si="15"/>
        <v>0</v>
      </c>
      <c r="DM36" s="21">
        <f t="shared" si="16"/>
        <v>0</v>
      </c>
      <c r="DN36" s="21">
        <f t="shared" si="17"/>
        <v>0</v>
      </c>
      <c r="DO36" s="21">
        <f t="shared" si="18"/>
        <v>0</v>
      </c>
      <c r="DP36" s="21">
        <f t="shared" si="19"/>
        <v>0</v>
      </c>
      <c r="DQ36" s="21">
        <f t="shared" si="20"/>
        <v>0</v>
      </c>
      <c r="DR36" s="21">
        <f t="shared" si="21"/>
        <v>0</v>
      </c>
      <c r="DS36" s="21">
        <f t="shared" si="22"/>
        <v>0</v>
      </c>
      <c r="DT36" s="21">
        <f t="shared" si="23"/>
        <v>0</v>
      </c>
      <c r="DU36" s="21">
        <f t="shared" si="24"/>
        <v>0</v>
      </c>
      <c r="DV36" s="21">
        <f t="shared" si="25"/>
        <v>0</v>
      </c>
      <c r="DW36" s="21">
        <f t="shared" si="26"/>
        <v>0</v>
      </c>
      <c r="DX36" s="21">
        <f t="shared" si="27"/>
        <v>0</v>
      </c>
      <c r="DY36" s="21">
        <f t="shared" si="28"/>
        <v>0</v>
      </c>
      <c r="DZ36" s="21">
        <f t="shared" si="29"/>
        <v>0</v>
      </c>
      <c r="EA36" s="21">
        <f t="shared" si="30"/>
        <v>0</v>
      </c>
      <c r="EB36" s="21">
        <f t="shared" si="31"/>
        <v>0</v>
      </c>
      <c r="EC36" s="21">
        <f t="shared" si="32"/>
        <v>0</v>
      </c>
      <c r="ED36" s="21">
        <f t="shared" si="33"/>
        <v>0</v>
      </c>
      <c r="EE36" s="21">
        <f t="shared" si="34"/>
        <v>0</v>
      </c>
      <c r="EF36" s="21">
        <f t="shared" si="35"/>
        <v>0</v>
      </c>
      <c r="EG36" s="21">
        <f t="shared" si="36"/>
        <v>0</v>
      </c>
      <c r="EH36" s="21">
        <f t="shared" si="37"/>
        <v>0</v>
      </c>
      <c r="EI36" s="21">
        <f t="shared" si="38"/>
        <v>0</v>
      </c>
      <c r="EJ36" s="21">
        <f t="shared" si="39"/>
        <v>0</v>
      </c>
      <c r="EK36" s="21">
        <f t="shared" si="40"/>
        <v>0</v>
      </c>
      <c r="EL36" s="21">
        <f t="shared" si="41"/>
        <v>0</v>
      </c>
      <c r="EM36" s="21">
        <f t="shared" si="42"/>
        <v>0</v>
      </c>
      <c r="EN36" s="21">
        <f t="shared" si="43"/>
        <v>0</v>
      </c>
      <c r="EO36" s="21">
        <f t="shared" si="44"/>
        <v>0</v>
      </c>
      <c r="EP36" s="21">
        <f t="shared" si="45"/>
        <v>0</v>
      </c>
      <c r="EQ36" s="21">
        <f t="shared" si="46"/>
        <v>0</v>
      </c>
      <c r="ER36" s="21">
        <f t="shared" si="47"/>
        <v>0</v>
      </c>
      <c r="ES36" s="21">
        <f t="shared" si="48"/>
        <v>0</v>
      </c>
      <c r="ET36" s="21">
        <f t="shared" si="49"/>
        <v>0</v>
      </c>
      <c r="EU36" s="21">
        <f t="shared" si="50"/>
        <v>40</v>
      </c>
      <c r="EV36" s="21">
        <f t="shared" si="52"/>
        <v>40</v>
      </c>
      <c r="EW36" s="21" t="str">
        <f t="shared" si="53"/>
        <v>SUMEQUIPOS S.A.S</v>
      </c>
      <c r="EX36" s="111">
        <f t="shared" si="54"/>
        <v>133999999.98</v>
      </c>
      <c r="EY36" s="43">
        <f t="shared" si="51"/>
        <v>-2.3799985647201538E-2</v>
      </c>
    </row>
    <row r="37" spans="1:155" ht="73.5" x14ac:dyDescent="0.15">
      <c r="A37" s="7">
        <v>26</v>
      </c>
      <c r="B37" s="7" t="s">
        <v>56</v>
      </c>
      <c r="C37" s="7" t="s">
        <v>56</v>
      </c>
      <c r="D37" s="7" t="s">
        <v>56</v>
      </c>
      <c r="E37" s="7" t="s">
        <v>88</v>
      </c>
      <c r="F37" s="8">
        <v>1</v>
      </c>
      <c r="G37" s="116">
        <v>462000000</v>
      </c>
      <c r="H37" s="84"/>
      <c r="I37" s="80"/>
      <c r="J37" s="79"/>
      <c r="K37" s="79"/>
      <c r="L37" s="79"/>
      <c r="M37" s="79"/>
      <c r="N37" s="79"/>
      <c r="O37" s="82" t="s">
        <v>127</v>
      </c>
      <c r="P37" s="79"/>
      <c r="Q37" s="79"/>
      <c r="R37" s="79"/>
      <c r="S37" s="79"/>
      <c r="T37" s="79"/>
      <c r="U37" s="79"/>
      <c r="V37" s="79"/>
      <c r="W37" s="79"/>
      <c r="X37" s="109"/>
      <c r="Y37" s="105"/>
      <c r="Z37" s="104"/>
      <c r="AA37" s="104"/>
      <c r="AB37" s="104"/>
      <c r="AC37" s="104"/>
      <c r="AD37" s="104"/>
      <c r="AE37" s="106" t="s">
        <v>127</v>
      </c>
      <c r="AF37" s="104"/>
      <c r="AG37" s="104"/>
      <c r="AH37" s="104"/>
      <c r="AI37" s="104"/>
      <c r="AJ37" s="104"/>
      <c r="AK37" s="104"/>
      <c r="AL37" s="104"/>
      <c r="AM37" s="104"/>
      <c r="AN37" s="77"/>
      <c r="AO37" s="28"/>
      <c r="AP37" s="74"/>
      <c r="AQ37" s="74"/>
      <c r="AR37" s="74"/>
      <c r="AS37" s="74"/>
      <c r="AT37" s="74"/>
      <c r="AU37" s="110">
        <v>460530000</v>
      </c>
      <c r="AV37" s="74"/>
      <c r="AW37" s="74"/>
      <c r="AX37" s="74"/>
      <c r="AY37" s="74"/>
      <c r="AZ37" s="74"/>
      <c r="BA37" s="74"/>
      <c r="BB37" s="74"/>
      <c r="BC37" s="74"/>
      <c r="BD37" s="92"/>
      <c r="BE37" s="89"/>
      <c r="BF37" s="86"/>
      <c r="BG37" s="86"/>
      <c r="BH37" s="86"/>
      <c r="BI37" s="86"/>
      <c r="BJ37" s="86"/>
      <c r="BK37" s="90">
        <v>2</v>
      </c>
      <c r="BL37" s="86"/>
      <c r="BM37" s="86"/>
      <c r="BN37" s="86"/>
      <c r="BO37" s="86"/>
      <c r="BP37" s="86"/>
      <c r="BQ37" s="86"/>
      <c r="BR37" s="86"/>
      <c r="BS37" s="86"/>
      <c r="BT37" s="103"/>
      <c r="BU37" s="98"/>
      <c r="BV37" s="95"/>
      <c r="BW37" s="95"/>
      <c r="BX37" s="95"/>
      <c r="BY37" s="95"/>
      <c r="BZ37" s="95"/>
      <c r="CA37" s="99" t="s">
        <v>138</v>
      </c>
      <c r="CB37" s="95"/>
      <c r="CC37" s="95"/>
      <c r="CD37" s="95"/>
      <c r="CE37" s="95"/>
      <c r="CF37" s="95"/>
      <c r="CG37" s="95"/>
      <c r="CH37" s="95"/>
      <c r="CI37" s="95"/>
      <c r="CJ37" s="21">
        <f>ROUND((IF(HABILITADOS!G37="",0,((MIN(HABILITADOS!$G$37:$V$37)/HABILITADOS!G37)*40))),2)</f>
        <v>0</v>
      </c>
      <c r="CK37" s="21">
        <f>ROUND((IF(HABILITADOS!H37="",0,((MIN(HABILITADOS!$G$37:$V$37)/HABILITADOS!H37)*40))),2)</f>
        <v>0</v>
      </c>
      <c r="CL37" s="21">
        <f>ROUND((IF(HABILITADOS!I37="",0,((MIN(HABILITADOS!$G$37:$V$37)/HABILITADOS!I37)*40))),2)</f>
        <v>0</v>
      </c>
      <c r="CM37" s="21">
        <f>ROUND((IF(HABILITADOS!J37="",0,((MIN(HABILITADOS!$G$37:$V$37)/HABILITADOS!J37)*40))),2)</f>
        <v>0</v>
      </c>
      <c r="CN37" s="21">
        <f>ROUND((IF(HABILITADOS!K37="",0,((MIN(HABILITADOS!$G$37:$V$37)/HABILITADOS!K37)*40))),2)</f>
        <v>0</v>
      </c>
      <c r="CO37" s="21">
        <f>ROUND((IF(HABILITADOS!L37="",0,((MIN(HABILITADOS!$G$37:$V$37)/HABILITADOS!L37)*40))),2)</f>
        <v>0</v>
      </c>
      <c r="CP37" s="21">
        <f>ROUND((IF(HABILITADOS!M37="",0,((MIN(HABILITADOS!$G$37:$V$37)/HABILITADOS!M37)*40))),2)</f>
        <v>0</v>
      </c>
      <c r="CQ37" s="21">
        <f>ROUND((IF(HABILITADOS!N37="",0,((MIN(HABILITADOS!$G$37:$V$37)/HABILITADOS!N37)*40))),2)</f>
        <v>40</v>
      </c>
      <c r="CR37" s="21">
        <f>ROUND((IF(HABILITADOS!O37="",0,((MIN(HABILITADOS!$G$37:$V$37)/HABILITADOS!O37)*40))),2)</f>
        <v>0</v>
      </c>
      <c r="CS37" s="21">
        <f>ROUND((IF(HABILITADOS!P37="",0,((MIN(HABILITADOS!$G$37:$V$37)/HABILITADOS!P37)*40))),2)</f>
        <v>0</v>
      </c>
      <c r="CT37" s="21">
        <f>ROUND((IF(HABILITADOS!Q37="",0,((MIN(HABILITADOS!$G$37:$V$37)/HABILITADOS!Q37)*40))),2)</f>
        <v>0</v>
      </c>
      <c r="CU37" s="21">
        <f>ROUND((IF(HABILITADOS!R37="",0,((MIN(HABILITADOS!$G$37:$V$37)/HABILITADOS!R37)*40))),2)</f>
        <v>0</v>
      </c>
      <c r="CV37" s="21">
        <f>ROUND((IF(HABILITADOS!S37="",0,((MIN(HABILITADOS!$G$37:$V$37)/HABILITADOS!S37)*40))),2)</f>
        <v>0</v>
      </c>
      <c r="CW37" s="21">
        <f>ROUND((IF(HABILITADOS!T37="",0,((MIN(HABILITADOS!$G$37:$V$37)/HABILITADOS!T37)*40))),2)</f>
        <v>0</v>
      </c>
      <c r="CX37" s="21">
        <f>ROUND((IF(HABILITADOS!U37="",0,((MIN(HABILITADOS!$G$37:$V$37)/HABILITADOS!U37)*40))),2)</f>
        <v>0</v>
      </c>
      <c r="CY37" s="21">
        <f>ROUND((IF(HABILITADOS!V37="",0,((MIN(HABILITADOS!$G$37:$V$37)/HABILITADOS!V37)*40))),2)</f>
        <v>0</v>
      </c>
      <c r="CZ37" s="21">
        <f t="shared" si="3"/>
        <v>0</v>
      </c>
      <c r="DA37" s="21">
        <f t="shared" si="4"/>
        <v>0</v>
      </c>
      <c r="DB37" s="21">
        <f t="shared" si="5"/>
        <v>0</v>
      </c>
      <c r="DC37" s="21">
        <f t="shared" si="6"/>
        <v>0</v>
      </c>
      <c r="DD37" s="21">
        <f t="shared" si="7"/>
        <v>0</v>
      </c>
      <c r="DE37" s="21">
        <f t="shared" si="8"/>
        <v>0</v>
      </c>
      <c r="DF37" s="21">
        <f t="shared" si="9"/>
        <v>0</v>
      </c>
      <c r="DG37" s="21">
        <f t="shared" si="10"/>
        <v>0</v>
      </c>
      <c r="DH37" s="21">
        <f t="shared" si="11"/>
        <v>0</v>
      </c>
      <c r="DI37" s="21">
        <f t="shared" si="12"/>
        <v>0</v>
      </c>
      <c r="DJ37" s="21">
        <f t="shared" si="13"/>
        <v>0</v>
      </c>
      <c r="DK37" s="21">
        <f t="shared" si="14"/>
        <v>0</v>
      </c>
      <c r="DL37" s="21">
        <f t="shared" si="15"/>
        <v>0</v>
      </c>
      <c r="DM37" s="21">
        <f t="shared" si="16"/>
        <v>0</v>
      </c>
      <c r="DN37" s="21">
        <f t="shared" si="17"/>
        <v>0</v>
      </c>
      <c r="DO37" s="21">
        <f t="shared" si="18"/>
        <v>0</v>
      </c>
      <c r="DP37" s="21">
        <f t="shared" si="19"/>
        <v>0</v>
      </c>
      <c r="DQ37" s="21">
        <f t="shared" si="20"/>
        <v>0</v>
      </c>
      <c r="DR37" s="21">
        <f t="shared" si="21"/>
        <v>0</v>
      </c>
      <c r="DS37" s="21">
        <f t="shared" si="22"/>
        <v>0</v>
      </c>
      <c r="DT37" s="21">
        <f t="shared" si="23"/>
        <v>0</v>
      </c>
      <c r="DU37" s="21">
        <f t="shared" si="24"/>
        <v>0</v>
      </c>
      <c r="DV37" s="21">
        <f t="shared" si="25"/>
        <v>0</v>
      </c>
      <c r="DW37" s="21">
        <f t="shared" si="26"/>
        <v>0</v>
      </c>
      <c r="DX37" s="21">
        <f t="shared" si="27"/>
        <v>0</v>
      </c>
      <c r="DY37" s="21">
        <f t="shared" si="28"/>
        <v>0</v>
      </c>
      <c r="DZ37" s="21">
        <f t="shared" si="29"/>
        <v>0</v>
      </c>
      <c r="EA37" s="21">
        <f t="shared" si="30"/>
        <v>0</v>
      </c>
      <c r="EB37" s="21">
        <f t="shared" si="31"/>
        <v>0</v>
      </c>
      <c r="EC37" s="21">
        <f t="shared" si="32"/>
        <v>0</v>
      </c>
      <c r="ED37" s="21">
        <f t="shared" si="33"/>
        <v>0</v>
      </c>
      <c r="EE37" s="21">
        <f t="shared" si="34"/>
        <v>0</v>
      </c>
      <c r="EF37" s="21">
        <f t="shared" si="35"/>
        <v>0</v>
      </c>
      <c r="EG37" s="21">
        <f t="shared" si="36"/>
        <v>0</v>
      </c>
      <c r="EH37" s="21">
        <f t="shared" si="37"/>
        <v>0</v>
      </c>
      <c r="EI37" s="21">
        <f t="shared" si="38"/>
        <v>0</v>
      </c>
      <c r="EJ37" s="21">
        <f t="shared" si="39"/>
        <v>0</v>
      </c>
      <c r="EK37" s="21">
        <f t="shared" si="40"/>
        <v>0</v>
      </c>
      <c r="EL37" s="21">
        <f t="shared" si="41"/>
        <v>0</v>
      </c>
      <c r="EM37" s="21">
        <f t="shared" si="42"/>
        <v>40</v>
      </c>
      <c r="EN37" s="21">
        <f t="shared" si="43"/>
        <v>0</v>
      </c>
      <c r="EO37" s="21">
        <f t="shared" si="44"/>
        <v>0</v>
      </c>
      <c r="EP37" s="21">
        <f t="shared" si="45"/>
        <v>0</v>
      </c>
      <c r="EQ37" s="21">
        <f t="shared" si="46"/>
        <v>0</v>
      </c>
      <c r="ER37" s="21">
        <f t="shared" si="47"/>
        <v>0</v>
      </c>
      <c r="ES37" s="21">
        <f t="shared" si="48"/>
        <v>0</v>
      </c>
      <c r="ET37" s="21">
        <f t="shared" si="49"/>
        <v>0</v>
      </c>
      <c r="EU37" s="21">
        <f t="shared" si="50"/>
        <v>0</v>
      </c>
      <c r="EV37" s="21">
        <f t="shared" si="52"/>
        <v>40</v>
      </c>
      <c r="EW37" s="21" t="str">
        <f t="shared" si="53"/>
        <v>S&amp;S INGENIERIA S.A.S</v>
      </c>
      <c r="EX37" s="111">
        <f t="shared" si="54"/>
        <v>460530000</v>
      </c>
      <c r="EY37" s="43">
        <f t="shared" si="51"/>
        <v>-1470000</v>
      </c>
    </row>
    <row r="38" spans="1:155" ht="31.5" x14ac:dyDescent="0.15">
      <c r="A38" s="7">
        <v>27</v>
      </c>
      <c r="B38" s="7" t="s">
        <v>56</v>
      </c>
      <c r="C38" s="7" t="s">
        <v>56</v>
      </c>
      <c r="D38" s="7" t="s">
        <v>56</v>
      </c>
      <c r="E38" s="7" t="s">
        <v>91</v>
      </c>
      <c r="F38" s="8">
        <v>1</v>
      </c>
      <c r="G38" s="116">
        <v>6890000</v>
      </c>
      <c r="H38" s="84"/>
      <c r="I38" s="80"/>
      <c r="J38" s="79"/>
      <c r="K38" s="79"/>
      <c r="L38" s="79"/>
      <c r="M38" s="79"/>
      <c r="N38" s="79"/>
      <c r="O38" s="79"/>
      <c r="P38" s="79"/>
      <c r="Q38" s="79"/>
      <c r="R38" s="79"/>
      <c r="S38" s="79"/>
      <c r="T38" s="79"/>
      <c r="U38" s="79"/>
      <c r="V38" s="79"/>
      <c r="W38" s="79"/>
      <c r="X38" s="109"/>
      <c r="Y38" s="105"/>
      <c r="Z38" s="104"/>
      <c r="AA38" s="104"/>
      <c r="AB38" s="104"/>
      <c r="AC38" s="104"/>
      <c r="AD38" s="104"/>
      <c r="AE38" s="104"/>
      <c r="AF38" s="104"/>
      <c r="AG38" s="104"/>
      <c r="AH38" s="104"/>
      <c r="AI38" s="104"/>
      <c r="AJ38" s="104"/>
      <c r="AK38" s="104"/>
      <c r="AL38" s="104"/>
      <c r="AM38" s="104"/>
      <c r="AN38" s="77"/>
      <c r="AO38" s="28"/>
      <c r="AP38" s="74"/>
      <c r="AQ38" s="74"/>
      <c r="AR38" s="74"/>
      <c r="AS38" s="74"/>
      <c r="AT38" s="74"/>
      <c r="AU38" s="74"/>
      <c r="AV38" s="74"/>
      <c r="AW38" s="74"/>
      <c r="AX38" s="74"/>
      <c r="AY38" s="74"/>
      <c r="AZ38" s="74"/>
      <c r="BA38" s="74"/>
      <c r="BB38" s="74"/>
      <c r="BC38" s="74"/>
      <c r="BD38" s="92"/>
      <c r="BE38" s="89"/>
      <c r="BF38" s="86"/>
      <c r="BG38" s="86"/>
      <c r="BH38" s="86"/>
      <c r="BI38" s="86"/>
      <c r="BJ38" s="86"/>
      <c r="BK38" s="86"/>
      <c r="BL38" s="86"/>
      <c r="BM38" s="86"/>
      <c r="BN38" s="86"/>
      <c r="BO38" s="86"/>
      <c r="BP38" s="86"/>
      <c r="BQ38" s="86"/>
      <c r="BR38" s="86"/>
      <c r="BS38" s="86"/>
      <c r="BT38" s="103"/>
      <c r="BU38" s="98"/>
      <c r="BV38" s="95"/>
      <c r="BW38" s="95"/>
      <c r="BX38" s="95"/>
      <c r="BY38" s="95"/>
      <c r="BZ38" s="95"/>
      <c r="CA38" s="95"/>
      <c r="CB38" s="95"/>
      <c r="CC38" s="95"/>
      <c r="CD38" s="95"/>
      <c r="CE38" s="95"/>
      <c r="CF38" s="95"/>
      <c r="CG38" s="95"/>
      <c r="CH38" s="95"/>
      <c r="CI38" s="95"/>
      <c r="CJ38" s="21">
        <f>ROUND((IF(HABILITADOS!G38="",0,((MIN(HABILITADOS!$G$38:$V$38)/HABILITADOS!G38)*40))),2)</f>
        <v>0</v>
      </c>
      <c r="CK38" s="21">
        <f>ROUND((IF(HABILITADOS!H38="",0,((MIN(HABILITADOS!$G$38:$V$38)/HABILITADOS!H38)*40))),2)</f>
        <v>0</v>
      </c>
      <c r="CL38" s="21">
        <f>ROUND((IF(HABILITADOS!I38="",0,((MIN(HABILITADOS!$G$38:$V$38)/HABILITADOS!I38)*40))),2)</f>
        <v>0</v>
      </c>
      <c r="CM38" s="21">
        <f>ROUND((IF(HABILITADOS!J38="",0,((MIN(HABILITADOS!$G$38:$V$38)/HABILITADOS!J38)*40))),2)</f>
        <v>0</v>
      </c>
      <c r="CN38" s="21">
        <f>ROUND((IF(HABILITADOS!K38="",0,((MIN(HABILITADOS!$G$38:$V$38)/HABILITADOS!K38)*40))),2)</f>
        <v>0</v>
      </c>
      <c r="CO38" s="21">
        <f>ROUND((IF(HABILITADOS!L38="",0,((MIN(HABILITADOS!$G$38:$V$38)/HABILITADOS!L38)*40))),2)</f>
        <v>0</v>
      </c>
      <c r="CP38" s="21">
        <f>ROUND((IF(HABILITADOS!M38="",0,((MIN(HABILITADOS!$G$38:$V$38)/HABILITADOS!M38)*40))),2)</f>
        <v>0</v>
      </c>
      <c r="CQ38" s="21">
        <f>ROUND((IF(HABILITADOS!N38="",0,((MIN(HABILITADOS!$G$38:$V$38)/HABILITADOS!N38)*40))),2)</f>
        <v>0</v>
      </c>
      <c r="CR38" s="21">
        <f>ROUND((IF(HABILITADOS!O38="",0,((MIN(HABILITADOS!$G$38:$V$38)/HABILITADOS!O38)*40))),2)</f>
        <v>0</v>
      </c>
      <c r="CS38" s="21">
        <f>ROUND((IF(HABILITADOS!P38="",0,((MIN(HABILITADOS!$G$38:$V$38)/HABILITADOS!P38)*40))),2)</f>
        <v>0</v>
      </c>
      <c r="CT38" s="21">
        <f>ROUND((IF(HABILITADOS!Q38="",0,((MIN(HABILITADOS!$G$38:$V$38)/HABILITADOS!Q38)*40))),2)</f>
        <v>0</v>
      </c>
      <c r="CU38" s="21">
        <f>ROUND((IF(HABILITADOS!R38="",0,((MIN(HABILITADOS!$G$38:$V$38)/HABILITADOS!R38)*40))),2)</f>
        <v>0</v>
      </c>
      <c r="CV38" s="21">
        <f>ROUND((IF(HABILITADOS!S38="",0,((MIN(HABILITADOS!$G$38:$V$38)/HABILITADOS!S38)*40))),2)</f>
        <v>0</v>
      </c>
      <c r="CW38" s="21">
        <f>ROUND((IF(HABILITADOS!T38="",0,((MIN(HABILITADOS!$G$38:$V$38)/HABILITADOS!T38)*40))),2)</f>
        <v>0</v>
      </c>
      <c r="CX38" s="21">
        <f>ROUND((IF(HABILITADOS!U38="",0,((MIN(HABILITADOS!$G$38:$V$38)/HABILITADOS!U38)*40))),2)</f>
        <v>0</v>
      </c>
      <c r="CY38" s="21">
        <f>ROUND((IF(HABILITADOS!V38="",0,((MIN(HABILITADOS!$G$38:$V$38)/HABILITADOS!V38)*40))),2)</f>
        <v>0</v>
      </c>
      <c r="CZ38" s="21">
        <f t="shared" si="3"/>
        <v>0</v>
      </c>
      <c r="DA38" s="21">
        <f t="shared" si="4"/>
        <v>0</v>
      </c>
      <c r="DB38" s="21">
        <f t="shared" si="5"/>
        <v>0</v>
      </c>
      <c r="DC38" s="21">
        <f t="shared" si="6"/>
        <v>0</v>
      </c>
      <c r="DD38" s="21">
        <f t="shared" si="7"/>
        <v>0</v>
      </c>
      <c r="DE38" s="21">
        <f t="shared" si="8"/>
        <v>0</v>
      </c>
      <c r="DF38" s="21">
        <f t="shared" si="9"/>
        <v>0</v>
      </c>
      <c r="DG38" s="21">
        <f t="shared" si="10"/>
        <v>0</v>
      </c>
      <c r="DH38" s="21">
        <f t="shared" si="11"/>
        <v>0</v>
      </c>
      <c r="DI38" s="21">
        <f t="shared" si="12"/>
        <v>0</v>
      </c>
      <c r="DJ38" s="21">
        <f t="shared" si="13"/>
        <v>0</v>
      </c>
      <c r="DK38" s="21">
        <f t="shared" si="14"/>
        <v>0</v>
      </c>
      <c r="DL38" s="21">
        <f t="shared" si="15"/>
        <v>0</v>
      </c>
      <c r="DM38" s="21">
        <f t="shared" si="16"/>
        <v>0</v>
      </c>
      <c r="DN38" s="21">
        <f t="shared" si="17"/>
        <v>0</v>
      </c>
      <c r="DO38" s="21">
        <f t="shared" si="18"/>
        <v>0</v>
      </c>
      <c r="DP38" s="21">
        <f t="shared" si="19"/>
        <v>0</v>
      </c>
      <c r="DQ38" s="21">
        <f t="shared" si="20"/>
        <v>0</v>
      </c>
      <c r="DR38" s="21">
        <f t="shared" si="21"/>
        <v>0</v>
      </c>
      <c r="DS38" s="21">
        <f t="shared" si="22"/>
        <v>0</v>
      </c>
      <c r="DT38" s="21">
        <f t="shared" si="23"/>
        <v>0</v>
      </c>
      <c r="DU38" s="21">
        <f t="shared" si="24"/>
        <v>0</v>
      </c>
      <c r="DV38" s="21">
        <f t="shared" si="25"/>
        <v>0</v>
      </c>
      <c r="DW38" s="21">
        <f t="shared" si="26"/>
        <v>0</v>
      </c>
      <c r="DX38" s="21">
        <f t="shared" si="27"/>
        <v>0</v>
      </c>
      <c r="DY38" s="21">
        <f t="shared" si="28"/>
        <v>0</v>
      </c>
      <c r="DZ38" s="21">
        <f t="shared" si="29"/>
        <v>0</v>
      </c>
      <c r="EA38" s="21">
        <f t="shared" si="30"/>
        <v>0</v>
      </c>
      <c r="EB38" s="21">
        <f t="shared" si="31"/>
        <v>0</v>
      </c>
      <c r="EC38" s="21">
        <f t="shared" si="32"/>
        <v>0</v>
      </c>
      <c r="ED38" s="21">
        <f t="shared" si="33"/>
        <v>0</v>
      </c>
      <c r="EE38" s="21">
        <f t="shared" si="34"/>
        <v>0</v>
      </c>
      <c r="EF38" s="21">
        <f t="shared" si="35"/>
        <v>0</v>
      </c>
      <c r="EG38" s="21">
        <f t="shared" si="36"/>
        <v>0</v>
      </c>
      <c r="EH38" s="21">
        <f t="shared" si="37"/>
        <v>0</v>
      </c>
      <c r="EI38" s="21">
        <f t="shared" si="38"/>
        <v>0</v>
      </c>
      <c r="EJ38" s="21">
        <f t="shared" si="39"/>
        <v>0</v>
      </c>
      <c r="EK38" s="21">
        <f t="shared" si="40"/>
        <v>0</v>
      </c>
      <c r="EL38" s="21">
        <f t="shared" si="41"/>
        <v>0</v>
      </c>
      <c r="EM38" s="21">
        <f t="shared" si="42"/>
        <v>0</v>
      </c>
      <c r="EN38" s="21">
        <f t="shared" si="43"/>
        <v>0</v>
      </c>
      <c r="EO38" s="21">
        <f t="shared" si="44"/>
        <v>0</v>
      </c>
      <c r="EP38" s="21">
        <f t="shared" si="45"/>
        <v>0</v>
      </c>
      <c r="EQ38" s="21">
        <f t="shared" si="46"/>
        <v>0</v>
      </c>
      <c r="ER38" s="21">
        <f t="shared" si="47"/>
        <v>0</v>
      </c>
      <c r="ES38" s="21">
        <f t="shared" si="48"/>
        <v>0</v>
      </c>
      <c r="ET38" s="21">
        <f t="shared" si="49"/>
        <v>0</v>
      </c>
      <c r="EU38" s="21">
        <f t="shared" si="50"/>
        <v>0</v>
      </c>
      <c r="EV38" s="21">
        <f t="shared" si="52"/>
        <v>0</v>
      </c>
      <c r="EW38" s="21" t="str">
        <f t="shared" si="53"/>
        <v>DESIERTO</v>
      </c>
      <c r="EX38" s="111">
        <f t="shared" si="54"/>
        <v>0</v>
      </c>
      <c r="EY38" s="43">
        <f t="shared" si="51"/>
        <v>-6890000</v>
      </c>
    </row>
    <row r="39" spans="1:155" ht="31.5" x14ac:dyDescent="0.15">
      <c r="A39" s="7">
        <v>28</v>
      </c>
      <c r="B39" s="7" t="s">
        <v>56</v>
      </c>
      <c r="C39" s="7" t="s">
        <v>56</v>
      </c>
      <c r="D39" s="7" t="s">
        <v>56</v>
      </c>
      <c r="E39" s="7" t="s">
        <v>92</v>
      </c>
      <c r="F39" s="8">
        <v>1</v>
      </c>
      <c r="G39" s="116">
        <v>16095940</v>
      </c>
      <c r="H39" s="84"/>
      <c r="I39" s="81" t="s">
        <v>127</v>
      </c>
      <c r="J39" s="79"/>
      <c r="K39" s="79"/>
      <c r="L39" s="79"/>
      <c r="M39" s="79"/>
      <c r="N39" s="79"/>
      <c r="O39" s="79"/>
      <c r="P39" s="79"/>
      <c r="Q39" s="79"/>
      <c r="R39" s="79"/>
      <c r="S39" s="79"/>
      <c r="T39" s="79"/>
      <c r="U39" s="79"/>
      <c r="V39" s="81" t="s">
        <v>134</v>
      </c>
      <c r="W39" s="79"/>
      <c r="X39" s="109"/>
      <c r="Y39" s="106" t="s">
        <v>127</v>
      </c>
      <c r="Z39" s="104"/>
      <c r="AA39" s="104"/>
      <c r="AB39" s="104"/>
      <c r="AC39" s="104"/>
      <c r="AD39" s="104"/>
      <c r="AE39" s="104"/>
      <c r="AF39" s="104"/>
      <c r="AG39" s="104"/>
      <c r="AH39" s="104"/>
      <c r="AI39" s="104"/>
      <c r="AJ39" s="104"/>
      <c r="AK39" s="104"/>
      <c r="AL39" s="106" t="s">
        <v>134</v>
      </c>
      <c r="AM39" s="104"/>
      <c r="AN39" s="77"/>
      <c r="AO39" s="28">
        <v>15946000</v>
      </c>
      <c r="AP39" s="74"/>
      <c r="AQ39" s="74"/>
      <c r="AR39" s="74"/>
      <c r="AS39" s="74"/>
      <c r="AT39" s="74"/>
      <c r="AU39" s="74"/>
      <c r="AV39" s="74"/>
      <c r="AW39" s="74"/>
      <c r="AX39" s="74"/>
      <c r="AY39" s="74"/>
      <c r="AZ39" s="74"/>
      <c r="BA39" s="74"/>
      <c r="BB39" s="25">
        <v>16311925</v>
      </c>
      <c r="BC39" s="74"/>
      <c r="BD39" s="92"/>
      <c r="BE39" s="93">
        <v>5.083333333333333</v>
      </c>
      <c r="BF39" s="86"/>
      <c r="BG39" s="86"/>
      <c r="BH39" s="86"/>
      <c r="BI39" s="86"/>
      <c r="BJ39" s="86"/>
      <c r="BK39" s="86"/>
      <c r="BL39" s="86"/>
      <c r="BM39" s="86"/>
      <c r="BN39" s="86"/>
      <c r="BO39" s="86"/>
      <c r="BP39" s="86"/>
      <c r="BQ39" s="86"/>
      <c r="BR39" s="90">
        <v>2</v>
      </c>
      <c r="BS39" s="86"/>
      <c r="BT39" s="103"/>
      <c r="BU39" s="100" t="s">
        <v>138</v>
      </c>
      <c r="BV39" s="95"/>
      <c r="BW39" s="95"/>
      <c r="BX39" s="95"/>
      <c r="BY39" s="95"/>
      <c r="BZ39" s="95"/>
      <c r="CA39" s="95"/>
      <c r="CB39" s="95"/>
      <c r="CC39" s="95"/>
      <c r="CD39" s="95"/>
      <c r="CE39" s="95"/>
      <c r="CF39" s="95"/>
      <c r="CG39" s="95"/>
      <c r="CH39" s="99" t="s">
        <v>138</v>
      </c>
      <c r="CI39" s="95"/>
      <c r="CJ39" s="21">
        <f>ROUND((IF(HABILITADOS!G39="",0,((MIN(HABILITADOS!$G$39:$V$39)/HABILITADOS!G39)*40))),2)</f>
        <v>0</v>
      </c>
      <c r="CK39" s="21">
        <f>ROUND((IF(HABILITADOS!H39="",0,((MIN(HABILITADOS!$G$39:$V$39)/HABILITADOS!H39)*40))),2)</f>
        <v>40</v>
      </c>
      <c r="CL39" s="21">
        <f>ROUND((IF(HABILITADOS!I39="",0,((MIN(HABILITADOS!$G$39:$V$39)/HABILITADOS!I39)*40))),2)</f>
        <v>0</v>
      </c>
      <c r="CM39" s="21">
        <f>ROUND((IF(HABILITADOS!J39="",0,((MIN(HABILITADOS!$G$39:$V$39)/HABILITADOS!J39)*40))),2)</f>
        <v>0</v>
      </c>
      <c r="CN39" s="21">
        <f>ROUND((IF(HABILITADOS!K39="",0,((MIN(HABILITADOS!$G$39:$V$39)/HABILITADOS!K39)*40))),2)</f>
        <v>0</v>
      </c>
      <c r="CO39" s="21">
        <f>ROUND((IF(HABILITADOS!L39="",0,((MIN(HABILITADOS!$G$39:$V$39)/HABILITADOS!L39)*40))),2)</f>
        <v>0</v>
      </c>
      <c r="CP39" s="21">
        <f>ROUND((IF(HABILITADOS!M39="",0,((MIN(HABILITADOS!$G$39:$V$39)/HABILITADOS!M39)*40))),2)</f>
        <v>0</v>
      </c>
      <c r="CQ39" s="21">
        <f>ROUND((IF(HABILITADOS!N39="",0,((MIN(HABILITADOS!$G$39:$V$39)/HABILITADOS!N39)*40))),2)</f>
        <v>0</v>
      </c>
      <c r="CR39" s="21">
        <f>ROUND((IF(HABILITADOS!O39="",0,((MIN(HABILITADOS!$G$39:$V$39)/HABILITADOS!O39)*40))),2)</f>
        <v>0</v>
      </c>
      <c r="CS39" s="21">
        <f>ROUND((IF(HABILITADOS!P39="",0,((MIN(HABILITADOS!$G$39:$V$39)/HABILITADOS!P39)*40))),2)</f>
        <v>0</v>
      </c>
      <c r="CT39" s="21">
        <f>ROUND((IF(HABILITADOS!Q39="",0,((MIN(HABILITADOS!$G$39:$V$39)/HABILITADOS!Q39)*40))),2)</f>
        <v>0</v>
      </c>
      <c r="CU39" s="21">
        <f>ROUND((IF(HABILITADOS!R39="",0,((MIN(HABILITADOS!$G$39:$V$39)/HABILITADOS!R39)*40))),2)</f>
        <v>0</v>
      </c>
      <c r="CV39" s="21">
        <f>ROUND((IF(HABILITADOS!S39="",0,((MIN(HABILITADOS!$G$39:$V$39)/HABILITADOS!S39)*40))),2)</f>
        <v>0</v>
      </c>
      <c r="CW39" s="21">
        <f>ROUND((IF(HABILITADOS!T39="",0,((MIN(HABILITADOS!$G$39:$V$39)/HABILITADOS!T39)*40))),2)</f>
        <v>0</v>
      </c>
      <c r="CX39" s="21">
        <f>ROUND((IF(HABILITADOS!U39="",0,((MIN(HABILITADOS!$G$39:$V$39)/HABILITADOS!U39)*40))),2)</f>
        <v>0</v>
      </c>
      <c r="CY39" s="21">
        <f>ROUND((IF(HABILITADOS!V39="",0,((MIN(HABILITADOS!$G$39:$V$39)/HABILITADOS!V39)*40))),2)</f>
        <v>0</v>
      </c>
      <c r="CZ39" s="21">
        <f t="shared" si="3"/>
        <v>0</v>
      </c>
      <c r="DA39" s="21">
        <f t="shared" si="4"/>
        <v>55</v>
      </c>
      <c r="DB39" s="21">
        <f t="shared" si="5"/>
        <v>0</v>
      </c>
      <c r="DC39" s="21">
        <f t="shared" si="6"/>
        <v>0</v>
      </c>
      <c r="DD39" s="21">
        <f t="shared" si="7"/>
        <v>0</v>
      </c>
      <c r="DE39" s="21">
        <f t="shared" si="8"/>
        <v>0</v>
      </c>
      <c r="DF39" s="21">
        <f t="shared" si="9"/>
        <v>0</v>
      </c>
      <c r="DG39" s="21">
        <f t="shared" si="10"/>
        <v>0</v>
      </c>
      <c r="DH39" s="21">
        <f t="shared" si="11"/>
        <v>0</v>
      </c>
      <c r="DI39" s="21">
        <f t="shared" si="12"/>
        <v>0</v>
      </c>
      <c r="DJ39" s="21">
        <f t="shared" si="13"/>
        <v>0</v>
      </c>
      <c r="DK39" s="21">
        <f t="shared" si="14"/>
        <v>0</v>
      </c>
      <c r="DL39" s="21">
        <f t="shared" si="15"/>
        <v>0</v>
      </c>
      <c r="DM39" s="21">
        <f t="shared" si="16"/>
        <v>0</v>
      </c>
      <c r="DN39" s="21">
        <f t="shared" si="17"/>
        <v>0</v>
      </c>
      <c r="DO39" s="21">
        <f t="shared" si="18"/>
        <v>0</v>
      </c>
      <c r="DP39" s="21">
        <f t="shared" si="19"/>
        <v>0</v>
      </c>
      <c r="DQ39" s="21">
        <f t="shared" si="20"/>
        <v>0</v>
      </c>
      <c r="DR39" s="21">
        <f t="shared" si="21"/>
        <v>0</v>
      </c>
      <c r="DS39" s="21">
        <f t="shared" si="22"/>
        <v>0</v>
      </c>
      <c r="DT39" s="21">
        <f t="shared" si="23"/>
        <v>0</v>
      </c>
      <c r="DU39" s="21">
        <f t="shared" si="24"/>
        <v>0</v>
      </c>
      <c r="DV39" s="21">
        <f t="shared" si="25"/>
        <v>0</v>
      </c>
      <c r="DW39" s="21">
        <f t="shared" si="26"/>
        <v>0</v>
      </c>
      <c r="DX39" s="21">
        <f t="shared" si="27"/>
        <v>0</v>
      </c>
      <c r="DY39" s="21">
        <f t="shared" si="28"/>
        <v>0</v>
      </c>
      <c r="DZ39" s="21">
        <f t="shared" si="29"/>
        <v>0</v>
      </c>
      <c r="EA39" s="21">
        <f t="shared" si="30"/>
        <v>0</v>
      </c>
      <c r="EB39" s="21">
        <f t="shared" si="31"/>
        <v>0</v>
      </c>
      <c r="EC39" s="21">
        <f t="shared" si="32"/>
        <v>0</v>
      </c>
      <c r="ED39" s="21">
        <f t="shared" si="33"/>
        <v>0</v>
      </c>
      <c r="EE39" s="21">
        <f t="shared" si="34"/>
        <v>0</v>
      </c>
      <c r="EF39" s="21">
        <f t="shared" si="35"/>
        <v>0</v>
      </c>
      <c r="EG39" s="21">
        <f t="shared" si="36"/>
        <v>95</v>
      </c>
      <c r="EH39" s="21">
        <f t="shared" si="37"/>
        <v>0</v>
      </c>
      <c r="EI39" s="21">
        <f t="shared" si="38"/>
        <v>0</v>
      </c>
      <c r="EJ39" s="21">
        <f t="shared" si="39"/>
        <v>0</v>
      </c>
      <c r="EK39" s="21">
        <f t="shared" si="40"/>
        <v>0</v>
      </c>
      <c r="EL39" s="21">
        <f t="shared" si="41"/>
        <v>0</v>
      </c>
      <c r="EM39" s="21">
        <f t="shared" si="42"/>
        <v>0</v>
      </c>
      <c r="EN39" s="21">
        <f t="shared" si="43"/>
        <v>0</v>
      </c>
      <c r="EO39" s="21">
        <f t="shared" si="44"/>
        <v>0</v>
      </c>
      <c r="EP39" s="21">
        <f t="shared" si="45"/>
        <v>0</v>
      </c>
      <c r="EQ39" s="21">
        <f t="shared" si="46"/>
        <v>0</v>
      </c>
      <c r="ER39" s="21">
        <f t="shared" si="47"/>
        <v>0</v>
      </c>
      <c r="ES39" s="21">
        <f t="shared" si="48"/>
        <v>0</v>
      </c>
      <c r="ET39" s="21">
        <f t="shared" si="49"/>
        <v>0</v>
      </c>
      <c r="EU39" s="21">
        <f t="shared" si="50"/>
        <v>0</v>
      </c>
      <c r="EV39" s="21">
        <f t="shared" si="52"/>
        <v>95</v>
      </c>
      <c r="EW39" s="21" t="str">
        <f t="shared" si="53"/>
        <v>CESAR TABARES L Y CIA LTDA</v>
      </c>
      <c r="EX39" s="111">
        <f t="shared" si="54"/>
        <v>15946000</v>
      </c>
      <c r="EY39" s="43">
        <f t="shared" si="51"/>
        <v>-149940</v>
      </c>
    </row>
    <row r="40" spans="1:155" ht="31.5" x14ac:dyDescent="0.15">
      <c r="A40" s="7">
        <v>29</v>
      </c>
      <c r="B40" s="7" t="s">
        <v>56</v>
      </c>
      <c r="C40" s="7" t="s">
        <v>56</v>
      </c>
      <c r="D40" s="7" t="s">
        <v>56</v>
      </c>
      <c r="E40" s="7" t="s">
        <v>74</v>
      </c>
      <c r="F40" s="8">
        <v>1</v>
      </c>
      <c r="G40" s="116">
        <v>15014060</v>
      </c>
      <c r="H40" s="84"/>
      <c r="I40" s="81" t="s">
        <v>127</v>
      </c>
      <c r="J40" s="79"/>
      <c r="K40" s="79"/>
      <c r="L40" s="79"/>
      <c r="M40" s="79"/>
      <c r="N40" s="79"/>
      <c r="O40" s="79"/>
      <c r="P40" s="79"/>
      <c r="Q40" s="79"/>
      <c r="R40" s="79"/>
      <c r="S40" s="79"/>
      <c r="T40" s="79"/>
      <c r="U40" s="79"/>
      <c r="V40" s="79"/>
      <c r="W40" s="79"/>
      <c r="X40" s="109"/>
      <c r="Y40" s="106" t="s">
        <v>127</v>
      </c>
      <c r="Z40" s="104"/>
      <c r="AA40" s="104"/>
      <c r="AB40" s="104"/>
      <c r="AC40" s="104"/>
      <c r="AD40" s="104"/>
      <c r="AE40" s="104"/>
      <c r="AF40" s="104"/>
      <c r="AG40" s="104"/>
      <c r="AH40" s="104"/>
      <c r="AI40" s="104"/>
      <c r="AJ40" s="104"/>
      <c r="AK40" s="104"/>
      <c r="AL40" s="104"/>
      <c r="AM40" s="104"/>
      <c r="AN40" s="77"/>
      <c r="AO40" s="28">
        <v>14934500</v>
      </c>
      <c r="AP40" s="74"/>
      <c r="AQ40" s="74"/>
      <c r="AR40" s="74"/>
      <c r="AS40" s="74"/>
      <c r="AT40" s="74"/>
      <c r="AU40" s="74"/>
      <c r="AV40" s="74"/>
      <c r="AW40" s="74"/>
      <c r="AX40" s="74"/>
      <c r="AY40" s="74"/>
      <c r="AZ40" s="74"/>
      <c r="BA40" s="74"/>
      <c r="BB40" s="74"/>
      <c r="BC40" s="74"/>
      <c r="BD40" s="92"/>
      <c r="BE40" s="93">
        <v>5.083333333333333</v>
      </c>
      <c r="BF40" s="86"/>
      <c r="BG40" s="86"/>
      <c r="BH40" s="86"/>
      <c r="BI40" s="86"/>
      <c r="BJ40" s="86"/>
      <c r="BK40" s="86"/>
      <c r="BL40" s="86"/>
      <c r="BM40" s="86"/>
      <c r="BN40" s="86"/>
      <c r="BO40" s="86"/>
      <c r="BP40" s="86"/>
      <c r="BQ40" s="86"/>
      <c r="BR40" s="86"/>
      <c r="BS40" s="86"/>
      <c r="BT40" s="103"/>
      <c r="BU40" s="100" t="s">
        <v>138</v>
      </c>
      <c r="BV40" s="95"/>
      <c r="BW40" s="95"/>
      <c r="BX40" s="95"/>
      <c r="BY40" s="95"/>
      <c r="BZ40" s="95"/>
      <c r="CA40" s="95"/>
      <c r="CB40" s="95"/>
      <c r="CC40" s="95"/>
      <c r="CD40" s="95"/>
      <c r="CE40" s="95"/>
      <c r="CF40" s="95"/>
      <c r="CG40" s="95"/>
      <c r="CH40" s="95"/>
      <c r="CI40" s="95"/>
      <c r="CJ40" s="21">
        <f>ROUND((IF(HABILITADOS!G40="",0,((MIN(HABILITADOS!$G$40:$V$40)/HABILITADOS!G40)*40))),2)</f>
        <v>0</v>
      </c>
      <c r="CK40" s="21">
        <f>ROUND((IF(HABILITADOS!H40="",0,((MIN(HABILITADOS!$G$40:$V$40)/HABILITADOS!H40)*40))),2)</f>
        <v>40</v>
      </c>
      <c r="CL40" s="21">
        <f>ROUND((IF(HABILITADOS!I40="",0,((MIN(HABILITADOS!$G$40:$V$40)/HABILITADOS!I40)*40))),2)</f>
        <v>0</v>
      </c>
      <c r="CM40" s="21">
        <f>ROUND((IF(HABILITADOS!J40="",0,((MIN(HABILITADOS!$G$40:$V$40)/HABILITADOS!J40)*40))),2)</f>
        <v>0</v>
      </c>
      <c r="CN40" s="21">
        <f>ROUND((IF(HABILITADOS!K40="",0,((MIN(HABILITADOS!$G$40:$V$40)/HABILITADOS!K40)*40))),2)</f>
        <v>0</v>
      </c>
      <c r="CO40" s="21">
        <f>ROUND((IF(HABILITADOS!L40="",0,((MIN(HABILITADOS!$G$40:$V$40)/HABILITADOS!L40)*40))),2)</f>
        <v>0</v>
      </c>
      <c r="CP40" s="21">
        <f>ROUND((IF(HABILITADOS!M40="",0,((MIN(HABILITADOS!$G$40:$V$40)/HABILITADOS!M40)*40))),2)</f>
        <v>0</v>
      </c>
      <c r="CQ40" s="21">
        <f>ROUND((IF(HABILITADOS!N40="",0,((MIN(HABILITADOS!$G$40:$V$40)/HABILITADOS!N40)*40))),2)</f>
        <v>0</v>
      </c>
      <c r="CR40" s="21">
        <f>ROUND((IF(HABILITADOS!O40="",0,((MIN(HABILITADOS!$G$40:$V$40)/HABILITADOS!O40)*40))),2)</f>
        <v>0</v>
      </c>
      <c r="CS40" s="21">
        <f>ROUND((IF(HABILITADOS!P40="",0,((MIN(HABILITADOS!$G$40:$V$40)/HABILITADOS!P40)*40))),2)</f>
        <v>0</v>
      </c>
      <c r="CT40" s="21">
        <f>ROUND((IF(HABILITADOS!Q40="",0,((MIN(HABILITADOS!$G$40:$V$40)/HABILITADOS!Q40)*40))),2)</f>
        <v>0</v>
      </c>
      <c r="CU40" s="21">
        <f>ROUND((IF(HABILITADOS!R40="",0,((MIN(HABILITADOS!$G$40:$V$40)/HABILITADOS!R40)*40))),2)</f>
        <v>0</v>
      </c>
      <c r="CV40" s="21">
        <f>ROUND((IF(HABILITADOS!S40="",0,((MIN(HABILITADOS!$G$40:$V$40)/HABILITADOS!S40)*40))),2)</f>
        <v>0</v>
      </c>
      <c r="CW40" s="21">
        <f>ROUND((IF(HABILITADOS!T40="",0,((MIN(HABILITADOS!$G$40:$V$40)/HABILITADOS!T40)*40))),2)</f>
        <v>0</v>
      </c>
      <c r="CX40" s="21">
        <f>ROUND((IF(HABILITADOS!U40="",0,((MIN(HABILITADOS!$G$40:$V$40)/HABILITADOS!U40)*40))),2)</f>
        <v>0</v>
      </c>
      <c r="CY40" s="21">
        <f>ROUND((IF(HABILITADOS!V40="",0,((MIN(HABILITADOS!$G$40:$V$40)/HABILITADOS!V40)*40))),2)</f>
        <v>0</v>
      </c>
      <c r="CZ40" s="21">
        <f t="shared" si="3"/>
        <v>0</v>
      </c>
      <c r="DA40" s="21">
        <f t="shared" si="4"/>
        <v>55</v>
      </c>
      <c r="DB40" s="21">
        <f t="shared" si="5"/>
        <v>0</v>
      </c>
      <c r="DC40" s="21">
        <f t="shared" si="6"/>
        <v>0</v>
      </c>
      <c r="DD40" s="21">
        <f t="shared" si="7"/>
        <v>0</v>
      </c>
      <c r="DE40" s="21">
        <f t="shared" si="8"/>
        <v>0</v>
      </c>
      <c r="DF40" s="21">
        <f t="shared" si="9"/>
        <v>0</v>
      </c>
      <c r="DG40" s="21">
        <f t="shared" si="10"/>
        <v>0</v>
      </c>
      <c r="DH40" s="21">
        <f t="shared" si="11"/>
        <v>0</v>
      </c>
      <c r="DI40" s="21">
        <f t="shared" si="12"/>
        <v>0</v>
      </c>
      <c r="DJ40" s="21">
        <f t="shared" si="13"/>
        <v>0</v>
      </c>
      <c r="DK40" s="21">
        <f t="shared" si="14"/>
        <v>0</v>
      </c>
      <c r="DL40" s="21">
        <f t="shared" si="15"/>
        <v>0</v>
      </c>
      <c r="DM40" s="21">
        <f t="shared" si="16"/>
        <v>0</v>
      </c>
      <c r="DN40" s="21">
        <f t="shared" si="17"/>
        <v>0</v>
      </c>
      <c r="DO40" s="21">
        <f t="shared" si="18"/>
        <v>0</v>
      </c>
      <c r="DP40" s="21">
        <f t="shared" si="19"/>
        <v>0</v>
      </c>
      <c r="DQ40" s="21">
        <f t="shared" si="20"/>
        <v>0</v>
      </c>
      <c r="DR40" s="21">
        <f t="shared" si="21"/>
        <v>0</v>
      </c>
      <c r="DS40" s="21">
        <f t="shared" si="22"/>
        <v>0</v>
      </c>
      <c r="DT40" s="21">
        <f t="shared" si="23"/>
        <v>0</v>
      </c>
      <c r="DU40" s="21">
        <f t="shared" si="24"/>
        <v>0</v>
      </c>
      <c r="DV40" s="21">
        <f t="shared" si="25"/>
        <v>0</v>
      </c>
      <c r="DW40" s="21">
        <f t="shared" si="26"/>
        <v>0</v>
      </c>
      <c r="DX40" s="21">
        <f t="shared" si="27"/>
        <v>0</v>
      </c>
      <c r="DY40" s="21">
        <f t="shared" si="28"/>
        <v>0</v>
      </c>
      <c r="DZ40" s="21">
        <f t="shared" si="29"/>
        <v>0</v>
      </c>
      <c r="EA40" s="21">
        <f t="shared" si="30"/>
        <v>0</v>
      </c>
      <c r="EB40" s="21">
        <f t="shared" si="31"/>
        <v>0</v>
      </c>
      <c r="EC40" s="21">
        <f t="shared" si="32"/>
        <v>0</v>
      </c>
      <c r="ED40" s="21">
        <f t="shared" si="33"/>
        <v>0</v>
      </c>
      <c r="EE40" s="21">
        <f t="shared" si="34"/>
        <v>0</v>
      </c>
      <c r="EF40" s="21">
        <f t="shared" si="35"/>
        <v>0</v>
      </c>
      <c r="EG40" s="21">
        <f t="shared" si="36"/>
        <v>95</v>
      </c>
      <c r="EH40" s="21">
        <f t="shared" si="37"/>
        <v>0</v>
      </c>
      <c r="EI40" s="21">
        <f t="shared" si="38"/>
        <v>0</v>
      </c>
      <c r="EJ40" s="21">
        <f t="shared" si="39"/>
        <v>0</v>
      </c>
      <c r="EK40" s="21">
        <f t="shared" si="40"/>
        <v>0</v>
      </c>
      <c r="EL40" s="21">
        <f t="shared" si="41"/>
        <v>0</v>
      </c>
      <c r="EM40" s="21">
        <f t="shared" si="42"/>
        <v>0</v>
      </c>
      <c r="EN40" s="21">
        <f t="shared" si="43"/>
        <v>0</v>
      </c>
      <c r="EO40" s="21">
        <f t="shared" si="44"/>
        <v>0</v>
      </c>
      <c r="EP40" s="21">
        <f t="shared" si="45"/>
        <v>0</v>
      </c>
      <c r="EQ40" s="21">
        <f t="shared" si="46"/>
        <v>0</v>
      </c>
      <c r="ER40" s="21">
        <f t="shared" si="47"/>
        <v>0</v>
      </c>
      <c r="ES40" s="21">
        <f t="shared" si="48"/>
        <v>0</v>
      </c>
      <c r="ET40" s="21">
        <f t="shared" si="49"/>
        <v>0</v>
      </c>
      <c r="EU40" s="21">
        <f t="shared" si="50"/>
        <v>0</v>
      </c>
      <c r="EV40" s="21">
        <f t="shared" si="52"/>
        <v>95</v>
      </c>
      <c r="EW40" s="21" t="str">
        <f t="shared" si="53"/>
        <v>CESAR TABARES L Y CIA LTDA</v>
      </c>
      <c r="EX40" s="111">
        <f t="shared" si="54"/>
        <v>14934500</v>
      </c>
      <c r="EY40" s="43">
        <f t="shared" si="51"/>
        <v>-79560</v>
      </c>
    </row>
    <row r="41" spans="1:155" s="5" customFormat="1" ht="15" x14ac:dyDescent="0.25">
      <c r="G41" s="116">
        <f>SUM(G12:G40)</f>
        <v>1142349860.8338001</v>
      </c>
    </row>
    <row r="42" spans="1:155" s="5" customFormat="1" ht="15" x14ac:dyDescent="0.25"/>
  </sheetData>
  <protectedRanges>
    <protectedRange password="F16F" sqref="E14" name="Rango1_3_2_3_2"/>
  </protectedRanges>
  <autoFilter ref="A11:EX41"/>
  <mergeCells count="170">
    <mergeCell ref="G10:G11"/>
    <mergeCell ref="ER10:ER11"/>
    <mergeCell ref="ES10:ES11"/>
    <mergeCell ref="ET10:ET11"/>
    <mergeCell ref="EU10:EU11"/>
    <mergeCell ref="EW9:EW11"/>
    <mergeCell ref="EV9:EV11"/>
    <mergeCell ref="EC10:EC11"/>
    <mergeCell ref="ED10:ED11"/>
    <mergeCell ref="EE10:EE11"/>
    <mergeCell ref="EF9:EU9"/>
    <mergeCell ref="EF10:EF11"/>
    <mergeCell ref="EG10:EG11"/>
    <mergeCell ref="EH10:EH11"/>
    <mergeCell ref="EI10:EI11"/>
    <mergeCell ref="EJ10:EJ11"/>
    <mergeCell ref="EK10:EK11"/>
    <mergeCell ref="EL10:EL11"/>
    <mergeCell ref="EM10:EM11"/>
    <mergeCell ref="EN10:EN11"/>
    <mergeCell ref="EO10:EO11"/>
    <mergeCell ref="EP10:EP11"/>
    <mergeCell ref="EQ10:EQ11"/>
    <mergeCell ref="CO10:CO11"/>
    <mergeCell ref="CP10:CP11"/>
    <mergeCell ref="DN10:DN11"/>
    <mergeCell ref="DO10:DO11"/>
    <mergeCell ref="DP9:EE9"/>
    <mergeCell ref="DP10:DP11"/>
    <mergeCell ref="DQ10:DQ11"/>
    <mergeCell ref="DR10:DR11"/>
    <mergeCell ref="DS10:DS11"/>
    <mergeCell ref="DT10:DT11"/>
    <mergeCell ref="DU10:DU11"/>
    <mergeCell ref="DV10:DV11"/>
    <mergeCell ref="DW10:DW11"/>
    <mergeCell ref="DX10:DX11"/>
    <mergeCell ref="DY10:DY11"/>
    <mergeCell ref="DZ10:DZ11"/>
    <mergeCell ref="EA10:EA11"/>
    <mergeCell ref="EB10:EB11"/>
    <mergeCell ref="CH10:CH11"/>
    <mergeCell ref="CI10:CI11"/>
    <mergeCell ref="CY10:CY11"/>
    <mergeCell ref="CZ9:DO9"/>
    <mergeCell ref="CZ10:CZ11"/>
    <mergeCell ref="DA10:DA11"/>
    <mergeCell ref="DB10:DB11"/>
    <mergeCell ref="DC10:DC11"/>
    <mergeCell ref="DD10:DD11"/>
    <mergeCell ref="DE10:DE11"/>
    <mergeCell ref="DF10:DF11"/>
    <mergeCell ref="DG10:DG11"/>
    <mergeCell ref="DH10:DH11"/>
    <mergeCell ref="DI10:DI11"/>
    <mergeCell ref="DJ10:DJ11"/>
    <mergeCell ref="DK10:DK11"/>
    <mergeCell ref="DL10:DL11"/>
    <mergeCell ref="DM10:DM11"/>
    <mergeCell ref="CJ9:CY9"/>
    <mergeCell ref="CJ10:CJ11"/>
    <mergeCell ref="CK10:CK11"/>
    <mergeCell ref="CL10:CL11"/>
    <mergeCell ref="CM10:CM11"/>
    <mergeCell ref="CN10:CN11"/>
    <mergeCell ref="AP10:AP11"/>
    <mergeCell ref="AQ10:AQ11"/>
    <mergeCell ref="AR10:AR11"/>
    <mergeCell ref="AS10:AS11"/>
    <mergeCell ref="AT10:AT11"/>
    <mergeCell ref="W10:W11"/>
    <mergeCell ref="H9:W9"/>
    <mergeCell ref="H10:H11"/>
    <mergeCell ref="I10:I11"/>
    <mergeCell ref="J10:J11"/>
    <mergeCell ref="K10:K11"/>
    <mergeCell ref="L10:L11"/>
    <mergeCell ref="M10:M11"/>
    <mergeCell ref="N10:N11"/>
    <mergeCell ref="O10:O11"/>
    <mergeCell ref="P10:P11"/>
    <mergeCell ref="Q10:Q11"/>
    <mergeCell ref="R10:R11"/>
    <mergeCell ref="S10:S11"/>
    <mergeCell ref="T10:T11"/>
    <mergeCell ref="X9:AM9"/>
    <mergeCell ref="AN9:BC9"/>
    <mergeCell ref="BC10:BC11"/>
    <mergeCell ref="BA10:BA11"/>
    <mergeCell ref="U10:U11"/>
    <mergeCell ref="AJ10:AJ11"/>
    <mergeCell ref="AK10:AK11"/>
    <mergeCell ref="AL10:AL11"/>
    <mergeCell ref="AE10:AE11"/>
    <mergeCell ref="AF10:AF11"/>
    <mergeCell ref="AG10:AG11"/>
    <mergeCell ref="AH10:AH11"/>
    <mergeCell ref="AI10:AI11"/>
    <mergeCell ref="AN10:AN11"/>
    <mergeCell ref="AX10:AX11"/>
    <mergeCell ref="AO10:AO11"/>
    <mergeCell ref="A8:CI8"/>
    <mergeCell ref="A2:CI2"/>
    <mergeCell ref="A3:CI3"/>
    <mergeCell ref="A4:CI4"/>
    <mergeCell ref="A5:CI5"/>
    <mergeCell ref="A6:CI6"/>
    <mergeCell ref="A10:A11"/>
    <mergeCell ref="B10:B11"/>
    <mergeCell ref="C10:C11"/>
    <mergeCell ref="D10:D11"/>
    <mergeCell ref="E10:E11"/>
    <mergeCell ref="F10:F11"/>
    <mergeCell ref="AM10:AM11"/>
    <mergeCell ref="BM10:BM11"/>
    <mergeCell ref="BN10:BN11"/>
    <mergeCell ref="BO10:BO11"/>
    <mergeCell ref="BP10:BP11"/>
    <mergeCell ref="AU10:AU11"/>
    <mergeCell ref="AV10:AV11"/>
    <mergeCell ref="AW10:AW11"/>
    <mergeCell ref="V10:V11"/>
    <mergeCell ref="A7:CI7"/>
    <mergeCell ref="Y10:Y11"/>
    <mergeCell ref="Z10:Z11"/>
    <mergeCell ref="AA10:AA11"/>
    <mergeCell ref="AB10:AB11"/>
    <mergeCell ref="AC10:AC11"/>
    <mergeCell ref="AD10:AD11"/>
    <mergeCell ref="BD9:BS9"/>
    <mergeCell ref="BD10:BD11"/>
    <mergeCell ref="BE10:BE11"/>
    <mergeCell ref="BF10:BF11"/>
    <mergeCell ref="BG10:BG11"/>
    <mergeCell ref="BH10:BH11"/>
    <mergeCell ref="BI10:BI11"/>
    <mergeCell ref="BJ10:BJ11"/>
    <mergeCell ref="BK10:BK11"/>
    <mergeCell ref="BL10:BL11"/>
    <mergeCell ref="BR10:BR11"/>
    <mergeCell ref="BS10:BS11"/>
    <mergeCell ref="BQ10:BQ11"/>
    <mergeCell ref="BB10:BB11"/>
    <mergeCell ref="AY10:AY11"/>
    <mergeCell ref="AZ10:AZ11"/>
    <mergeCell ref="X10:X11"/>
    <mergeCell ref="EX9:EX11"/>
    <mergeCell ref="BT9:CI9"/>
    <mergeCell ref="BT10:BT11"/>
    <mergeCell ref="BU10:BU11"/>
    <mergeCell ref="BV10:BV11"/>
    <mergeCell ref="BW10:BW11"/>
    <mergeCell ref="BX10:BX11"/>
    <mergeCell ref="BY10:BY11"/>
    <mergeCell ref="BZ10:BZ11"/>
    <mergeCell ref="CA10:CA11"/>
    <mergeCell ref="CB10:CB11"/>
    <mergeCell ref="CQ10:CQ11"/>
    <mergeCell ref="CR10:CR11"/>
    <mergeCell ref="CS10:CS11"/>
    <mergeCell ref="CT10:CT11"/>
    <mergeCell ref="CU10:CU11"/>
    <mergeCell ref="CV10:CV11"/>
    <mergeCell ref="CW10:CW11"/>
    <mergeCell ref="CX10:CX11"/>
    <mergeCell ref="CC10:CC11"/>
    <mergeCell ref="CD10:CD11"/>
    <mergeCell ref="CE10:CE11"/>
    <mergeCell ref="CF10:CF11"/>
    <mergeCell ref="CG10:CG11"/>
  </mergeCells>
  <printOptions horizontalCentered="1" verticalCentered="1"/>
  <pageMargins left="0.70866141732283472" right="0.70866141732283472" top="0.74803149606299213" bottom="0.74803149606299213" header="0.31496062992125984" footer="0.31496062992125984"/>
  <pageSetup scale="27"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BC47"/>
  <sheetViews>
    <sheetView topLeftCell="A6" zoomScale="96" zoomScaleNormal="96" workbookViewId="0">
      <pane xSplit="6" ySplit="6" topLeftCell="G12" activePane="bottomRight" state="frozen"/>
      <selection activeCell="A6" sqref="A6"/>
      <selection pane="topRight" activeCell="H6" sqref="H6"/>
      <selection pane="bottomLeft" activeCell="A12" sqref="A12"/>
      <selection pane="bottomRight" activeCell="G15" sqref="G15"/>
    </sheetView>
  </sheetViews>
  <sheetFormatPr baseColWidth="10" defaultColWidth="11.42578125" defaultRowHeight="10.5" x14ac:dyDescent="0.15"/>
  <cols>
    <col min="1" max="1" width="11.42578125" style="2" bestFit="1" customWidth="1"/>
    <col min="2" max="2" width="13.140625" style="2" hidden="1" customWidth="1"/>
    <col min="3" max="3" width="22.42578125" style="9" hidden="1" customWidth="1"/>
    <col min="4" max="4" width="15" style="9" hidden="1" customWidth="1"/>
    <col min="5" max="5" width="26.85546875" style="9" hidden="1" customWidth="1"/>
    <col min="6" max="6" width="11.42578125" style="9" bestFit="1" customWidth="1"/>
    <col min="7" max="54" width="12.85546875" style="9" customWidth="1"/>
    <col min="55" max="16384" width="11.42578125" style="9"/>
  </cols>
  <sheetData>
    <row r="1" spans="1:55" s="4" customFormat="1" ht="11.25" x14ac:dyDescent="0.25">
      <c r="A1" s="37"/>
      <c r="B1" s="85"/>
      <c r="C1" s="85"/>
      <c r="D1" s="85"/>
      <c r="E1" s="38"/>
      <c r="F1" s="40"/>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row>
    <row r="2" spans="1:55" s="4" customFormat="1" ht="22.5" x14ac:dyDescent="0.25">
      <c r="A2" s="117" t="s">
        <v>57</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row>
    <row r="3" spans="1:55" s="4" customFormat="1" ht="15.75" customHeight="1" x14ac:dyDescent="0.25">
      <c r="A3" s="117" t="s">
        <v>69</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row>
    <row r="4" spans="1:55" s="4" customFormat="1" ht="65.25" customHeight="1" x14ac:dyDescent="0.25">
      <c r="A4" s="118" t="s">
        <v>59</v>
      </c>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row>
    <row r="5" spans="1:55" s="4" customFormat="1" ht="15" x14ac:dyDescent="0.25">
      <c r="A5" s="122"/>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row>
    <row r="6" spans="1:55" s="4" customFormat="1" ht="18" x14ac:dyDescent="0.25">
      <c r="A6" s="119" t="s">
        <v>58</v>
      </c>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row>
    <row r="7" spans="1:55" s="3" customFormat="1" ht="12" customHeight="1" x14ac:dyDescent="0.25">
      <c r="A7" s="123"/>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row>
    <row r="8" spans="1:55" s="4" customFormat="1" ht="27" customHeight="1" x14ac:dyDescent="0.25">
      <c r="A8" s="124"/>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row>
    <row r="9" spans="1:55" s="4" customFormat="1" ht="15" customHeight="1" x14ac:dyDescent="0.25">
      <c r="A9" s="76"/>
      <c r="B9" s="76"/>
      <c r="C9" s="76"/>
      <c r="D9" s="76"/>
      <c r="E9" s="76"/>
      <c r="F9" s="76"/>
      <c r="G9" s="176" t="s">
        <v>141</v>
      </c>
      <c r="H9" s="177"/>
      <c r="I9" s="177"/>
      <c r="J9" s="177"/>
      <c r="K9" s="177"/>
      <c r="L9" s="177"/>
      <c r="M9" s="177"/>
      <c r="N9" s="177"/>
      <c r="O9" s="177"/>
      <c r="P9" s="177"/>
      <c r="Q9" s="177"/>
      <c r="R9" s="177"/>
      <c r="S9" s="177"/>
      <c r="T9" s="177"/>
      <c r="U9" s="177"/>
      <c r="V9" s="178"/>
      <c r="W9" s="155" t="s">
        <v>132</v>
      </c>
      <c r="X9" s="156"/>
      <c r="Y9" s="156"/>
      <c r="Z9" s="156"/>
      <c r="AA9" s="156"/>
      <c r="AB9" s="156"/>
      <c r="AC9" s="156"/>
      <c r="AD9" s="156"/>
      <c r="AE9" s="156"/>
      <c r="AF9" s="156"/>
      <c r="AG9" s="156"/>
      <c r="AH9" s="156"/>
      <c r="AI9" s="156"/>
      <c r="AJ9" s="156"/>
      <c r="AK9" s="156"/>
      <c r="AL9" s="157"/>
      <c r="AM9" s="142" t="s">
        <v>137</v>
      </c>
      <c r="AN9" s="143"/>
      <c r="AO9" s="143"/>
      <c r="AP9" s="143"/>
      <c r="AQ9" s="143"/>
      <c r="AR9" s="143"/>
      <c r="AS9" s="143"/>
      <c r="AT9" s="143"/>
      <c r="AU9" s="143"/>
      <c r="AV9" s="143"/>
      <c r="AW9" s="143"/>
      <c r="AX9" s="143"/>
      <c r="AY9" s="143"/>
      <c r="AZ9" s="143"/>
      <c r="BA9" s="143"/>
      <c r="BB9" s="144"/>
      <c r="BC9" s="198" t="s">
        <v>140</v>
      </c>
    </row>
    <row r="10" spans="1:55" s="4" customFormat="1" ht="49.5" customHeight="1" x14ac:dyDescent="0.25">
      <c r="A10" s="130" t="s">
        <v>0</v>
      </c>
      <c r="B10" s="130" t="s">
        <v>1</v>
      </c>
      <c r="C10" s="130" t="s">
        <v>2</v>
      </c>
      <c r="D10" s="130" t="s">
        <v>3</v>
      </c>
      <c r="E10" s="130" t="s">
        <v>4</v>
      </c>
      <c r="F10" s="130" t="s">
        <v>6</v>
      </c>
      <c r="G10" s="162" t="s">
        <v>95</v>
      </c>
      <c r="H10" s="164" t="s">
        <v>96</v>
      </c>
      <c r="I10" s="162" t="s">
        <v>97</v>
      </c>
      <c r="J10" s="162" t="s">
        <v>98</v>
      </c>
      <c r="K10" s="162" t="s">
        <v>99</v>
      </c>
      <c r="L10" s="162" t="s">
        <v>100</v>
      </c>
      <c r="M10" s="162" t="s">
        <v>101</v>
      </c>
      <c r="N10" s="162" t="s">
        <v>102</v>
      </c>
      <c r="O10" s="162" t="s">
        <v>103</v>
      </c>
      <c r="P10" s="162" t="s">
        <v>104</v>
      </c>
      <c r="Q10" s="162" t="s">
        <v>105</v>
      </c>
      <c r="R10" s="162" t="s">
        <v>106</v>
      </c>
      <c r="S10" s="162" t="s">
        <v>107</v>
      </c>
      <c r="T10" s="162" t="s">
        <v>108</v>
      </c>
      <c r="U10" s="162" t="s">
        <v>109</v>
      </c>
      <c r="V10" s="162" t="s">
        <v>110</v>
      </c>
      <c r="W10" s="158" t="s">
        <v>95</v>
      </c>
      <c r="X10" s="160" t="s">
        <v>96</v>
      </c>
      <c r="Y10" s="158" t="s">
        <v>97</v>
      </c>
      <c r="Z10" s="158" t="s">
        <v>98</v>
      </c>
      <c r="AA10" s="158" t="s">
        <v>99</v>
      </c>
      <c r="AB10" s="158" t="s">
        <v>100</v>
      </c>
      <c r="AC10" s="158" t="s">
        <v>101</v>
      </c>
      <c r="AD10" s="158" t="s">
        <v>102</v>
      </c>
      <c r="AE10" s="158" t="s">
        <v>103</v>
      </c>
      <c r="AF10" s="158" t="s">
        <v>104</v>
      </c>
      <c r="AG10" s="158" t="s">
        <v>105</v>
      </c>
      <c r="AH10" s="158" t="s">
        <v>106</v>
      </c>
      <c r="AI10" s="158" t="s">
        <v>107</v>
      </c>
      <c r="AJ10" s="158" t="s">
        <v>108</v>
      </c>
      <c r="AK10" s="158" t="s">
        <v>109</v>
      </c>
      <c r="AL10" s="158" t="s">
        <v>110</v>
      </c>
      <c r="AM10" s="145" t="s">
        <v>95</v>
      </c>
      <c r="AN10" s="147" t="s">
        <v>96</v>
      </c>
      <c r="AO10" s="145" t="s">
        <v>97</v>
      </c>
      <c r="AP10" s="145" t="s">
        <v>98</v>
      </c>
      <c r="AQ10" s="145" t="s">
        <v>99</v>
      </c>
      <c r="AR10" s="145" t="s">
        <v>100</v>
      </c>
      <c r="AS10" s="145" t="s">
        <v>101</v>
      </c>
      <c r="AT10" s="145" t="s">
        <v>102</v>
      </c>
      <c r="AU10" s="145" t="s">
        <v>103</v>
      </c>
      <c r="AV10" s="145" t="s">
        <v>104</v>
      </c>
      <c r="AW10" s="145" t="s">
        <v>105</v>
      </c>
      <c r="AX10" s="145" t="s">
        <v>106</v>
      </c>
      <c r="AY10" s="145" t="s">
        <v>107</v>
      </c>
      <c r="AZ10" s="145" t="s">
        <v>108</v>
      </c>
      <c r="BA10" s="145" t="s">
        <v>109</v>
      </c>
      <c r="BB10" s="145" t="s">
        <v>110</v>
      </c>
      <c r="BC10" s="198"/>
    </row>
    <row r="11" spans="1:55" x14ac:dyDescent="0.15">
      <c r="A11" s="130"/>
      <c r="B11" s="130"/>
      <c r="C11" s="130"/>
      <c r="D11" s="130"/>
      <c r="E11" s="130"/>
      <c r="F11" s="130"/>
      <c r="G11" s="163"/>
      <c r="H11" s="165"/>
      <c r="I11" s="163"/>
      <c r="J11" s="163"/>
      <c r="K11" s="163"/>
      <c r="L11" s="163"/>
      <c r="M11" s="163"/>
      <c r="N11" s="163"/>
      <c r="O11" s="163"/>
      <c r="P11" s="163"/>
      <c r="Q11" s="163"/>
      <c r="R11" s="163"/>
      <c r="S11" s="163"/>
      <c r="T11" s="163"/>
      <c r="U11" s="163"/>
      <c r="V11" s="163"/>
      <c r="W11" s="159"/>
      <c r="X11" s="161"/>
      <c r="Y11" s="159"/>
      <c r="Z11" s="159"/>
      <c r="AA11" s="159"/>
      <c r="AB11" s="159"/>
      <c r="AC11" s="159"/>
      <c r="AD11" s="159"/>
      <c r="AE11" s="159"/>
      <c r="AF11" s="159"/>
      <c r="AG11" s="159"/>
      <c r="AH11" s="159"/>
      <c r="AI11" s="159"/>
      <c r="AJ11" s="159"/>
      <c r="AK11" s="159"/>
      <c r="AL11" s="159"/>
      <c r="AM11" s="146"/>
      <c r="AN11" s="148"/>
      <c r="AO11" s="146"/>
      <c r="AP11" s="146"/>
      <c r="AQ11" s="146"/>
      <c r="AR11" s="146"/>
      <c r="AS11" s="146"/>
      <c r="AT11" s="146"/>
      <c r="AU11" s="146"/>
      <c r="AV11" s="146"/>
      <c r="AW11" s="146"/>
      <c r="AX11" s="146"/>
      <c r="AY11" s="146"/>
      <c r="AZ11" s="146"/>
      <c r="BA11" s="146"/>
      <c r="BB11" s="146"/>
      <c r="BC11" s="198"/>
    </row>
    <row r="12" spans="1:55" ht="38.25" customHeight="1" x14ac:dyDescent="0.15">
      <c r="A12" s="7">
        <v>1</v>
      </c>
      <c r="B12" s="7" t="s">
        <v>7</v>
      </c>
      <c r="C12" s="7" t="s">
        <v>8</v>
      </c>
      <c r="D12" s="8" t="s">
        <v>9</v>
      </c>
      <c r="E12" s="15" t="s">
        <v>10</v>
      </c>
      <c r="F12" s="23">
        <v>2</v>
      </c>
      <c r="G12" s="74" t="str">
        <f>IF(AND('ASIGNACION DE PUNTAJE'!H12="CUMPLE",('ASIGNACION DE PUNTAJE'!X12="CUMPLE")),'ASIGNACION DE PUNTAJE'!AN12,"")</f>
        <v/>
      </c>
      <c r="H12" s="74" t="str">
        <f>IF(AND('ASIGNACION DE PUNTAJE'!I12="CUMPLE",('ASIGNACION DE PUNTAJE'!Y12="CUMPLE")),'ASIGNACION DE PUNTAJE'!AO12,"")</f>
        <v/>
      </c>
      <c r="I12" s="74">
        <f>IF(AND('ASIGNACION DE PUNTAJE'!J12="CUMPLE",('ASIGNACION DE PUNTAJE'!Z12="CUMPLE")),'ASIGNACION DE PUNTAJE'!AP12,"")</f>
        <v>1332800</v>
      </c>
      <c r="J12" s="74" t="str">
        <f>IF(AND('ASIGNACION DE PUNTAJE'!K12="CUMPLE",('ASIGNACION DE PUNTAJE'!AA12="CUMPLE")),'ASIGNACION DE PUNTAJE'!AQ12,"")</f>
        <v/>
      </c>
      <c r="K12" s="74" t="str">
        <f>IF(AND('ASIGNACION DE PUNTAJE'!L12="CUMPLE",('ASIGNACION DE PUNTAJE'!AB12="CUMPLE")),'ASIGNACION DE PUNTAJE'!AR12,"")</f>
        <v/>
      </c>
      <c r="L12" s="74" t="str">
        <f>IF(AND('ASIGNACION DE PUNTAJE'!M12="CUMPLE",('ASIGNACION DE PUNTAJE'!AC12="CUMPLE")),'ASIGNACION DE PUNTAJE'!AS12,"")</f>
        <v/>
      </c>
      <c r="M12" s="74" t="str">
        <f>IF(AND('ASIGNACION DE PUNTAJE'!N12="CUMPLE",('ASIGNACION DE PUNTAJE'!AD12="CUMPLE")),'ASIGNACION DE PUNTAJE'!AT12,"")</f>
        <v/>
      </c>
      <c r="N12" s="74" t="str">
        <f>IF(AND('ASIGNACION DE PUNTAJE'!O12="CUMPLE",('ASIGNACION DE PUNTAJE'!AE12="CUMPLE")),'ASIGNACION DE PUNTAJE'!AU12,"")</f>
        <v/>
      </c>
      <c r="O12" s="74" t="str">
        <f>IF(AND('ASIGNACION DE PUNTAJE'!P12="CUMPLE",('ASIGNACION DE PUNTAJE'!AF12="CUMPLE")),'ASIGNACION DE PUNTAJE'!AV12,"")</f>
        <v/>
      </c>
      <c r="P12" s="74" t="str">
        <f>IF(AND('ASIGNACION DE PUNTAJE'!Q12="CUMPLE",('ASIGNACION DE PUNTAJE'!AG12="CUMPLE")),'ASIGNACION DE PUNTAJE'!AW12,"")</f>
        <v/>
      </c>
      <c r="Q12" s="74" t="str">
        <f>IF(AND('ASIGNACION DE PUNTAJE'!R12="CUMPLE",('ASIGNACION DE PUNTAJE'!AH12="CUMPLE")),'ASIGNACION DE PUNTAJE'!AX12,"")</f>
        <v/>
      </c>
      <c r="R12" s="74" t="str">
        <f>IF(AND('ASIGNACION DE PUNTAJE'!S12="CUMPLE",('ASIGNACION DE PUNTAJE'!AI12="CUMPLE")),'ASIGNACION DE PUNTAJE'!AY12,"")</f>
        <v/>
      </c>
      <c r="S12" s="74" t="str">
        <f>IF(AND('ASIGNACION DE PUNTAJE'!T12="CUMPLE",('ASIGNACION DE PUNTAJE'!AJ12="CUMPLE")),'ASIGNACION DE PUNTAJE'!AZ12,"")</f>
        <v/>
      </c>
      <c r="T12" s="74" t="str">
        <f>IF(AND('ASIGNACION DE PUNTAJE'!U12="CUMPLE",('ASIGNACION DE PUNTAJE'!AK12="CUMPLE")),'ASIGNACION DE PUNTAJE'!BA12,"")</f>
        <v/>
      </c>
      <c r="U12" s="74" t="str">
        <f>IF(AND('ASIGNACION DE PUNTAJE'!V12="CUMPLE",('ASIGNACION DE PUNTAJE'!AL12="CUMPLE")),'ASIGNACION DE PUNTAJE'!BB12,"")</f>
        <v/>
      </c>
      <c r="V12" s="74" t="str">
        <f>IF(AND('ASIGNACION DE PUNTAJE'!W12="CUMPLE",('ASIGNACION DE PUNTAJE'!AM12="CUMPLE")),'ASIGNACION DE PUNTAJE'!BC12,"")</f>
        <v/>
      </c>
      <c r="W12" s="86"/>
      <c r="X12" s="89"/>
      <c r="Y12" s="90">
        <v>3</v>
      </c>
      <c r="Z12" s="86"/>
      <c r="AA12" s="86"/>
      <c r="AB12" s="86"/>
      <c r="AC12" s="86"/>
      <c r="AD12" s="86"/>
      <c r="AE12" s="86"/>
      <c r="AF12" s="86"/>
      <c r="AG12" s="86"/>
      <c r="AH12" s="86"/>
      <c r="AI12" s="86"/>
      <c r="AJ12" s="86"/>
      <c r="AK12" s="86"/>
      <c r="AL12" s="86"/>
      <c r="AM12" s="95"/>
      <c r="AN12" s="98"/>
      <c r="AO12" s="99" t="s">
        <v>138</v>
      </c>
      <c r="AP12" s="95"/>
      <c r="AQ12" s="95"/>
      <c r="AR12" s="95"/>
      <c r="AS12" s="95"/>
      <c r="AT12" s="95"/>
      <c r="AU12" s="95"/>
      <c r="AV12" s="95"/>
      <c r="AW12" s="95"/>
      <c r="AX12" s="95"/>
      <c r="AY12" s="95"/>
      <c r="AZ12" s="95"/>
      <c r="BA12" s="95"/>
      <c r="BB12" s="95"/>
    </row>
    <row r="13" spans="1:55" ht="37.5" customHeight="1" x14ac:dyDescent="0.15">
      <c r="A13" s="7">
        <v>2</v>
      </c>
      <c r="B13" s="7" t="s">
        <v>7</v>
      </c>
      <c r="C13" s="7" t="s">
        <v>8</v>
      </c>
      <c r="D13" s="8" t="s">
        <v>9</v>
      </c>
      <c r="E13" s="15" t="s">
        <v>12</v>
      </c>
      <c r="F13" s="23">
        <v>1</v>
      </c>
      <c r="G13" s="74" t="str">
        <f>IF(AND('ASIGNACION DE PUNTAJE'!H13="CUMPLE",('ASIGNACION DE PUNTAJE'!X13="CUMPLE")),'ASIGNACION DE PUNTAJE'!AN13,"")</f>
        <v/>
      </c>
      <c r="H13" s="74">
        <f>IF(AND('ASIGNACION DE PUNTAJE'!I13="CUMPLE",('ASIGNACION DE PUNTAJE'!Y13="CUMPLE")),'ASIGNACION DE PUNTAJE'!AO13,"")</f>
        <v>28917000</v>
      </c>
      <c r="I13" s="74" t="str">
        <f>IF(AND('ASIGNACION DE PUNTAJE'!J13="CUMPLE",('ASIGNACION DE PUNTAJE'!Z13="CUMPLE")),'ASIGNACION DE PUNTAJE'!AP13,"")</f>
        <v/>
      </c>
      <c r="J13" s="74" t="str">
        <f>IF(AND('ASIGNACION DE PUNTAJE'!K13="CUMPLE",('ASIGNACION DE PUNTAJE'!AA13="CUMPLE")),'ASIGNACION DE PUNTAJE'!AQ13,"")</f>
        <v/>
      </c>
      <c r="K13" s="74">
        <f>IF(AND('ASIGNACION DE PUNTAJE'!L13="CUMPLE",('ASIGNACION DE PUNTAJE'!AB13="CUMPLE")),'ASIGNACION DE PUNTAJE'!AR13,"")</f>
        <v>22550500</v>
      </c>
      <c r="L13" s="74" t="str">
        <f>IF(AND('ASIGNACION DE PUNTAJE'!M13="CUMPLE",('ASIGNACION DE PUNTAJE'!AC13="CUMPLE")),'ASIGNACION DE PUNTAJE'!AS13,"")</f>
        <v/>
      </c>
      <c r="M13" s="74" t="str">
        <f>IF(AND('ASIGNACION DE PUNTAJE'!N13="CUMPLE",('ASIGNACION DE PUNTAJE'!AD13="CUMPLE")),'ASIGNACION DE PUNTAJE'!AT13,"")</f>
        <v/>
      </c>
      <c r="N13" s="74" t="str">
        <f>IF(AND('ASIGNACION DE PUNTAJE'!O13="CUMPLE",('ASIGNACION DE PUNTAJE'!AE13="CUMPLE")),'ASIGNACION DE PUNTAJE'!AU13,"")</f>
        <v/>
      </c>
      <c r="O13" s="74" t="str">
        <f>IF(AND('ASIGNACION DE PUNTAJE'!P13="CUMPLE",('ASIGNACION DE PUNTAJE'!AF13="CUMPLE")),'ASIGNACION DE PUNTAJE'!AV13,"")</f>
        <v/>
      </c>
      <c r="P13" s="74" t="str">
        <f>IF(AND('ASIGNACION DE PUNTAJE'!Q13="CUMPLE",('ASIGNACION DE PUNTAJE'!AG13="CUMPLE")),'ASIGNACION DE PUNTAJE'!AW13,"")</f>
        <v/>
      </c>
      <c r="Q13" s="74" t="str">
        <f>IF(AND('ASIGNACION DE PUNTAJE'!R13="CUMPLE",('ASIGNACION DE PUNTAJE'!AH13="CUMPLE")),'ASIGNACION DE PUNTAJE'!AX13,"")</f>
        <v/>
      </c>
      <c r="R13" s="74">
        <f>IF(AND('ASIGNACION DE PUNTAJE'!S13="CUMPLE",('ASIGNACION DE PUNTAJE'!AI13="CUMPLE")),'ASIGNACION DE PUNTAJE'!AY13,"")</f>
        <v>24990000</v>
      </c>
      <c r="S13" s="74" t="str">
        <f>IF(AND('ASIGNACION DE PUNTAJE'!T13="CUMPLE",('ASIGNACION DE PUNTAJE'!AJ13="CUMPLE")),'ASIGNACION DE PUNTAJE'!AZ13,"")</f>
        <v/>
      </c>
      <c r="T13" s="74" t="str">
        <f>IF(AND('ASIGNACION DE PUNTAJE'!U13="CUMPLE",('ASIGNACION DE PUNTAJE'!AK13="CUMPLE")),'ASIGNACION DE PUNTAJE'!BA13,"")</f>
        <v/>
      </c>
      <c r="U13" s="74" t="str">
        <f>IF(AND('ASIGNACION DE PUNTAJE'!V13="CUMPLE",('ASIGNACION DE PUNTAJE'!AL13="CUMPLE")),'ASIGNACION DE PUNTAJE'!BB13,"")</f>
        <v/>
      </c>
      <c r="V13" s="74" t="str">
        <f>IF(AND('ASIGNACION DE PUNTAJE'!W13="CUMPLE",('ASIGNACION DE PUNTAJE'!AM13="CUMPLE")),'ASIGNACION DE PUNTAJE'!BC13,"")</f>
        <v/>
      </c>
      <c r="W13" s="86"/>
      <c r="X13" s="93">
        <v>5.083333333333333</v>
      </c>
      <c r="Y13" s="90"/>
      <c r="Z13" s="86"/>
      <c r="AA13" s="94">
        <v>5.25</v>
      </c>
      <c r="AB13" s="86"/>
      <c r="AC13" s="86"/>
      <c r="AD13" s="86"/>
      <c r="AE13" s="86"/>
      <c r="AF13" s="86"/>
      <c r="AG13" s="86"/>
      <c r="AH13" s="94">
        <v>5.083333333333333</v>
      </c>
      <c r="AI13" s="86"/>
      <c r="AJ13" s="86"/>
      <c r="AK13" s="86"/>
      <c r="AL13" s="86"/>
      <c r="AM13" s="95"/>
      <c r="AN13" s="100" t="s">
        <v>138</v>
      </c>
      <c r="AO13" s="99"/>
      <c r="AP13" s="95"/>
      <c r="AQ13" s="101" t="s">
        <v>138</v>
      </c>
      <c r="AR13" s="95"/>
      <c r="AS13" s="95"/>
      <c r="AT13" s="95"/>
      <c r="AU13" s="95"/>
      <c r="AV13" s="95"/>
      <c r="AW13" s="95"/>
      <c r="AX13" s="101" t="s">
        <v>138</v>
      </c>
      <c r="AY13" s="95"/>
      <c r="AZ13" s="95"/>
      <c r="BA13" s="95"/>
      <c r="BB13" s="95"/>
    </row>
    <row r="14" spans="1:55" ht="28.5" customHeight="1" x14ac:dyDescent="0.15">
      <c r="A14" s="7">
        <v>3</v>
      </c>
      <c r="B14" s="7" t="s">
        <v>7</v>
      </c>
      <c r="C14" s="7" t="s">
        <v>8</v>
      </c>
      <c r="D14" s="8" t="s">
        <v>9</v>
      </c>
      <c r="E14" s="15" t="s">
        <v>13</v>
      </c>
      <c r="F14" s="23">
        <v>4</v>
      </c>
      <c r="G14" s="74" t="str">
        <f>IF(AND('ASIGNACION DE PUNTAJE'!H14="CUMPLE",('ASIGNACION DE PUNTAJE'!X14="CUMPLE")),'ASIGNACION DE PUNTAJE'!AN14,"")</f>
        <v/>
      </c>
      <c r="H14" s="74" t="str">
        <f>IF(AND('ASIGNACION DE PUNTAJE'!I14="CUMPLE",('ASIGNACION DE PUNTAJE'!Y14="CUMPLE")),'ASIGNACION DE PUNTAJE'!AO14,"")</f>
        <v/>
      </c>
      <c r="I14" s="74">
        <f>IF(AND('ASIGNACION DE PUNTAJE'!J14="CUMPLE",('ASIGNACION DE PUNTAJE'!Z14="CUMPLE")),'ASIGNACION DE PUNTAJE'!AP14,"")</f>
        <v>4260200</v>
      </c>
      <c r="J14" s="74" t="str">
        <f>IF(AND('ASIGNACION DE PUNTAJE'!K14="CUMPLE",('ASIGNACION DE PUNTAJE'!AA14="CUMPLE")),'ASIGNACION DE PUNTAJE'!AQ14,"")</f>
        <v/>
      </c>
      <c r="K14" s="74" t="str">
        <f>IF(AND('ASIGNACION DE PUNTAJE'!L14="CUMPLE",('ASIGNACION DE PUNTAJE'!AB14="CUMPLE")),'ASIGNACION DE PUNTAJE'!AR14,"")</f>
        <v/>
      </c>
      <c r="L14" s="74" t="str">
        <f>IF(AND('ASIGNACION DE PUNTAJE'!M14="CUMPLE",('ASIGNACION DE PUNTAJE'!AC14="CUMPLE")),'ASIGNACION DE PUNTAJE'!AS14,"")</f>
        <v/>
      </c>
      <c r="M14" s="74" t="str">
        <f>IF(AND('ASIGNACION DE PUNTAJE'!N14="CUMPLE",('ASIGNACION DE PUNTAJE'!AD14="CUMPLE")),'ASIGNACION DE PUNTAJE'!AT14,"")</f>
        <v/>
      </c>
      <c r="N14" s="74" t="str">
        <f>IF(AND('ASIGNACION DE PUNTAJE'!O14="CUMPLE",('ASIGNACION DE PUNTAJE'!AE14="CUMPLE")),'ASIGNACION DE PUNTAJE'!AU14,"")</f>
        <v/>
      </c>
      <c r="O14" s="74" t="str">
        <f>IF(AND('ASIGNACION DE PUNTAJE'!P14="CUMPLE",('ASIGNACION DE PUNTAJE'!AF14="CUMPLE")),'ASIGNACION DE PUNTAJE'!AV14,"")</f>
        <v/>
      </c>
      <c r="P14" s="74" t="str">
        <f>IF(AND('ASIGNACION DE PUNTAJE'!Q14="CUMPLE",('ASIGNACION DE PUNTAJE'!AG14="CUMPLE")),'ASIGNACION DE PUNTAJE'!AW14,"")</f>
        <v/>
      </c>
      <c r="Q14" s="74" t="str">
        <f>IF(AND('ASIGNACION DE PUNTAJE'!R14="CUMPLE",('ASIGNACION DE PUNTAJE'!AH14="CUMPLE")),'ASIGNACION DE PUNTAJE'!AX14,"")</f>
        <v/>
      </c>
      <c r="R14" s="74" t="str">
        <f>IF(AND('ASIGNACION DE PUNTAJE'!S14="CUMPLE",('ASIGNACION DE PUNTAJE'!AI14="CUMPLE")),'ASIGNACION DE PUNTAJE'!AY14,"")</f>
        <v/>
      </c>
      <c r="S14" s="74" t="str">
        <f>IF(AND('ASIGNACION DE PUNTAJE'!T14="CUMPLE",('ASIGNACION DE PUNTAJE'!AJ14="CUMPLE")),'ASIGNACION DE PUNTAJE'!AZ14,"")</f>
        <v/>
      </c>
      <c r="T14" s="74" t="str">
        <f>IF(AND('ASIGNACION DE PUNTAJE'!U14="CUMPLE",('ASIGNACION DE PUNTAJE'!AK14="CUMPLE")),'ASIGNACION DE PUNTAJE'!BA14,"")</f>
        <v/>
      </c>
      <c r="U14" s="74" t="str">
        <f>IF(AND('ASIGNACION DE PUNTAJE'!V14="CUMPLE",('ASIGNACION DE PUNTAJE'!AL14="CUMPLE")),'ASIGNACION DE PUNTAJE'!BB14,"")</f>
        <v/>
      </c>
      <c r="V14" s="74" t="str">
        <f>IF(AND('ASIGNACION DE PUNTAJE'!W14="CUMPLE",('ASIGNACION DE PUNTAJE'!AM14="CUMPLE")),'ASIGNACION DE PUNTAJE'!BC14,"")</f>
        <v/>
      </c>
      <c r="W14" s="86"/>
      <c r="X14" s="89"/>
      <c r="Y14" s="90">
        <v>5</v>
      </c>
      <c r="Z14" s="86"/>
      <c r="AA14" s="86"/>
      <c r="AB14" s="86"/>
      <c r="AC14" s="86"/>
      <c r="AD14" s="86"/>
      <c r="AE14" s="86"/>
      <c r="AF14" s="91">
        <v>5</v>
      </c>
      <c r="AG14" s="86"/>
      <c r="AH14" s="86"/>
      <c r="AI14" s="86"/>
      <c r="AJ14" s="86"/>
      <c r="AK14" s="86"/>
      <c r="AL14" s="86"/>
      <c r="AM14" s="95"/>
      <c r="AN14" s="98"/>
      <c r="AO14" s="99" t="s">
        <v>138</v>
      </c>
      <c r="AP14" s="95"/>
      <c r="AQ14" s="95"/>
      <c r="AR14" s="95"/>
      <c r="AS14" s="95"/>
      <c r="AT14" s="95"/>
      <c r="AU14" s="95"/>
      <c r="AV14" s="102" t="s">
        <v>138</v>
      </c>
      <c r="AW14" s="95"/>
      <c r="AX14" s="95"/>
      <c r="AY14" s="95"/>
      <c r="AZ14" s="95"/>
      <c r="BA14" s="95"/>
      <c r="BB14" s="95"/>
    </row>
    <row r="15" spans="1:55" ht="29.25" customHeight="1" x14ac:dyDescent="0.15">
      <c r="A15" s="7">
        <v>4</v>
      </c>
      <c r="B15" s="7" t="s">
        <v>7</v>
      </c>
      <c r="C15" s="7" t="s">
        <v>8</v>
      </c>
      <c r="D15" s="8" t="s">
        <v>9</v>
      </c>
      <c r="E15" s="15" t="s">
        <v>15</v>
      </c>
      <c r="F15" s="23">
        <v>3</v>
      </c>
      <c r="G15" s="74" t="str">
        <f>IF(AND('ASIGNACION DE PUNTAJE'!H15="CUMPLE",('ASIGNACION DE PUNTAJE'!X15="CUMPLE")),'ASIGNACION DE PUNTAJE'!AN15,"")</f>
        <v/>
      </c>
      <c r="H15" s="74" t="str">
        <f>IF(AND('ASIGNACION DE PUNTAJE'!I15="CUMPLE",('ASIGNACION DE PUNTAJE'!Y15="CUMPLE")),'ASIGNACION DE PUNTAJE'!AO15,"")</f>
        <v/>
      </c>
      <c r="I15" s="74">
        <f>IF(AND('ASIGNACION DE PUNTAJE'!J15="CUMPLE",('ASIGNACION DE PUNTAJE'!Z15="CUMPLE")),'ASIGNACION DE PUNTAJE'!AP15,"")</f>
        <v>464100</v>
      </c>
      <c r="J15" s="74" t="str">
        <f>IF(AND('ASIGNACION DE PUNTAJE'!K15="CUMPLE",('ASIGNACION DE PUNTAJE'!AA15="CUMPLE")),'ASIGNACION DE PUNTAJE'!AQ15,"")</f>
        <v/>
      </c>
      <c r="K15" s="74" t="str">
        <f>IF(AND('ASIGNACION DE PUNTAJE'!L15="CUMPLE",('ASIGNACION DE PUNTAJE'!AB15="CUMPLE")),'ASIGNACION DE PUNTAJE'!AR15,"")</f>
        <v/>
      </c>
      <c r="L15" s="74" t="str">
        <f>IF(AND('ASIGNACION DE PUNTAJE'!M15="CUMPLE",('ASIGNACION DE PUNTAJE'!AC15="CUMPLE")),'ASIGNACION DE PUNTAJE'!AS15,"")</f>
        <v/>
      </c>
      <c r="M15" s="74" t="str">
        <f>IF(AND('ASIGNACION DE PUNTAJE'!N15="CUMPLE",('ASIGNACION DE PUNTAJE'!AD15="CUMPLE")),'ASIGNACION DE PUNTAJE'!AT15,"")</f>
        <v/>
      </c>
      <c r="N15" s="74" t="str">
        <f>IF(AND('ASIGNACION DE PUNTAJE'!O15="CUMPLE",('ASIGNACION DE PUNTAJE'!AE15="CUMPLE")),'ASIGNACION DE PUNTAJE'!AU15,"")</f>
        <v/>
      </c>
      <c r="O15" s="74" t="str">
        <f>IF(AND('ASIGNACION DE PUNTAJE'!P15="CUMPLE",('ASIGNACION DE PUNTAJE'!AF15="CUMPLE")),'ASIGNACION DE PUNTAJE'!AV15,"")</f>
        <v/>
      </c>
      <c r="P15" s="74" t="str">
        <f>IF(AND('ASIGNACION DE PUNTAJE'!Q15="CUMPLE",('ASIGNACION DE PUNTAJE'!AG15="CUMPLE")),'ASIGNACION DE PUNTAJE'!AW15,"")</f>
        <v/>
      </c>
      <c r="Q15" s="74" t="str">
        <f>IF(AND('ASIGNACION DE PUNTAJE'!R15="CUMPLE",('ASIGNACION DE PUNTAJE'!AH15="CUMPLE")),'ASIGNACION DE PUNTAJE'!AX15,"")</f>
        <v/>
      </c>
      <c r="R15" s="74" t="str">
        <f>IF(AND('ASIGNACION DE PUNTAJE'!S15="CUMPLE",('ASIGNACION DE PUNTAJE'!AI15="CUMPLE")),'ASIGNACION DE PUNTAJE'!AY15,"")</f>
        <v/>
      </c>
      <c r="S15" s="74" t="str">
        <f>IF(AND('ASIGNACION DE PUNTAJE'!T15="CUMPLE",('ASIGNACION DE PUNTAJE'!AJ15="CUMPLE")),'ASIGNACION DE PUNTAJE'!AZ15,"")</f>
        <v/>
      </c>
      <c r="T15" s="74" t="str">
        <f>IF(AND('ASIGNACION DE PUNTAJE'!U15="CUMPLE",('ASIGNACION DE PUNTAJE'!AK15="CUMPLE")),'ASIGNACION DE PUNTAJE'!BA15,"")</f>
        <v/>
      </c>
      <c r="U15" s="74" t="str">
        <f>IF(AND('ASIGNACION DE PUNTAJE'!V15="CUMPLE",('ASIGNACION DE PUNTAJE'!AL15="CUMPLE")),'ASIGNACION DE PUNTAJE'!BB15,"")</f>
        <v/>
      </c>
      <c r="V15" s="74" t="str">
        <f>IF(AND('ASIGNACION DE PUNTAJE'!W15="CUMPLE",('ASIGNACION DE PUNTAJE'!AM15="CUMPLE")),'ASIGNACION DE PUNTAJE'!BC15,"")</f>
        <v/>
      </c>
      <c r="W15" s="86"/>
      <c r="X15" s="89"/>
      <c r="Y15" s="90">
        <v>3</v>
      </c>
      <c r="Z15" s="86"/>
      <c r="AA15" s="86"/>
      <c r="AB15" s="86"/>
      <c r="AC15" s="86"/>
      <c r="AD15" s="86"/>
      <c r="AE15" s="86"/>
      <c r="AF15" s="91"/>
      <c r="AG15" s="86"/>
      <c r="AH15" s="86"/>
      <c r="AI15" s="86"/>
      <c r="AJ15" s="86"/>
      <c r="AK15" s="86"/>
      <c r="AL15" s="86"/>
      <c r="AM15" s="95"/>
      <c r="AN15" s="98"/>
      <c r="AO15" s="99" t="s">
        <v>138</v>
      </c>
      <c r="AP15" s="95"/>
      <c r="AQ15" s="95"/>
      <c r="AR15" s="95"/>
      <c r="AS15" s="95"/>
      <c r="AT15" s="95"/>
      <c r="AU15" s="95"/>
      <c r="AV15" s="102"/>
      <c r="AW15" s="95"/>
      <c r="AX15" s="95"/>
      <c r="AY15" s="95"/>
      <c r="AZ15" s="95"/>
      <c r="BA15" s="95"/>
      <c r="BB15" s="95"/>
    </row>
    <row r="16" spans="1:55" ht="19.5" x14ac:dyDescent="0.15">
      <c r="A16" s="7">
        <v>5</v>
      </c>
      <c r="B16" s="7" t="s">
        <v>7</v>
      </c>
      <c r="C16" s="7" t="s">
        <v>8</v>
      </c>
      <c r="D16" s="8" t="s">
        <v>9</v>
      </c>
      <c r="E16" s="15" t="s">
        <v>17</v>
      </c>
      <c r="F16" s="23">
        <v>10</v>
      </c>
      <c r="G16" s="74" t="str">
        <f>IF(AND('ASIGNACION DE PUNTAJE'!H16="CUMPLE",('ASIGNACION DE PUNTAJE'!X16="CUMPLE")),'ASIGNACION DE PUNTAJE'!AN16,"")</f>
        <v/>
      </c>
      <c r="H16" s="74">
        <f>IF(AND('ASIGNACION DE PUNTAJE'!I16="CUMPLE",('ASIGNACION DE PUNTAJE'!Y16="CUMPLE")),'ASIGNACION DE PUNTAJE'!AO16,"")</f>
        <v>7854000</v>
      </c>
      <c r="I16" s="74" t="str">
        <f>IF(AND('ASIGNACION DE PUNTAJE'!J16="CUMPLE",('ASIGNACION DE PUNTAJE'!Z16="CUMPLE")),'ASIGNACION DE PUNTAJE'!AP16,"")</f>
        <v/>
      </c>
      <c r="J16" s="74" t="str">
        <f>IF(AND('ASIGNACION DE PUNTAJE'!K16="CUMPLE",('ASIGNACION DE PUNTAJE'!AA16="CUMPLE")),'ASIGNACION DE PUNTAJE'!AQ16,"")</f>
        <v/>
      </c>
      <c r="K16" s="74" t="str">
        <f>IF(AND('ASIGNACION DE PUNTAJE'!L16="CUMPLE",('ASIGNACION DE PUNTAJE'!AB16="CUMPLE")),'ASIGNACION DE PUNTAJE'!AR16,"")</f>
        <v/>
      </c>
      <c r="L16" s="74" t="str">
        <f>IF(AND('ASIGNACION DE PUNTAJE'!M16="CUMPLE",('ASIGNACION DE PUNTAJE'!AC16="CUMPLE")),'ASIGNACION DE PUNTAJE'!AS16,"")</f>
        <v/>
      </c>
      <c r="M16" s="74" t="str">
        <f>IF(AND('ASIGNACION DE PUNTAJE'!N16="CUMPLE",('ASIGNACION DE PUNTAJE'!AD16="CUMPLE")),'ASIGNACION DE PUNTAJE'!AT16,"")</f>
        <v/>
      </c>
      <c r="N16" s="74" t="str">
        <f>IF(AND('ASIGNACION DE PUNTAJE'!O16="CUMPLE",('ASIGNACION DE PUNTAJE'!AE16="CUMPLE")),'ASIGNACION DE PUNTAJE'!AU16,"")</f>
        <v/>
      </c>
      <c r="O16" s="74" t="str">
        <f>IF(AND('ASIGNACION DE PUNTAJE'!P16="CUMPLE",('ASIGNACION DE PUNTAJE'!AF16="CUMPLE")),'ASIGNACION DE PUNTAJE'!AV16,"")</f>
        <v/>
      </c>
      <c r="P16" s="74" t="str">
        <f>IF(AND('ASIGNACION DE PUNTAJE'!Q16="CUMPLE",('ASIGNACION DE PUNTAJE'!AG16="CUMPLE")),'ASIGNACION DE PUNTAJE'!AW16,"")</f>
        <v/>
      </c>
      <c r="Q16" s="74" t="str">
        <f>IF(AND('ASIGNACION DE PUNTAJE'!R16="CUMPLE",('ASIGNACION DE PUNTAJE'!AH16="CUMPLE")),'ASIGNACION DE PUNTAJE'!AX16,"")</f>
        <v/>
      </c>
      <c r="R16" s="74" t="str">
        <f>IF(AND('ASIGNACION DE PUNTAJE'!S16="CUMPLE",('ASIGNACION DE PUNTAJE'!AI16="CUMPLE")),'ASIGNACION DE PUNTAJE'!AY16,"")</f>
        <v/>
      </c>
      <c r="S16" s="74" t="str">
        <f>IF(AND('ASIGNACION DE PUNTAJE'!T16="CUMPLE",('ASIGNACION DE PUNTAJE'!AJ16="CUMPLE")),'ASIGNACION DE PUNTAJE'!AZ16,"")</f>
        <v/>
      </c>
      <c r="T16" s="74" t="str">
        <f>IF(AND('ASIGNACION DE PUNTAJE'!U16="CUMPLE",('ASIGNACION DE PUNTAJE'!AK16="CUMPLE")),'ASIGNACION DE PUNTAJE'!BA16,"")</f>
        <v/>
      </c>
      <c r="U16" s="74" t="str">
        <f>IF(AND('ASIGNACION DE PUNTAJE'!V16="CUMPLE",('ASIGNACION DE PUNTAJE'!AL16="CUMPLE")),'ASIGNACION DE PUNTAJE'!BB16,"")</f>
        <v/>
      </c>
      <c r="V16" s="74" t="str">
        <f>IF(AND('ASIGNACION DE PUNTAJE'!W16="CUMPLE",('ASIGNACION DE PUNTAJE'!AM16="CUMPLE")),'ASIGNACION DE PUNTAJE'!BC16,"")</f>
        <v/>
      </c>
      <c r="W16" s="86"/>
      <c r="X16" s="93">
        <v>5.083333333333333</v>
      </c>
      <c r="Y16" s="90">
        <v>2</v>
      </c>
      <c r="Z16" s="86"/>
      <c r="AA16" s="86"/>
      <c r="AB16" s="86"/>
      <c r="AC16" s="90">
        <v>2</v>
      </c>
      <c r="AD16" s="86"/>
      <c r="AE16" s="86"/>
      <c r="AF16" s="91">
        <v>5</v>
      </c>
      <c r="AG16" s="86"/>
      <c r="AH16" s="86"/>
      <c r="AI16" s="86"/>
      <c r="AJ16" s="86"/>
      <c r="AK16" s="86"/>
      <c r="AL16" s="86"/>
      <c r="AM16" s="95"/>
      <c r="AN16" s="100" t="s">
        <v>138</v>
      </c>
      <c r="AO16" s="99" t="s">
        <v>138</v>
      </c>
      <c r="AP16" s="95"/>
      <c r="AQ16" s="95"/>
      <c r="AR16" s="95"/>
      <c r="AS16" s="99" t="s">
        <v>138</v>
      </c>
      <c r="AT16" s="95"/>
      <c r="AU16" s="95"/>
      <c r="AV16" s="102" t="s">
        <v>138</v>
      </c>
      <c r="AW16" s="95"/>
      <c r="AX16" s="95"/>
      <c r="AY16" s="95"/>
      <c r="AZ16" s="95"/>
      <c r="BA16" s="95"/>
      <c r="BB16" s="95"/>
    </row>
    <row r="17" spans="1:54" ht="31.5" x14ac:dyDescent="0.15">
      <c r="A17" s="7">
        <v>6</v>
      </c>
      <c r="B17" s="7" t="s">
        <v>7</v>
      </c>
      <c r="C17" s="7" t="s">
        <v>19</v>
      </c>
      <c r="D17" s="8" t="s">
        <v>9</v>
      </c>
      <c r="E17" s="15" t="s">
        <v>20</v>
      </c>
      <c r="F17" s="23">
        <v>3</v>
      </c>
      <c r="G17" s="74" t="str">
        <f>IF(AND('ASIGNACION DE PUNTAJE'!H17="CUMPLE",('ASIGNACION DE PUNTAJE'!X17="CUMPLE")),'ASIGNACION DE PUNTAJE'!AN17,"")</f>
        <v/>
      </c>
      <c r="H17" s="74" t="str">
        <f>IF(AND('ASIGNACION DE PUNTAJE'!I17="CUMPLE",('ASIGNACION DE PUNTAJE'!Y17="CUMPLE")),'ASIGNACION DE PUNTAJE'!AO17,"")</f>
        <v/>
      </c>
      <c r="I17" s="74" t="str">
        <f>IF(AND('ASIGNACION DE PUNTAJE'!J17="CUMPLE",('ASIGNACION DE PUNTAJE'!Z17="CUMPLE")),'ASIGNACION DE PUNTAJE'!AP17,"")</f>
        <v/>
      </c>
      <c r="J17" s="74" t="str">
        <f>IF(AND('ASIGNACION DE PUNTAJE'!K17="CUMPLE",('ASIGNACION DE PUNTAJE'!AA17="CUMPLE")),'ASIGNACION DE PUNTAJE'!AQ17,"")</f>
        <v/>
      </c>
      <c r="K17" s="74" t="str">
        <f>IF(AND('ASIGNACION DE PUNTAJE'!L17="CUMPLE",('ASIGNACION DE PUNTAJE'!AB17="CUMPLE")),'ASIGNACION DE PUNTAJE'!AR17,"")</f>
        <v/>
      </c>
      <c r="L17" s="74" t="str">
        <f>IF(AND('ASIGNACION DE PUNTAJE'!M17="CUMPLE",('ASIGNACION DE PUNTAJE'!AC17="CUMPLE")),'ASIGNACION DE PUNTAJE'!AS17,"")</f>
        <v/>
      </c>
      <c r="M17" s="74" t="str">
        <f>IF(AND('ASIGNACION DE PUNTAJE'!N17="CUMPLE",('ASIGNACION DE PUNTAJE'!AD17="CUMPLE")),'ASIGNACION DE PUNTAJE'!AT17,"")</f>
        <v/>
      </c>
      <c r="N17" s="74" t="str">
        <f>IF(AND('ASIGNACION DE PUNTAJE'!O17="CUMPLE",('ASIGNACION DE PUNTAJE'!AE17="CUMPLE")),'ASIGNACION DE PUNTAJE'!AU17,"")</f>
        <v/>
      </c>
      <c r="O17" s="74" t="str">
        <f>IF(AND('ASIGNACION DE PUNTAJE'!P17="CUMPLE",('ASIGNACION DE PUNTAJE'!AF17="CUMPLE")),'ASIGNACION DE PUNTAJE'!AV17,"")</f>
        <v/>
      </c>
      <c r="P17" s="74" t="str">
        <f>IF(AND('ASIGNACION DE PUNTAJE'!Q17="CUMPLE",('ASIGNACION DE PUNTAJE'!AG17="CUMPLE")),'ASIGNACION DE PUNTAJE'!AW17,"")</f>
        <v/>
      </c>
      <c r="Q17" s="74" t="str">
        <f>IF(AND('ASIGNACION DE PUNTAJE'!R17="CUMPLE",('ASIGNACION DE PUNTAJE'!AH17="CUMPLE")),'ASIGNACION DE PUNTAJE'!AX17,"")</f>
        <v/>
      </c>
      <c r="R17" s="74" t="str">
        <f>IF(AND('ASIGNACION DE PUNTAJE'!S17="CUMPLE",('ASIGNACION DE PUNTAJE'!AI17="CUMPLE")),'ASIGNACION DE PUNTAJE'!AY17,"")</f>
        <v/>
      </c>
      <c r="S17" s="74" t="str">
        <f>IF(AND('ASIGNACION DE PUNTAJE'!T17="CUMPLE",('ASIGNACION DE PUNTAJE'!AJ17="CUMPLE")),'ASIGNACION DE PUNTAJE'!AZ17,"")</f>
        <v/>
      </c>
      <c r="T17" s="74" t="str">
        <f>IF(AND('ASIGNACION DE PUNTAJE'!U17="CUMPLE",('ASIGNACION DE PUNTAJE'!AK17="CUMPLE")),'ASIGNACION DE PUNTAJE'!BA17,"")</f>
        <v/>
      </c>
      <c r="U17" s="74" t="str">
        <f>IF(AND('ASIGNACION DE PUNTAJE'!V17="CUMPLE",('ASIGNACION DE PUNTAJE'!AL17="CUMPLE")),'ASIGNACION DE PUNTAJE'!BB17,"")</f>
        <v/>
      </c>
      <c r="V17" s="74" t="str">
        <f>IF(AND('ASIGNACION DE PUNTAJE'!W17="CUMPLE",('ASIGNACION DE PUNTAJE'!AM17="CUMPLE")),'ASIGNACION DE PUNTAJE'!BC17,"")</f>
        <v/>
      </c>
      <c r="W17" s="86"/>
      <c r="X17" s="93">
        <v>5.083333333333333</v>
      </c>
      <c r="Y17" s="86"/>
      <c r="Z17" s="86"/>
      <c r="AA17" s="86"/>
      <c r="AB17" s="86"/>
      <c r="AC17" s="86"/>
      <c r="AD17" s="86"/>
      <c r="AE17" s="86"/>
      <c r="AF17" s="86"/>
      <c r="AG17" s="86"/>
      <c r="AH17" s="86"/>
      <c r="AI17" s="86"/>
      <c r="AJ17" s="86"/>
      <c r="AK17" s="86"/>
      <c r="AL17" s="86"/>
      <c r="AM17" s="95"/>
      <c r="AN17" s="100" t="s">
        <v>138</v>
      </c>
      <c r="AO17" s="95"/>
      <c r="AP17" s="95"/>
      <c r="AQ17" s="95"/>
      <c r="AR17" s="95"/>
      <c r="AS17" s="95"/>
      <c r="AT17" s="95"/>
      <c r="AU17" s="95"/>
      <c r="AV17" s="95"/>
      <c r="AW17" s="95"/>
      <c r="AX17" s="95"/>
      <c r="AY17" s="95"/>
      <c r="AZ17" s="95"/>
      <c r="BA17" s="95"/>
      <c r="BB17" s="95"/>
    </row>
    <row r="18" spans="1:54" ht="137.25" customHeight="1" x14ac:dyDescent="0.15">
      <c r="A18" s="7">
        <v>7</v>
      </c>
      <c r="B18" s="7" t="s">
        <v>7</v>
      </c>
      <c r="C18" s="7" t="s">
        <v>22</v>
      </c>
      <c r="D18" s="8" t="s">
        <v>9</v>
      </c>
      <c r="E18" s="6" t="s">
        <v>23</v>
      </c>
      <c r="F18" s="23">
        <v>1</v>
      </c>
      <c r="G18" s="74" t="str">
        <f>IF(AND('ASIGNACION DE PUNTAJE'!H18="CUMPLE",('ASIGNACION DE PUNTAJE'!X18="CUMPLE")),'ASIGNACION DE PUNTAJE'!AN18,"")</f>
        <v/>
      </c>
      <c r="H18" s="74" t="str">
        <f>IF(AND('ASIGNACION DE PUNTAJE'!I18="CUMPLE",('ASIGNACION DE PUNTAJE'!Y18="CUMPLE")),'ASIGNACION DE PUNTAJE'!AO18,"")</f>
        <v/>
      </c>
      <c r="I18" s="74" t="str">
        <f>IF(AND('ASIGNACION DE PUNTAJE'!J18="CUMPLE",('ASIGNACION DE PUNTAJE'!Z18="CUMPLE")),'ASIGNACION DE PUNTAJE'!AP18,"")</f>
        <v/>
      </c>
      <c r="J18" s="74" t="str">
        <f>IF(AND('ASIGNACION DE PUNTAJE'!K18="CUMPLE",('ASIGNACION DE PUNTAJE'!AA18="CUMPLE")),'ASIGNACION DE PUNTAJE'!AQ18,"")</f>
        <v/>
      </c>
      <c r="K18" s="74" t="str">
        <f>IF(AND('ASIGNACION DE PUNTAJE'!L18="CUMPLE",('ASIGNACION DE PUNTAJE'!AB18="CUMPLE")),'ASIGNACION DE PUNTAJE'!AR18,"")</f>
        <v/>
      </c>
      <c r="L18" s="74" t="str">
        <f>IF(AND('ASIGNACION DE PUNTAJE'!M18="CUMPLE",('ASIGNACION DE PUNTAJE'!AC18="CUMPLE")),'ASIGNACION DE PUNTAJE'!AS18,"")</f>
        <v/>
      </c>
      <c r="M18" s="74">
        <f>IF(AND('ASIGNACION DE PUNTAJE'!N18="CUMPLE",('ASIGNACION DE PUNTAJE'!AD18="CUMPLE")),'ASIGNACION DE PUNTAJE'!AT18,"")</f>
        <v>42637700</v>
      </c>
      <c r="N18" s="74" t="str">
        <f>IF(AND('ASIGNACION DE PUNTAJE'!O18="CUMPLE",('ASIGNACION DE PUNTAJE'!AE18="CUMPLE")),'ASIGNACION DE PUNTAJE'!AU18,"")</f>
        <v/>
      </c>
      <c r="O18" s="74" t="str">
        <f>IF(AND('ASIGNACION DE PUNTAJE'!P18="CUMPLE",('ASIGNACION DE PUNTAJE'!AF18="CUMPLE")),'ASIGNACION DE PUNTAJE'!AV18,"")</f>
        <v/>
      </c>
      <c r="P18" s="74" t="str">
        <f>IF(AND('ASIGNACION DE PUNTAJE'!Q18="CUMPLE",('ASIGNACION DE PUNTAJE'!AG18="CUMPLE")),'ASIGNACION DE PUNTAJE'!AW18,"")</f>
        <v/>
      </c>
      <c r="Q18" s="74">
        <f>IF(AND('ASIGNACION DE PUNTAJE'!R18="CUMPLE",('ASIGNACION DE PUNTAJE'!AH18="CUMPLE")),'ASIGNACION DE PUNTAJE'!AX18,"")</f>
        <v>43774150</v>
      </c>
      <c r="R18" s="74">
        <f>IF(AND('ASIGNACION DE PUNTAJE'!S18="CUMPLE",('ASIGNACION DE PUNTAJE'!AI18="CUMPLE")),'ASIGNACION DE PUNTAJE'!AY18,"")</f>
        <v>42840000</v>
      </c>
      <c r="S18" s="74" t="str">
        <f>IF(AND('ASIGNACION DE PUNTAJE'!T18="CUMPLE",('ASIGNACION DE PUNTAJE'!AJ18="CUMPLE")),'ASIGNACION DE PUNTAJE'!AZ18,"")</f>
        <v/>
      </c>
      <c r="T18" s="74" t="str">
        <f>IF(AND('ASIGNACION DE PUNTAJE'!U18="CUMPLE",('ASIGNACION DE PUNTAJE'!AK18="CUMPLE")),'ASIGNACION DE PUNTAJE'!BA18,"")</f>
        <v/>
      </c>
      <c r="U18" s="74" t="str">
        <f>IF(AND('ASIGNACION DE PUNTAJE'!V18="CUMPLE",('ASIGNACION DE PUNTAJE'!AL18="CUMPLE")),'ASIGNACION DE PUNTAJE'!BB18,"")</f>
        <v/>
      </c>
      <c r="V18" s="74" t="str">
        <f>IF(AND('ASIGNACION DE PUNTAJE'!W18="CUMPLE",('ASIGNACION DE PUNTAJE'!AM18="CUMPLE")),'ASIGNACION DE PUNTAJE'!BC18,"")</f>
        <v/>
      </c>
      <c r="W18" s="86"/>
      <c r="X18" s="89"/>
      <c r="Y18" s="86"/>
      <c r="Z18" s="86"/>
      <c r="AA18" s="86"/>
      <c r="AB18" s="86"/>
      <c r="AC18" s="90">
        <v>3</v>
      </c>
      <c r="AD18" s="86"/>
      <c r="AE18" s="86"/>
      <c r="AF18" s="86"/>
      <c r="AG18" s="90">
        <v>2</v>
      </c>
      <c r="AH18" s="94">
        <v>5.083333333333333</v>
      </c>
      <c r="AI18" s="86"/>
      <c r="AJ18" s="86"/>
      <c r="AK18" s="86"/>
      <c r="AL18" s="86"/>
      <c r="AM18" s="95"/>
      <c r="AN18" s="98"/>
      <c r="AO18" s="95"/>
      <c r="AP18" s="95"/>
      <c r="AQ18" s="95"/>
      <c r="AR18" s="95"/>
      <c r="AS18" s="99" t="s">
        <v>138</v>
      </c>
      <c r="AT18" s="95"/>
      <c r="AU18" s="95"/>
      <c r="AV18" s="95"/>
      <c r="AW18" s="99" t="s">
        <v>138</v>
      </c>
      <c r="AX18" s="101" t="s">
        <v>138</v>
      </c>
      <c r="AY18" s="95"/>
      <c r="AZ18" s="95"/>
      <c r="BA18" s="95"/>
      <c r="BB18" s="95"/>
    </row>
    <row r="19" spans="1:54" ht="170.25" customHeight="1" x14ac:dyDescent="0.15">
      <c r="A19" s="7">
        <v>8</v>
      </c>
      <c r="B19" s="7" t="s">
        <v>7</v>
      </c>
      <c r="C19" s="7" t="s">
        <v>22</v>
      </c>
      <c r="D19" s="8" t="s">
        <v>9</v>
      </c>
      <c r="E19" s="6" t="s">
        <v>24</v>
      </c>
      <c r="F19" s="23">
        <v>1</v>
      </c>
      <c r="G19" s="74" t="str">
        <f>IF(AND('ASIGNACION DE PUNTAJE'!H19="CUMPLE",('ASIGNACION DE PUNTAJE'!X19="CUMPLE")),'ASIGNACION DE PUNTAJE'!AN19,"")</f>
        <v/>
      </c>
      <c r="H19" s="74" t="str">
        <f>IF(AND('ASIGNACION DE PUNTAJE'!I19="CUMPLE",('ASIGNACION DE PUNTAJE'!Y19="CUMPLE")),'ASIGNACION DE PUNTAJE'!AO19,"")</f>
        <v/>
      </c>
      <c r="I19" s="74" t="str">
        <f>IF(AND('ASIGNACION DE PUNTAJE'!J19="CUMPLE",('ASIGNACION DE PUNTAJE'!Z19="CUMPLE")),'ASIGNACION DE PUNTAJE'!AP19,"")</f>
        <v/>
      </c>
      <c r="J19" s="74" t="str">
        <f>IF(AND('ASIGNACION DE PUNTAJE'!K19="CUMPLE",('ASIGNACION DE PUNTAJE'!AA19="CUMPLE")),'ASIGNACION DE PUNTAJE'!AQ19,"")</f>
        <v/>
      </c>
      <c r="K19" s="74" t="str">
        <f>IF(AND('ASIGNACION DE PUNTAJE'!L19="CUMPLE",('ASIGNACION DE PUNTAJE'!AB19="CUMPLE")),'ASIGNACION DE PUNTAJE'!AR19,"")</f>
        <v/>
      </c>
      <c r="L19" s="74" t="str">
        <f>IF(AND('ASIGNACION DE PUNTAJE'!M19="CUMPLE",('ASIGNACION DE PUNTAJE'!AC19="CUMPLE")),'ASIGNACION DE PUNTAJE'!AS19,"")</f>
        <v/>
      </c>
      <c r="M19" s="74" t="str">
        <f>IF(AND('ASIGNACION DE PUNTAJE'!N19="CUMPLE",('ASIGNACION DE PUNTAJE'!AD19="CUMPLE")),'ASIGNACION DE PUNTAJE'!AT19,"")</f>
        <v/>
      </c>
      <c r="N19" s="74" t="str">
        <f>IF(AND('ASIGNACION DE PUNTAJE'!O19="CUMPLE",('ASIGNACION DE PUNTAJE'!AE19="CUMPLE")),'ASIGNACION DE PUNTAJE'!AU19,"")</f>
        <v/>
      </c>
      <c r="O19" s="74" t="str">
        <f>IF(AND('ASIGNACION DE PUNTAJE'!P19="CUMPLE",('ASIGNACION DE PUNTAJE'!AF19="CUMPLE")),'ASIGNACION DE PUNTAJE'!AV19,"")</f>
        <v/>
      </c>
      <c r="P19" s="74" t="str">
        <f>IF(AND('ASIGNACION DE PUNTAJE'!Q19="CUMPLE",('ASIGNACION DE PUNTAJE'!AG19="CUMPLE")),'ASIGNACION DE PUNTAJE'!AW19,"")</f>
        <v/>
      </c>
      <c r="Q19" s="74">
        <f>IF(AND('ASIGNACION DE PUNTAJE'!R19="CUMPLE",('ASIGNACION DE PUNTAJE'!AH19="CUMPLE")),'ASIGNACION DE PUNTAJE'!AX19,"")</f>
        <v>31862250</v>
      </c>
      <c r="R19" s="74">
        <f>IF(AND('ASIGNACION DE PUNTAJE'!S19="CUMPLE",('ASIGNACION DE PUNTAJE'!AI19="CUMPLE")),'ASIGNACION DE PUNTAJE'!AY19,"")</f>
        <v>31892000</v>
      </c>
      <c r="S19" s="74" t="str">
        <f>IF(AND('ASIGNACION DE PUNTAJE'!T19="CUMPLE",('ASIGNACION DE PUNTAJE'!AJ19="CUMPLE")),'ASIGNACION DE PUNTAJE'!AZ19,"")</f>
        <v/>
      </c>
      <c r="T19" s="74" t="str">
        <f>IF(AND('ASIGNACION DE PUNTAJE'!U19="CUMPLE",('ASIGNACION DE PUNTAJE'!AK19="CUMPLE")),'ASIGNACION DE PUNTAJE'!BA19,"")</f>
        <v/>
      </c>
      <c r="U19" s="74" t="str">
        <f>IF(AND('ASIGNACION DE PUNTAJE'!V19="CUMPLE",('ASIGNACION DE PUNTAJE'!AL19="CUMPLE")),'ASIGNACION DE PUNTAJE'!BB19,"")</f>
        <v/>
      </c>
      <c r="V19" s="74" t="str">
        <f>IF(AND('ASIGNACION DE PUNTAJE'!W19="CUMPLE",('ASIGNACION DE PUNTAJE'!AM19="CUMPLE")),'ASIGNACION DE PUNTAJE'!BC19,"")</f>
        <v/>
      </c>
      <c r="W19" s="86"/>
      <c r="X19" s="89"/>
      <c r="Y19" s="86"/>
      <c r="Z19" s="86"/>
      <c r="AA19" s="86"/>
      <c r="AB19" s="86"/>
      <c r="AC19" s="86"/>
      <c r="AD19" s="86"/>
      <c r="AE19" s="86"/>
      <c r="AF19" s="86"/>
      <c r="AG19" s="90">
        <v>3</v>
      </c>
      <c r="AH19" s="94">
        <v>5.083333333333333</v>
      </c>
      <c r="AI19" s="86"/>
      <c r="AJ19" s="86"/>
      <c r="AK19" s="86"/>
      <c r="AL19" s="86"/>
      <c r="AM19" s="95"/>
      <c r="AN19" s="98"/>
      <c r="AO19" s="95"/>
      <c r="AP19" s="95"/>
      <c r="AQ19" s="95"/>
      <c r="AR19" s="95"/>
      <c r="AS19" s="95"/>
      <c r="AT19" s="95"/>
      <c r="AU19" s="95"/>
      <c r="AV19" s="95"/>
      <c r="AW19" s="99" t="s">
        <v>138</v>
      </c>
      <c r="AX19" s="101" t="s">
        <v>138</v>
      </c>
      <c r="AY19" s="95"/>
      <c r="AZ19" s="95"/>
      <c r="BA19" s="95"/>
      <c r="BB19" s="95"/>
    </row>
    <row r="20" spans="1:54" ht="36" customHeight="1" x14ac:dyDescent="0.15">
      <c r="A20" s="7">
        <v>9</v>
      </c>
      <c r="B20" s="7" t="s">
        <v>7</v>
      </c>
      <c r="C20" s="7" t="s">
        <v>25</v>
      </c>
      <c r="D20" s="8" t="s">
        <v>9</v>
      </c>
      <c r="E20" s="15" t="s">
        <v>26</v>
      </c>
      <c r="F20" s="23">
        <v>2</v>
      </c>
      <c r="G20" s="74">
        <f>IF(AND('ASIGNACION DE PUNTAJE'!H20="CUMPLE",('ASIGNACION DE PUNTAJE'!X20="CUMPLE")),'ASIGNACION DE PUNTAJE'!AN20,"")</f>
        <v>573342</v>
      </c>
      <c r="H20" s="74" t="str">
        <f>IF(AND('ASIGNACION DE PUNTAJE'!I20="CUMPLE",('ASIGNACION DE PUNTAJE'!Y20="CUMPLE")),'ASIGNACION DE PUNTAJE'!AO20,"")</f>
        <v/>
      </c>
      <c r="I20" s="74" t="str">
        <f>IF(AND('ASIGNACION DE PUNTAJE'!J20="CUMPLE",('ASIGNACION DE PUNTAJE'!Z20="CUMPLE")),'ASIGNACION DE PUNTAJE'!AP20,"")</f>
        <v/>
      </c>
      <c r="J20" s="74" t="str">
        <f>IF(AND('ASIGNACION DE PUNTAJE'!K20="CUMPLE",('ASIGNACION DE PUNTAJE'!AA20="CUMPLE")),'ASIGNACION DE PUNTAJE'!AQ20,"")</f>
        <v/>
      </c>
      <c r="K20" s="74" t="str">
        <f>IF(AND('ASIGNACION DE PUNTAJE'!L20="CUMPLE",('ASIGNACION DE PUNTAJE'!AB20="CUMPLE")),'ASIGNACION DE PUNTAJE'!AR20,"")</f>
        <v/>
      </c>
      <c r="L20" s="74" t="str">
        <f>IF(AND('ASIGNACION DE PUNTAJE'!M20="CUMPLE",('ASIGNACION DE PUNTAJE'!AC20="CUMPLE")),'ASIGNACION DE PUNTAJE'!AS20,"")</f>
        <v/>
      </c>
      <c r="M20" s="74" t="str">
        <f>IF(AND('ASIGNACION DE PUNTAJE'!N20="CUMPLE",('ASIGNACION DE PUNTAJE'!AD20="CUMPLE")),'ASIGNACION DE PUNTAJE'!AT20,"")</f>
        <v/>
      </c>
      <c r="N20" s="74" t="str">
        <f>IF(AND('ASIGNACION DE PUNTAJE'!O20="CUMPLE",('ASIGNACION DE PUNTAJE'!AE20="CUMPLE")),'ASIGNACION DE PUNTAJE'!AU20,"")</f>
        <v/>
      </c>
      <c r="O20" s="74" t="str">
        <f>IF(AND('ASIGNACION DE PUNTAJE'!P20="CUMPLE",('ASIGNACION DE PUNTAJE'!AF20="CUMPLE")),'ASIGNACION DE PUNTAJE'!AV20,"")</f>
        <v/>
      </c>
      <c r="P20" s="74" t="str">
        <f>IF(AND('ASIGNACION DE PUNTAJE'!Q20="CUMPLE",('ASIGNACION DE PUNTAJE'!AG20="CUMPLE")),'ASIGNACION DE PUNTAJE'!AW20,"")</f>
        <v/>
      </c>
      <c r="Q20" s="74" t="str">
        <f>IF(AND('ASIGNACION DE PUNTAJE'!R20="CUMPLE",('ASIGNACION DE PUNTAJE'!AH20="CUMPLE")),'ASIGNACION DE PUNTAJE'!AX20,"")</f>
        <v/>
      </c>
      <c r="R20" s="74" t="str">
        <f>IF(AND('ASIGNACION DE PUNTAJE'!S20="CUMPLE",('ASIGNACION DE PUNTAJE'!AI20="CUMPLE")),'ASIGNACION DE PUNTAJE'!AY20,"")</f>
        <v/>
      </c>
      <c r="S20" s="74" t="str">
        <f>IF(AND('ASIGNACION DE PUNTAJE'!T20="CUMPLE",('ASIGNACION DE PUNTAJE'!AJ20="CUMPLE")),'ASIGNACION DE PUNTAJE'!AZ20,"")</f>
        <v/>
      </c>
      <c r="T20" s="74" t="str">
        <f>IF(AND('ASIGNACION DE PUNTAJE'!U20="CUMPLE",('ASIGNACION DE PUNTAJE'!AK20="CUMPLE")),'ASIGNACION DE PUNTAJE'!BA20,"")</f>
        <v/>
      </c>
      <c r="U20" s="74" t="str">
        <f>IF(AND('ASIGNACION DE PUNTAJE'!V20="CUMPLE",('ASIGNACION DE PUNTAJE'!AL20="CUMPLE")),'ASIGNACION DE PUNTAJE'!BB20,"")</f>
        <v/>
      </c>
      <c r="V20" s="74" t="str">
        <f>IF(AND('ASIGNACION DE PUNTAJE'!W20="CUMPLE",('ASIGNACION DE PUNTAJE'!AM20="CUMPLE")),'ASIGNACION DE PUNTAJE'!BC20,"")</f>
        <v/>
      </c>
      <c r="W20" s="90">
        <v>3</v>
      </c>
      <c r="X20" s="89"/>
      <c r="Y20" s="86"/>
      <c r="Z20" s="86"/>
      <c r="AA20" s="86"/>
      <c r="AB20" s="86"/>
      <c r="AC20" s="86"/>
      <c r="AD20" s="86"/>
      <c r="AE20" s="86"/>
      <c r="AF20" s="91">
        <v>5</v>
      </c>
      <c r="AG20" s="86"/>
      <c r="AH20" s="86"/>
      <c r="AI20" s="86"/>
      <c r="AJ20" s="86"/>
      <c r="AK20" s="86"/>
      <c r="AL20" s="86"/>
      <c r="AM20" s="99" t="s">
        <v>138</v>
      </c>
      <c r="AN20" s="98"/>
      <c r="AO20" s="95"/>
      <c r="AP20" s="95"/>
      <c r="AQ20" s="95"/>
      <c r="AR20" s="95"/>
      <c r="AS20" s="95"/>
      <c r="AT20" s="95"/>
      <c r="AU20" s="95"/>
      <c r="AV20" s="102" t="s">
        <v>138</v>
      </c>
      <c r="AW20" s="95"/>
      <c r="AX20" s="95"/>
      <c r="AY20" s="95"/>
      <c r="AZ20" s="95"/>
      <c r="BA20" s="95"/>
      <c r="BB20" s="95"/>
    </row>
    <row r="21" spans="1:54" ht="11.25" x14ac:dyDescent="0.15">
      <c r="A21" s="7">
        <v>10</v>
      </c>
      <c r="B21" s="7" t="s">
        <v>7</v>
      </c>
      <c r="C21" s="7" t="s">
        <v>25</v>
      </c>
      <c r="D21" s="8" t="s">
        <v>9</v>
      </c>
      <c r="E21" s="15" t="s">
        <v>77</v>
      </c>
      <c r="F21" s="23">
        <v>3</v>
      </c>
      <c r="G21" s="74">
        <f>IF(AND('ASIGNACION DE PUNTAJE'!H21="CUMPLE",('ASIGNACION DE PUNTAJE'!X21="CUMPLE")),'ASIGNACION DE PUNTAJE'!AN21,"")</f>
        <v>21241500</v>
      </c>
      <c r="H21" s="74" t="str">
        <f>IF(AND('ASIGNACION DE PUNTAJE'!I21="CUMPLE",('ASIGNACION DE PUNTAJE'!Y21="CUMPLE")),'ASIGNACION DE PUNTAJE'!AO21,"")</f>
        <v/>
      </c>
      <c r="I21" s="74" t="str">
        <f>IF(AND('ASIGNACION DE PUNTAJE'!J21="CUMPLE",('ASIGNACION DE PUNTAJE'!Z21="CUMPLE")),'ASIGNACION DE PUNTAJE'!AP21,"")</f>
        <v/>
      </c>
      <c r="J21" s="74" t="str">
        <f>IF(AND('ASIGNACION DE PUNTAJE'!K21="CUMPLE",('ASIGNACION DE PUNTAJE'!AA21="CUMPLE")),'ASIGNACION DE PUNTAJE'!AQ21,"")</f>
        <v/>
      </c>
      <c r="K21" s="74" t="str">
        <f>IF(AND('ASIGNACION DE PUNTAJE'!L21="CUMPLE",('ASIGNACION DE PUNTAJE'!AB21="CUMPLE")),'ASIGNACION DE PUNTAJE'!AR21,"")</f>
        <v/>
      </c>
      <c r="L21" s="74" t="str">
        <f>IF(AND('ASIGNACION DE PUNTAJE'!M21="CUMPLE",('ASIGNACION DE PUNTAJE'!AC21="CUMPLE")),'ASIGNACION DE PUNTAJE'!AS21,"")</f>
        <v/>
      </c>
      <c r="M21" s="74" t="str">
        <f>IF(AND('ASIGNACION DE PUNTAJE'!N21="CUMPLE",('ASIGNACION DE PUNTAJE'!AD21="CUMPLE")),'ASIGNACION DE PUNTAJE'!AT21,"")</f>
        <v/>
      </c>
      <c r="N21" s="74" t="str">
        <f>IF(AND('ASIGNACION DE PUNTAJE'!O21="CUMPLE",('ASIGNACION DE PUNTAJE'!AE21="CUMPLE")),'ASIGNACION DE PUNTAJE'!AU21,"")</f>
        <v/>
      </c>
      <c r="O21" s="74" t="str">
        <f>IF(AND('ASIGNACION DE PUNTAJE'!P21="CUMPLE",('ASIGNACION DE PUNTAJE'!AF21="CUMPLE")),'ASIGNACION DE PUNTAJE'!AV21,"")</f>
        <v/>
      </c>
      <c r="P21" s="74" t="str">
        <f>IF(AND('ASIGNACION DE PUNTAJE'!Q21="CUMPLE",('ASIGNACION DE PUNTAJE'!AG21="CUMPLE")),'ASIGNACION DE PUNTAJE'!AW21,"")</f>
        <v/>
      </c>
      <c r="Q21" s="74" t="str">
        <f>IF(AND('ASIGNACION DE PUNTAJE'!R21="CUMPLE",('ASIGNACION DE PUNTAJE'!AH21="CUMPLE")),'ASIGNACION DE PUNTAJE'!AX21,"")</f>
        <v/>
      </c>
      <c r="R21" s="74" t="str">
        <f>IF(AND('ASIGNACION DE PUNTAJE'!S21="CUMPLE",('ASIGNACION DE PUNTAJE'!AI21="CUMPLE")),'ASIGNACION DE PUNTAJE'!AY21,"")</f>
        <v/>
      </c>
      <c r="S21" s="74" t="str">
        <f>IF(AND('ASIGNACION DE PUNTAJE'!T21="CUMPLE",('ASIGNACION DE PUNTAJE'!AJ21="CUMPLE")),'ASIGNACION DE PUNTAJE'!AZ21,"")</f>
        <v/>
      </c>
      <c r="T21" s="74" t="str">
        <f>IF(AND('ASIGNACION DE PUNTAJE'!U21="CUMPLE",('ASIGNACION DE PUNTAJE'!AK21="CUMPLE")),'ASIGNACION DE PUNTAJE'!BA21,"")</f>
        <v/>
      </c>
      <c r="U21" s="74" t="str">
        <f>IF(AND('ASIGNACION DE PUNTAJE'!V21="CUMPLE",('ASIGNACION DE PUNTAJE'!AL21="CUMPLE")),'ASIGNACION DE PUNTAJE'!BB21,"")</f>
        <v/>
      </c>
      <c r="V21" s="74" t="str">
        <f>IF(AND('ASIGNACION DE PUNTAJE'!W21="CUMPLE",('ASIGNACION DE PUNTAJE'!AM21="CUMPLE")),'ASIGNACION DE PUNTAJE'!BC21,"")</f>
        <v/>
      </c>
      <c r="W21" s="90">
        <v>3</v>
      </c>
      <c r="X21" s="89"/>
      <c r="Y21" s="86"/>
      <c r="Z21" s="86"/>
      <c r="AA21" s="86"/>
      <c r="AB21" s="86"/>
      <c r="AC21" s="86"/>
      <c r="AD21" s="86"/>
      <c r="AE21" s="86"/>
      <c r="AF21" s="91">
        <v>5</v>
      </c>
      <c r="AG21" s="86"/>
      <c r="AH21" s="86"/>
      <c r="AI21" s="86"/>
      <c r="AJ21" s="86"/>
      <c r="AK21" s="86"/>
      <c r="AL21" s="86"/>
      <c r="AM21" s="99" t="s">
        <v>138</v>
      </c>
      <c r="AN21" s="98"/>
      <c r="AO21" s="95"/>
      <c r="AP21" s="95"/>
      <c r="AQ21" s="95"/>
      <c r="AR21" s="95"/>
      <c r="AS21" s="95"/>
      <c r="AT21" s="95"/>
      <c r="AU21" s="95"/>
      <c r="AV21" s="102" t="s">
        <v>138</v>
      </c>
      <c r="AW21" s="95"/>
      <c r="AX21" s="95"/>
      <c r="AY21" s="95"/>
      <c r="AZ21" s="95"/>
      <c r="BA21" s="95"/>
      <c r="BB21" s="95"/>
    </row>
    <row r="22" spans="1:54" ht="11.25" x14ac:dyDescent="0.15">
      <c r="A22" s="7">
        <v>11</v>
      </c>
      <c r="B22" s="7" t="s">
        <v>7</v>
      </c>
      <c r="C22" s="7" t="s">
        <v>25</v>
      </c>
      <c r="D22" s="8" t="s">
        <v>9</v>
      </c>
      <c r="E22" s="15" t="s">
        <v>79</v>
      </c>
      <c r="F22" s="23">
        <v>10</v>
      </c>
      <c r="G22" s="74">
        <f>IF(AND('ASIGNACION DE PUNTAJE'!H22="CUMPLE",('ASIGNACION DE PUNTAJE'!X22="CUMPLE")),'ASIGNACION DE PUNTAJE'!AN22,"")</f>
        <v>22610000</v>
      </c>
      <c r="H22" s="74" t="str">
        <f>IF(AND('ASIGNACION DE PUNTAJE'!I22="CUMPLE",('ASIGNACION DE PUNTAJE'!Y22="CUMPLE")),'ASIGNACION DE PUNTAJE'!AO22,"")</f>
        <v/>
      </c>
      <c r="I22" s="74" t="str">
        <f>IF(AND('ASIGNACION DE PUNTAJE'!J22="CUMPLE",('ASIGNACION DE PUNTAJE'!Z22="CUMPLE")),'ASIGNACION DE PUNTAJE'!AP22,"")</f>
        <v/>
      </c>
      <c r="J22" s="74" t="str">
        <f>IF(AND('ASIGNACION DE PUNTAJE'!K22="CUMPLE",('ASIGNACION DE PUNTAJE'!AA22="CUMPLE")),'ASIGNACION DE PUNTAJE'!AQ22,"")</f>
        <v/>
      </c>
      <c r="K22" s="74" t="str">
        <f>IF(AND('ASIGNACION DE PUNTAJE'!L22="CUMPLE",('ASIGNACION DE PUNTAJE'!AB22="CUMPLE")),'ASIGNACION DE PUNTAJE'!AR22,"")</f>
        <v/>
      </c>
      <c r="L22" s="74" t="str">
        <f>IF(AND('ASIGNACION DE PUNTAJE'!M22="CUMPLE",('ASIGNACION DE PUNTAJE'!AC22="CUMPLE")),'ASIGNACION DE PUNTAJE'!AS22,"")</f>
        <v/>
      </c>
      <c r="M22" s="74" t="str">
        <f>IF(AND('ASIGNACION DE PUNTAJE'!N22="CUMPLE",('ASIGNACION DE PUNTAJE'!AD22="CUMPLE")),'ASIGNACION DE PUNTAJE'!AT22,"")</f>
        <v/>
      </c>
      <c r="N22" s="74" t="str">
        <f>IF(AND('ASIGNACION DE PUNTAJE'!O22="CUMPLE",('ASIGNACION DE PUNTAJE'!AE22="CUMPLE")),'ASIGNACION DE PUNTAJE'!AU22,"")</f>
        <v/>
      </c>
      <c r="O22" s="74" t="str">
        <f>IF(AND('ASIGNACION DE PUNTAJE'!P22="CUMPLE",('ASIGNACION DE PUNTAJE'!AF22="CUMPLE")),'ASIGNACION DE PUNTAJE'!AV22,"")</f>
        <v/>
      </c>
      <c r="P22" s="74" t="str">
        <f>IF(AND('ASIGNACION DE PUNTAJE'!Q22="CUMPLE",('ASIGNACION DE PUNTAJE'!AG22="CUMPLE")),'ASIGNACION DE PUNTAJE'!AW22,"")</f>
        <v/>
      </c>
      <c r="Q22" s="74" t="str">
        <f>IF(AND('ASIGNACION DE PUNTAJE'!R22="CUMPLE",('ASIGNACION DE PUNTAJE'!AH22="CUMPLE")),'ASIGNACION DE PUNTAJE'!AX22,"")</f>
        <v/>
      </c>
      <c r="R22" s="74" t="str">
        <f>IF(AND('ASIGNACION DE PUNTAJE'!S22="CUMPLE",('ASIGNACION DE PUNTAJE'!AI22="CUMPLE")),'ASIGNACION DE PUNTAJE'!AY22,"")</f>
        <v/>
      </c>
      <c r="S22" s="74" t="str">
        <f>IF(AND('ASIGNACION DE PUNTAJE'!T22="CUMPLE",('ASIGNACION DE PUNTAJE'!AJ22="CUMPLE")),'ASIGNACION DE PUNTAJE'!AZ22,"")</f>
        <v/>
      </c>
      <c r="T22" s="74" t="str">
        <f>IF(AND('ASIGNACION DE PUNTAJE'!U22="CUMPLE",('ASIGNACION DE PUNTAJE'!AK22="CUMPLE")),'ASIGNACION DE PUNTAJE'!BA22,"")</f>
        <v/>
      </c>
      <c r="U22" s="74" t="str">
        <f>IF(AND('ASIGNACION DE PUNTAJE'!V22="CUMPLE",('ASIGNACION DE PUNTAJE'!AL22="CUMPLE")),'ASIGNACION DE PUNTAJE'!BB22,"")</f>
        <v/>
      </c>
      <c r="V22" s="74" t="str">
        <f>IF(AND('ASIGNACION DE PUNTAJE'!W22="CUMPLE",('ASIGNACION DE PUNTAJE'!AM22="CUMPLE")),'ASIGNACION DE PUNTAJE'!BC22,"")</f>
        <v/>
      </c>
      <c r="W22" s="90">
        <v>3</v>
      </c>
      <c r="X22" s="89"/>
      <c r="Y22" s="90">
        <v>3</v>
      </c>
      <c r="Z22" s="86"/>
      <c r="AA22" s="86"/>
      <c r="AB22" s="86"/>
      <c r="AC22" s="86"/>
      <c r="AD22" s="86"/>
      <c r="AE22" s="86"/>
      <c r="AF22" s="91">
        <v>5</v>
      </c>
      <c r="AG22" s="86"/>
      <c r="AH22" s="86"/>
      <c r="AI22" s="86"/>
      <c r="AJ22" s="86"/>
      <c r="AK22" s="86"/>
      <c r="AL22" s="86"/>
      <c r="AM22" s="99" t="s">
        <v>138</v>
      </c>
      <c r="AN22" s="98"/>
      <c r="AO22" s="99" t="s">
        <v>138</v>
      </c>
      <c r="AP22" s="95"/>
      <c r="AQ22" s="95"/>
      <c r="AR22" s="95"/>
      <c r="AS22" s="95"/>
      <c r="AT22" s="95"/>
      <c r="AU22" s="95"/>
      <c r="AV22" s="102" t="s">
        <v>138</v>
      </c>
      <c r="AW22" s="95"/>
      <c r="AX22" s="95"/>
      <c r="AY22" s="95"/>
      <c r="AZ22" s="95"/>
      <c r="BA22" s="95"/>
      <c r="BB22" s="95"/>
    </row>
    <row r="23" spans="1:54" ht="11.25" x14ac:dyDescent="0.15">
      <c r="A23" s="7">
        <v>12</v>
      </c>
      <c r="B23" s="7" t="s">
        <v>7</v>
      </c>
      <c r="C23" s="7" t="s">
        <v>25</v>
      </c>
      <c r="D23" s="8" t="s">
        <v>9</v>
      </c>
      <c r="E23" s="15" t="s">
        <v>27</v>
      </c>
      <c r="F23" s="23">
        <v>23</v>
      </c>
      <c r="G23" s="74" t="str">
        <f>IF(AND('ASIGNACION DE PUNTAJE'!H23="CUMPLE",('ASIGNACION DE PUNTAJE'!X23="CUMPLE")),'ASIGNACION DE PUNTAJE'!AN23,"")</f>
        <v/>
      </c>
      <c r="H23" s="74" t="str">
        <f>IF(AND('ASIGNACION DE PUNTAJE'!I23="CUMPLE",('ASIGNACION DE PUNTAJE'!Y23="CUMPLE")),'ASIGNACION DE PUNTAJE'!AO23,"")</f>
        <v/>
      </c>
      <c r="I23" s="74">
        <f>IF(AND('ASIGNACION DE PUNTAJE'!J23="CUMPLE",('ASIGNACION DE PUNTAJE'!Z23="CUMPLE")),'ASIGNACION DE PUNTAJE'!AP23,"")</f>
        <v>2326450</v>
      </c>
      <c r="J23" s="74" t="str">
        <f>IF(AND('ASIGNACION DE PUNTAJE'!K23="CUMPLE",('ASIGNACION DE PUNTAJE'!AA23="CUMPLE")),'ASIGNACION DE PUNTAJE'!AQ23,"")</f>
        <v/>
      </c>
      <c r="K23" s="74" t="str">
        <f>IF(AND('ASIGNACION DE PUNTAJE'!L23="CUMPLE",('ASIGNACION DE PUNTAJE'!AB23="CUMPLE")),'ASIGNACION DE PUNTAJE'!AR23,"")</f>
        <v/>
      </c>
      <c r="L23" s="74" t="str">
        <f>IF(AND('ASIGNACION DE PUNTAJE'!M23="CUMPLE",('ASIGNACION DE PUNTAJE'!AC23="CUMPLE")),'ASIGNACION DE PUNTAJE'!AS23,"")</f>
        <v/>
      </c>
      <c r="M23" s="74" t="str">
        <f>IF(AND('ASIGNACION DE PUNTAJE'!N23="CUMPLE",('ASIGNACION DE PUNTAJE'!AD23="CUMPLE")),'ASIGNACION DE PUNTAJE'!AT23,"")</f>
        <v/>
      </c>
      <c r="N23" s="74" t="str">
        <f>IF(AND('ASIGNACION DE PUNTAJE'!O23="CUMPLE",('ASIGNACION DE PUNTAJE'!AE23="CUMPLE")),'ASIGNACION DE PUNTAJE'!AU23,"")</f>
        <v/>
      </c>
      <c r="O23" s="74" t="str">
        <f>IF(AND('ASIGNACION DE PUNTAJE'!P23="CUMPLE",('ASIGNACION DE PUNTAJE'!AF23="CUMPLE")),'ASIGNACION DE PUNTAJE'!AV23,"")</f>
        <v/>
      </c>
      <c r="P23" s="74" t="str">
        <f>IF(AND('ASIGNACION DE PUNTAJE'!Q23="CUMPLE",('ASIGNACION DE PUNTAJE'!AG23="CUMPLE")),'ASIGNACION DE PUNTAJE'!AW23,"")</f>
        <v/>
      </c>
      <c r="Q23" s="74" t="str">
        <f>IF(AND('ASIGNACION DE PUNTAJE'!R23="CUMPLE",('ASIGNACION DE PUNTAJE'!AH23="CUMPLE")),'ASIGNACION DE PUNTAJE'!AX23,"")</f>
        <v/>
      </c>
      <c r="R23" s="74" t="str">
        <f>IF(AND('ASIGNACION DE PUNTAJE'!S23="CUMPLE",('ASIGNACION DE PUNTAJE'!AI23="CUMPLE")),'ASIGNACION DE PUNTAJE'!AY23,"")</f>
        <v/>
      </c>
      <c r="S23" s="74" t="str">
        <f>IF(AND('ASIGNACION DE PUNTAJE'!T23="CUMPLE",('ASIGNACION DE PUNTAJE'!AJ23="CUMPLE")),'ASIGNACION DE PUNTAJE'!AZ23,"")</f>
        <v/>
      </c>
      <c r="T23" s="74" t="str">
        <f>IF(AND('ASIGNACION DE PUNTAJE'!U23="CUMPLE",('ASIGNACION DE PUNTAJE'!AK23="CUMPLE")),'ASIGNACION DE PUNTAJE'!BA23,"")</f>
        <v/>
      </c>
      <c r="U23" s="74" t="str">
        <f>IF(AND('ASIGNACION DE PUNTAJE'!V23="CUMPLE",('ASIGNACION DE PUNTAJE'!AL23="CUMPLE")),'ASIGNACION DE PUNTAJE'!BB23,"")</f>
        <v/>
      </c>
      <c r="V23" s="74" t="str">
        <f>IF(AND('ASIGNACION DE PUNTAJE'!W23="CUMPLE",('ASIGNACION DE PUNTAJE'!AM23="CUMPLE")),'ASIGNACION DE PUNTAJE'!BC23,"")</f>
        <v/>
      </c>
      <c r="W23" s="90">
        <v>3</v>
      </c>
      <c r="X23" s="89"/>
      <c r="Y23" s="90">
        <v>2</v>
      </c>
      <c r="Z23" s="86"/>
      <c r="AA23" s="86"/>
      <c r="AB23" s="86"/>
      <c r="AC23" s="86"/>
      <c r="AD23" s="86"/>
      <c r="AE23" s="86"/>
      <c r="AF23" s="91">
        <v>5</v>
      </c>
      <c r="AG23" s="86"/>
      <c r="AH23" s="86"/>
      <c r="AI23" s="86"/>
      <c r="AJ23" s="86"/>
      <c r="AK23" s="86"/>
      <c r="AL23" s="86"/>
      <c r="AM23" s="99" t="s">
        <v>138</v>
      </c>
      <c r="AN23" s="98"/>
      <c r="AO23" s="99" t="s">
        <v>138</v>
      </c>
      <c r="AP23" s="95"/>
      <c r="AQ23" s="95"/>
      <c r="AR23" s="95"/>
      <c r="AS23" s="95"/>
      <c r="AT23" s="95"/>
      <c r="AU23" s="95"/>
      <c r="AV23" s="102" t="s">
        <v>138</v>
      </c>
      <c r="AW23" s="95"/>
      <c r="AX23" s="95"/>
      <c r="AY23" s="95"/>
      <c r="AZ23" s="95"/>
      <c r="BA23" s="95"/>
      <c r="BB23" s="95"/>
    </row>
    <row r="24" spans="1:54" ht="11.25" x14ac:dyDescent="0.15">
      <c r="A24" s="7">
        <v>13</v>
      </c>
      <c r="B24" s="7" t="s">
        <v>7</v>
      </c>
      <c r="C24" s="7" t="s">
        <v>25</v>
      </c>
      <c r="D24" s="8" t="s">
        <v>9</v>
      </c>
      <c r="E24" s="15" t="s">
        <v>29</v>
      </c>
      <c r="F24" s="23">
        <v>20</v>
      </c>
      <c r="G24" s="74" t="str">
        <f>IF(AND('ASIGNACION DE PUNTAJE'!H24="CUMPLE",('ASIGNACION DE PUNTAJE'!X24="CUMPLE")),'ASIGNACION DE PUNTAJE'!AN24,"")</f>
        <v/>
      </c>
      <c r="H24" s="74" t="str">
        <f>IF(AND('ASIGNACION DE PUNTAJE'!I24="CUMPLE",('ASIGNACION DE PUNTAJE'!Y24="CUMPLE")),'ASIGNACION DE PUNTAJE'!AO24,"")</f>
        <v/>
      </c>
      <c r="I24" s="74" t="str">
        <f>IF(AND('ASIGNACION DE PUNTAJE'!J24="CUMPLE",('ASIGNACION DE PUNTAJE'!Z24="CUMPLE")),'ASIGNACION DE PUNTAJE'!AP24,"")</f>
        <v/>
      </c>
      <c r="J24" s="74" t="str">
        <f>IF(AND('ASIGNACION DE PUNTAJE'!K24="CUMPLE",('ASIGNACION DE PUNTAJE'!AA24="CUMPLE")),'ASIGNACION DE PUNTAJE'!AQ24,"")</f>
        <v/>
      </c>
      <c r="K24" s="74" t="str">
        <f>IF(AND('ASIGNACION DE PUNTAJE'!L24="CUMPLE",('ASIGNACION DE PUNTAJE'!AB24="CUMPLE")),'ASIGNACION DE PUNTAJE'!AR24,"")</f>
        <v/>
      </c>
      <c r="L24" s="74" t="str">
        <f>IF(AND('ASIGNACION DE PUNTAJE'!M24="CUMPLE",('ASIGNACION DE PUNTAJE'!AC24="CUMPLE")),'ASIGNACION DE PUNTAJE'!AS24,"")</f>
        <v/>
      </c>
      <c r="M24" s="74" t="str">
        <f>IF(AND('ASIGNACION DE PUNTAJE'!N24="CUMPLE",('ASIGNACION DE PUNTAJE'!AD24="CUMPLE")),'ASIGNACION DE PUNTAJE'!AT24,"")</f>
        <v/>
      </c>
      <c r="N24" s="74" t="str">
        <f>IF(AND('ASIGNACION DE PUNTAJE'!O24="CUMPLE",('ASIGNACION DE PUNTAJE'!AE24="CUMPLE")),'ASIGNACION DE PUNTAJE'!AU24,"")</f>
        <v/>
      </c>
      <c r="O24" s="74" t="str">
        <f>IF(AND('ASIGNACION DE PUNTAJE'!P24="CUMPLE",('ASIGNACION DE PUNTAJE'!AF24="CUMPLE")),'ASIGNACION DE PUNTAJE'!AV24,"")</f>
        <v/>
      </c>
      <c r="P24" s="74" t="str">
        <f>IF(AND('ASIGNACION DE PUNTAJE'!Q24="CUMPLE",('ASIGNACION DE PUNTAJE'!AG24="CUMPLE")),'ASIGNACION DE PUNTAJE'!AW24,"")</f>
        <v/>
      </c>
      <c r="Q24" s="74" t="str">
        <f>IF(AND('ASIGNACION DE PUNTAJE'!R24="CUMPLE",('ASIGNACION DE PUNTAJE'!AH24="CUMPLE")),'ASIGNACION DE PUNTAJE'!AX24,"")</f>
        <v/>
      </c>
      <c r="R24" s="74" t="str">
        <f>IF(AND('ASIGNACION DE PUNTAJE'!S24="CUMPLE",('ASIGNACION DE PUNTAJE'!AI24="CUMPLE")),'ASIGNACION DE PUNTAJE'!AY24,"")</f>
        <v/>
      </c>
      <c r="S24" s="74" t="str">
        <f>IF(AND('ASIGNACION DE PUNTAJE'!T24="CUMPLE",('ASIGNACION DE PUNTAJE'!AJ24="CUMPLE")),'ASIGNACION DE PUNTAJE'!AZ24,"")</f>
        <v/>
      </c>
      <c r="T24" s="74" t="str">
        <f>IF(AND('ASIGNACION DE PUNTAJE'!U24="CUMPLE",('ASIGNACION DE PUNTAJE'!AK24="CUMPLE")),'ASIGNACION DE PUNTAJE'!BA24,"")</f>
        <v/>
      </c>
      <c r="U24" s="74" t="str">
        <f>IF(AND('ASIGNACION DE PUNTAJE'!V24="CUMPLE",('ASIGNACION DE PUNTAJE'!AL24="CUMPLE")),'ASIGNACION DE PUNTAJE'!BB24,"")</f>
        <v/>
      </c>
      <c r="V24" s="74" t="str">
        <f>IF(AND('ASIGNACION DE PUNTAJE'!W24="CUMPLE",('ASIGNACION DE PUNTAJE'!AM24="CUMPLE")),'ASIGNACION DE PUNTAJE'!BC24,"")</f>
        <v/>
      </c>
      <c r="W24" s="90">
        <v>3</v>
      </c>
      <c r="X24" s="89"/>
      <c r="Y24" s="86"/>
      <c r="Z24" s="86"/>
      <c r="AA24" s="86"/>
      <c r="AB24" s="86"/>
      <c r="AC24" s="86"/>
      <c r="AD24" s="86"/>
      <c r="AE24" s="86"/>
      <c r="AF24" s="91">
        <v>5</v>
      </c>
      <c r="AG24" s="86"/>
      <c r="AH24" s="86"/>
      <c r="AI24" s="86"/>
      <c r="AJ24" s="86"/>
      <c r="AK24" s="86"/>
      <c r="AL24" s="86"/>
      <c r="AM24" s="99" t="s">
        <v>138</v>
      </c>
      <c r="AN24" s="98"/>
      <c r="AO24" s="95"/>
      <c r="AP24" s="95"/>
      <c r="AQ24" s="95"/>
      <c r="AR24" s="95"/>
      <c r="AS24" s="95"/>
      <c r="AT24" s="95"/>
      <c r="AU24" s="95"/>
      <c r="AV24" s="102" t="s">
        <v>138</v>
      </c>
      <c r="AW24" s="95"/>
      <c r="AX24" s="95"/>
      <c r="AY24" s="95"/>
      <c r="AZ24" s="95"/>
      <c r="BA24" s="95"/>
      <c r="BB24" s="95"/>
    </row>
    <row r="25" spans="1:54" ht="19.5" x14ac:dyDescent="0.15">
      <c r="A25" s="7">
        <v>14</v>
      </c>
      <c r="B25" s="7" t="s">
        <v>7</v>
      </c>
      <c r="C25" s="7" t="s">
        <v>25</v>
      </c>
      <c r="D25" s="8" t="s">
        <v>9</v>
      </c>
      <c r="E25" s="15" t="s">
        <v>31</v>
      </c>
      <c r="F25" s="23">
        <v>15</v>
      </c>
      <c r="G25" s="74">
        <f>IF(AND('ASIGNACION DE PUNTAJE'!H25="CUMPLE",('ASIGNACION DE PUNTAJE'!X25="CUMPLE")),'ASIGNACION DE PUNTAJE'!AN25,"")</f>
        <v>1106700</v>
      </c>
      <c r="H25" s="74" t="str">
        <f>IF(AND('ASIGNACION DE PUNTAJE'!I25="CUMPLE",('ASIGNACION DE PUNTAJE'!Y25="CUMPLE")),'ASIGNACION DE PUNTAJE'!AO25,"")</f>
        <v/>
      </c>
      <c r="I25" s="74" t="str">
        <f>IF(AND('ASIGNACION DE PUNTAJE'!J25="CUMPLE",('ASIGNACION DE PUNTAJE'!Z25="CUMPLE")),'ASIGNACION DE PUNTAJE'!AP25,"")</f>
        <v/>
      </c>
      <c r="J25" s="74" t="str">
        <f>IF(AND('ASIGNACION DE PUNTAJE'!K25="CUMPLE",('ASIGNACION DE PUNTAJE'!AA25="CUMPLE")),'ASIGNACION DE PUNTAJE'!AQ25,"")</f>
        <v/>
      </c>
      <c r="K25" s="74" t="str">
        <f>IF(AND('ASIGNACION DE PUNTAJE'!L25="CUMPLE",('ASIGNACION DE PUNTAJE'!AB25="CUMPLE")),'ASIGNACION DE PUNTAJE'!AR25,"")</f>
        <v/>
      </c>
      <c r="L25" s="74" t="str">
        <f>IF(AND('ASIGNACION DE PUNTAJE'!M25="CUMPLE",('ASIGNACION DE PUNTAJE'!AC25="CUMPLE")),'ASIGNACION DE PUNTAJE'!AS25,"")</f>
        <v/>
      </c>
      <c r="M25" s="74" t="str">
        <f>IF(AND('ASIGNACION DE PUNTAJE'!N25="CUMPLE",('ASIGNACION DE PUNTAJE'!AD25="CUMPLE")),'ASIGNACION DE PUNTAJE'!AT25,"")</f>
        <v/>
      </c>
      <c r="N25" s="74" t="str">
        <f>IF(AND('ASIGNACION DE PUNTAJE'!O25="CUMPLE",('ASIGNACION DE PUNTAJE'!AE25="CUMPLE")),'ASIGNACION DE PUNTAJE'!AU25,"")</f>
        <v/>
      </c>
      <c r="O25" s="74" t="str">
        <f>IF(AND('ASIGNACION DE PUNTAJE'!P25="CUMPLE",('ASIGNACION DE PUNTAJE'!AF25="CUMPLE")),'ASIGNACION DE PUNTAJE'!AV25,"")</f>
        <v/>
      </c>
      <c r="P25" s="74" t="str">
        <f>IF(AND('ASIGNACION DE PUNTAJE'!Q25="CUMPLE",('ASIGNACION DE PUNTAJE'!AG25="CUMPLE")),'ASIGNACION DE PUNTAJE'!AW25,"")</f>
        <v/>
      </c>
      <c r="Q25" s="74" t="str">
        <f>IF(AND('ASIGNACION DE PUNTAJE'!R25="CUMPLE",('ASIGNACION DE PUNTAJE'!AH25="CUMPLE")),'ASIGNACION DE PUNTAJE'!AX25,"")</f>
        <v/>
      </c>
      <c r="R25" s="74" t="str">
        <f>IF(AND('ASIGNACION DE PUNTAJE'!S25="CUMPLE",('ASIGNACION DE PUNTAJE'!AI25="CUMPLE")),'ASIGNACION DE PUNTAJE'!AY25,"")</f>
        <v/>
      </c>
      <c r="S25" s="74" t="str">
        <f>IF(AND('ASIGNACION DE PUNTAJE'!T25="CUMPLE",('ASIGNACION DE PUNTAJE'!AJ25="CUMPLE")),'ASIGNACION DE PUNTAJE'!AZ25,"")</f>
        <v/>
      </c>
      <c r="T25" s="74" t="str">
        <f>IF(AND('ASIGNACION DE PUNTAJE'!U25="CUMPLE",('ASIGNACION DE PUNTAJE'!AK25="CUMPLE")),'ASIGNACION DE PUNTAJE'!BA25,"")</f>
        <v/>
      </c>
      <c r="U25" s="74" t="str">
        <f>IF(AND('ASIGNACION DE PUNTAJE'!V25="CUMPLE",('ASIGNACION DE PUNTAJE'!AL25="CUMPLE")),'ASIGNACION DE PUNTAJE'!BB25,"")</f>
        <v/>
      </c>
      <c r="V25" s="74" t="str">
        <f>IF(AND('ASIGNACION DE PUNTAJE'!W25="CUMPLE",('ASIGNACION DE PUNTAJE'!AM25="CUMPLE")),'ASIGNACION DE PUNTAJE'!BC25,"")</f>
        <v/>
      </c>
      <c r="W25" s="90">
        <v>3</v>
      </c>
      <c r="X25" s="89"/>
      <c r="Y25" s="86"/>
      <c r="Z25" s="86"/>
      <c r="AA25" s="86"/>
      <c r="AB25" s="86"/>
      <c r="AC25" s="86"/>
      <c r="AD25" s="86"/>
      <c r="AE25" s="86"/>
      <c r="AF25" s="91">
        <v>5</v>
      </c>
      <c r="AG25" s="86"/>
      <c r="AH25" s="86"/>
      <c r="AI25" s="86"/>
      <c r="AJ25" s="86"/>
      <c r="AK25" s="86"/>
      <c r="AL25" s="86"/>
      <c r="AM25" s="99" t="s">
        <v>138</v>
      </c>
      <c r="AN25" s="98"/>
      <c r="AO25" s="95"/>
      <c r="AP25" s="95"/>
      <c r="AQ25" s="95"/>
      <c r="AR25" s="95"/>
      <c r="AS25" s="95"/>
      <c r="AT25" s="95"/>
      <c r="AU25" s="95"/>
      <c r="AV25" s="102" t="s">
        <v>138</v>
      </c>
      <c r="AW25" s="95"/>
      <c r="AX25" s="95"/>
      <c r="AY25" s="95"/>
      <c r="AZ25" s="95"/>
      <c r="BA25" s="95"/>
      <c r="BB25" s="95"/>
    </row>
    <row r="26" spans="1:54" ht="11.25" x14ac:dyDescent="0.15">
      <c r="A26" s="7">
        <v>15</v>
      </c>
      <c r="B26" s="7" t="s">
        <v>7</v>
      </c>
      <c r="C26" s="7" t="s">
        <v>25</v>
      </c>
      <c r="D26" s="8" t="s">
        <v>9</v>
      </c>
      <c r="E26" s="15" t="s">
        <v>81</v>
      </c>
      <c r="F26" s="23">
        <v>21</v>
      </c>
      <c r="G26" s="74">
        <f>IF(AND('ASIGNACION DE PUNTAJE'!H26="CUMPLE",('ASIGNACION DE PUNTAJE'!X26="CUMPLE")),'ASIGNACION DE PUNTAJE'!AN26,"")</f>
        <v>1649340</v>
      </c>
      <c r="H26" s="74" t="str">
        <f>IF(AND('ASIGNACION DE PUNTAJE'!I26="CUMPLE",('ASIGNACION DE PUNTAJE'!Y26="CUMPLE")),'ASIGNACION DE PUNTAJE'!AO26,"")</f>
        <v/>
      </c>
      <c r="I26" s="74" t="str">
        <f>IF(AND('ASIGNACION DE PUNTAJE'!J26="CUMPLE",('ASIGNACION DE PUNTAJE'!Z26="CUMPLE")),'ASIGNACION DE PUNTAJE'!AP26,"")</f>
        <v/>
      </c>
      <c r="J26" s="74" t="str">
        <f>IF(AND('ASIGNACION DE PUNTAJE'!K26="CUMPLE",('ASIGNACION DE PUNTAJE'!AA26="CUMPLE")),'ASIGNACION DE PUNTAJE'!AQ26,"")</f>
        <v/>
      </c>
      <c r="K26" s="74" t="str">
        <f>IF(AND('ASIGNACION DE PUNTAJE'!L26="CUMPLE",('ASIGNACION DE PUNTAJE'!AB26="CUMPLE")),'ASIGNACION DE PUNTAJE'!AR26,"")</f>
        <v/>
      </c>
      <c r="L26" s="74" t="str">
        <f>IF(AND('ASIGNACION DE PUNTAJE'!M26="CUMPLE",('ASIGNACION DE PUNTAJE'!AC26="CUMPLE")),'ASIGNACION DE PUNTAJE'!AS26,"")</f>
        <v/>
      </c>
      <c r="M26" s="74" t="str">
        <f>IF(AND('ASIGNACION DE PUNTAJE'!N26="CUMPLE",('ASIGNACION DE PUNTAJE'!AD26="CUMPLE")),'ASIGNACION DE PUNTAJE'!AT26,"")</f>
        <v/>
      </c>
      <c r="N26" s="74" t="str">
        <f>IF(AND('ASIGNACION DE PUNTAJE'!O26="CUMPLE",('ASIGNACION DE PUNTAJE'!AE26="CUMPLE")),'ASIGNACION DE PUNTAJE'!AU26,"")</f>
        <v/>
      </c>
      <c r="O26" s="74" t="str">
        <f>IF(AND('ASIGNACION DE PUNTAJE'!P26="CUMPLE",('ASIGNACION DE PUNTAJE'!AF26="CUMPLE")),'ASIGNACION DE PUNTAJE'!AV26,"")</f>
        <v/>
      </c>
      <c r="P26" s="74" t="str">
        <f>IF(AND('ASIGNACION DE PUNTAJE'!Q26="CUMPLE",('ASIGNACION DE PUNTAJE'!AG26="CUMPLE")),'ASIGNACION DE PUNTAJE'!AW26,"")</f>
        <v/>
      </c>
      <c r="Q26" s="74" t="str">
        <f>IF(AND('ASIGNACION DE PUNTAJE'!R26="CUMPLE",('ASIGNACION DE PUNTAJE'!AH26="CUMPLE")),'ASIGNACION DE PUNTAJE'!AX26,"")</f>
        <v/>
      </c>
      <c r="R26" s="74" t="str">
        <f>IF(AND('ASIGNACION DE PUNTAJE'!S26="CUMPLE",('ASIGNACION DE PUNTAJE'!AI26="CUMPLE")),'ASIGNACION DE PUNTAJE'!AY26,"")</f>
        <v/>
      </c>
      <c r="S26" s="74" t="str">
        <f>IF(AND('ASIGNACION DE PUNTAJE'!T26="CUMPLE",('ASIGNACION DE PUNTAJE'!AJ26="CUMPLE")),'ASIGNACION DE PUNTAJE'!AZ26,"")</f>
        <v/>
      </c>
      <c r="T26" s="74" t="str">
        <f>IF(AND('ASIGNACION DE PUNTAJE'!U26="CUMPLE",('ASIGNACION DE PUNTAJE'!AK26="CUMPLE")),'ASIGNACION DE PUNTAJE'!BA26,"")</f>
        <v/>
      </c>
      <c r="U26" s="74" t="str">
        <f>IF(AND('ASIGNACION DE PUNTAJE'!V26="CUMPLE",('ASIGNACION DE PUNTAJE'!AL26="CUMPLE")),'ASIGNACION DE PUNTAJE'!BB26,"")</f>
        <v/>
      </c>
      <c r="V26" s="74" t="str">
        <f>IF(AND('ASIGNACION DE PUNTAJE'!W26="CUMPLE",('ASIGNACION DE PUNTAJE'!AM26="CUMPLE")),'ASIGNACION DE PUNTAJE'!BC26,"")</f>
        <v/>
      </c>
      <c r="W26" s="90">
        <v>3</v>
      </c>
      <c r="X26" s="89"/>
      <c r="Y26" s="86"/>
      <c r="Z26" s="86"/>
      <c r="AA26" s="86"/>
      <c r="AB26" s="86"/>
      <c r="AC26" s="86"/>
      <c r="AD26" s="86"/>
      <c r="AE26" s="86"/>
      <c r="AF26" s="91">
        <v>5</v>
      </c>
      <c r="AG26" s="86"/>
      <c r="AH26" s="86"/>
      <c r="AI26" s="86"/>
      <c r="AJ26" s="86"/>
      <c r="AK26" s="86"/>
      <c r="AL26" s="86"/>
      <c r="AM26" s="99" t="s">
        <v>138</v>
      </c>
      <c r="AN26" s="98"/>
      <c r="AO26" s="95"/>
      <c r="AP26" s="95"/>
      <c r="AQ26" s="95"/>
      <c r="AR26" s="95"/>
      <c r="AS26" s="95"/>
      <c r="AT26" s="95"/>
      <c r="AU26" s="95"/>
      <c r="AV26" s="102" t="s">
        <v>138</v>
      </c>
      <c r="AW26" s="95"/>
      <c r="AX26" s="95"/>
      <c r="AY26" s="95"/>
      <c r="AZ26" s="95"/>
      <c r="BA26" s="95"/>
      <c r="BB26" s="95"/>
    </row>
    <row r="27" spans="1:54" ht="11.25" x14ac:dyDescent="0.15">
      <c r="A27" s="7">
        <v>16</v>
      </c>
      <c r="B27" s="7" t="s">
        <v>7</v>
      </c>
      <c r="C27" s="7" t="s">
        <v>25</v>
      </c>
      <c r="D27" s="8" t="s">
        <v>9</v>
      </c>
      <c r="E27" s="15" t="s">
        <v>34</v>
      </c>
      <c r="F27" s="23">
        <v>10</v>
      </c>
      <c r="G27" s="74">
        <f>IF(AND('ASIGNACION DE PUNTAJE'!H27="CUMPLE",('ASIGNACION DE PUNTAJE'!X27="CUMPLE")),'ASIGNACION DE PUNTAJE'!AN27,"")</f>
        <v>761600</v>
      </c>
      <c r="H27" s="74" t="str">
        <f>IF(AND('ASIGNACION DE PUNTAJE'!I27="CUMPLE",('ASIGNACION DE PUNTAJE'!Y27="CUMPLE")),'ASIGNACION DE PUNTAJE'!AO27,"")</f>
        <v/>
      </c>
      <c r="I27" s="74" t="str">
        <f>IF(AND('ASIGNACION DE PUNTAJE'!J27="CUMPLE",('ASIGNACION DE PUNTAJE'!Z27="CUMPLE")),'ASIGNACION DE PUNTAJE'!AP27,"")</f>
        <v/>
      </c>
      <c r="J27" s="74" t="str">
        <f>IF(AND('ASIGNACION DE PUNTAJE'!K27="CUMPLE",('ASIGNACION DE PUNTAJE'!AA27="CUMPLE")),'ASIGNACION DE PUNTAJE'!AQ27,"")</f>
        <v/>
      </c>
      <c r="K27" s="74" t="str">
        <f>IF(AND('ASIGNACION DE PUNTAJE'!L27="CUMPLE",('ASIGNACION DE PUNTAJE'!AB27="CUMPLE")),'ASIGNACION DE PUNTAJE'!AR27,"")</f>
        <v/>
      </c>
      <c r="L27" s="74" t="str">
        <f>IF(AND('ASIGNACION DE PUNTAJE'!M27="CUMPLE",('ASIGNACION DE PUNTAJE'!AC27="CUMPLE")),'ASIGNACION DE PUNTAJE'!AS27,"")</f>
        <v/>
      </c>
      <c r="M27" s="74" t="str">
        <f>IF(AND('ASIGNACION DE PUNTAJE'!N27="CUMPLE",('ASIGNACION DE PUNTAJE'!AD27="CUMPLE")),'ASIGNACION DE PUNTAJE'!AT27,"")</f>
        <v/>
      </c>
      <c r="N27" s="74" t="str">
        <f>IF(AND('ASIGNACION DE PUNTAJE'!O27="CUMPLE",('ASIGNACION DE PUNTAJE'!AE27="CUMPLE")),'ASIGNACION DE PUNTAJE'!AU27,"")</f>
        <v/>
      </c>
      <c r="O27" s="74" t="str">
        <f>IF(AND('ASIGNACION DE PUNTAJE'!P27="CUMPLE",('ASIGNACION DE PUNTAJE'!AF27="CUMPLE")),'ASIGNACION DE PUNTAJE'!AV27,"")</f>
        <v/>
      </c>
      <c r="P27" s="74" t="str">
        <f>IF(AND('ASIGNACION DE PUNTAJE'!Q27="CUMPLE",('ASIGNACION DE PUNTAJE'!AG27="CUMPLE")),'ASIGNACION DE PUNTAJE'!AW27,"")</f>
        <v/>
      </c>
      <c r="Q27" s="74" t="str">
        <f>IF(AND('ASIGNACION DE PUNTAJE'!R27="CUMPLE",('ASIGNACION DE PUNTAJE'!AH27="CUMPLE")),'ASIGNACION DE PUNTAJE'!AX27,"")</f>
        <v/>
      </c>
      <c r="R27" s="74" t="str">
        <f>IF(AND('ASIGNACION DE PUNTAJE'!S27="CUMPLE",('ASIGNACION DE PUNTAJE'!AI27="CUMPLE")),'ASIGNACION DE PUNTAJE'!AY27,"")</f>
        <v/>
      </c>
      <c r="S27" s="74" t="str">
        <f>IF(AND('ASIGNACION DE PUNTAJE'!T27="CUMPLE",('ASIGNACION DE PUNTAJE'!AJ27="CUMPLE")),'ASIGNACION DE PUNTAJE'!AZ27,"")</f>
        <v/>
      </c>
      <c r="T27" s="74" t="str">
        <f>IF(AND('ASIGNACION DE PUNTAJE'!U27="CUMPLE",('ASIGNACION DE PUNTAJE'!AK27="CUMPLE")),'ASIGNACION DE PUNTAJE'!BA27,"")</f>
        <v/>
      </c>
      <c r="U27" s="74" t="str">
        <f>IF(AND('ASIGNACION DE PUNTAJE'!V27="CUMPLE",('ASIGNACION DE PUNTAJE'!AL27="CUMPLE")),'ASIGNACION DE PUNTAJE'!BB27,"")</f>
        <v/>
      </c>
      <c r="V27" s="74" t="str">
        <f>IF(AND('ASIGNACION DE PUNTAJE'!W27="CUMPLE",('ASIGNACION DE PUNTAJE'!AM27="CUMPLE")),'ASIGNACION DE PUNTAJE'!BC27,"")</f>
        <v/>
      </c>
      <c r="W27" s="90">
        <v>3</v>
      </c>
      <c r="X27" s="89"/>
      <c r="Y27" s="86"/>
      <c r="Z27" s="86"/>
      <c r="AA27" s="86"/>
      <c r="AB27" s="86"/>
      <c r="AC27" s="86"/>
      <c r="AD27" s="86"/>
      <c r="AE27" s="86"/>
      <c r="AF27" s="91">
        <v>5</v>
      </c>
      <c r="AG27" s="86"/>
      <c r="AH27" s="86"/>
      <c r="AI27" s="86"/>
      <c r="AJ27" s="86"/>
      <c r="AK27" s="86"/>
      <c r="AL27" s="86"/>
      <c r="AM27" s="99" t="s">
        <v>138</v>
      </c>
      <c r="AN27" s="98"/>
      <c r="AO27" s="95"/>
      <c r="AP27" s="95"/>
      <c r="AQ27" s="95"/>
      <c r="AR27" s="95"/>
      <c r="AS27" s="95"/>
      <c r="AT27" s="95"/>
      <c r="AU27" s="95"/>
      <c r="AV27" s="102" t="s">
        <v>138</v>
      </c>
      <c r="AW27" s="95"/>
      <c r="AX27" s="95"/>
      <c r="AY27" s="95"/>
      <c r="AZ27" s="95"/>
      <c r="BA27" s="95"/>
      <c r="BB27" s="95"/>
    </row>
    <row r="28" spans="1:54" ht="11.25" x14ac:dyDescent="0.15">
      <c r="A28" s="7">
        <v>17</v>
      </c>
      <c r="B28" s="7" t="s">
        <v>7</v>
      </c>
      <c r="C28" s="7" t="s">
        <v>25</v>
      </c>
      <c r="D28" s="8" t="s">
        <v>9</v>
      </c>
      <c r="E28" s="15" t="s">
        <v>36</v>
      </c>
      <c r="F28" s="23">
        <v>25</v>
      </c>
      <c r="G28" s="74">
        <f>IF(AND('ASIGNACION DE PUNTAJE'!H28="CUMPLE",('ASIGNACION DE PUNTAJE'!X28="CUMPLE")),'ASIGNACION DE PUNTAJE'!AN28,"")</f>
        <v>743750</v>
      </c>
      <c r="H28" s="74" t="str">
        <f>IF(AND('ASIGNACION DE PUNTAJE'!I28="CUMPLE",('ASIGNACION DE PUNTAJE'!Y28="CUMPLE")),'ASIGNACION DE PUNTAJE'!AO28,"")</f>
        <v/>
      </c>
      <c r="I28" s="74" t="str">
        <f>IF(AND('ASIGNACION DE PUNTAJE'!J28="CUMPLE",('ASIGNACION DE PUNTAJE'!Z28="CUMPLE")),'ASIGNACION DE PUNTAJE'!AP28,"")</f>
        <v/>
      </c>
      <c r="J28" s="74" t="str">
        <f>IF(AND('ASIGNACION DE PUNTAJE'!K28="CUMPLE",('ASIGNACION DE PUNTAJE'!AA28="CUMPLE")),'ASIGNACION DE PUNTAJE'!AQ28,"")</f>
        <v/>
      </c>
      <c r="K28" s="74" t="str">
        <f>IF(AND('ASIGNACION DE PUNTAJE'!L28="CUMPLE",('ASIGNACION DE PUNTAJE'!AB28="CUMPLE")),'ASIGNACION DE PUNTAJE'!AR28,"")</f>
        <v/>
      </c>
      <c r="L28" s="74" t="str">
        <f>IF(AND('ASIGNACION DE PUNTAJE'!M28="CUMPLE",('ASIGNACION DE PUNTAJE'!AC28="CUMPLE")),'ASIGNACION DE PUNTAJE'!AS28,"")</f>
        <v/>
      </c>
      <c r="M28" s="74" t="str">
        <f>IF(AND('ASIGNACION DE PUNTAJE'!N28="CUMPLE",('ASIGNACION DE PUNTAJE'!AD28="CUMPLE")),'ASIGNACION DE PUNTAJE'!AT28,"")</f>
        <v/>
      </c>
      <c r="N28" s="74" t="str">
        <f>IF(AND('ASIGNACION DE PUNTAJE'!O28="CUMPLE",('ASIGNACION DE PUNTAJE'!AE28="CUMPLE")),'ASIGNACION DE PUNTAJE'!AU28,"")</f>
        <v/>
      </c>
      <c r="O28" s="74" t="str">
        <f>IF(AND('ASIGNACION DE PUNTAJE'!P28="CUMPLE",('ASIGNACION DE PUNTAJE'!AF28="CUMPLE")),'ASIGNACION DE PUNTAJE'!AV28,"")</f>
        <v/>
      </c>
      <c r="P28" s="74" t="str">
        <f>IF(AND('ASIGNACION DE PUNTAJE'!Q28="CUMPLE",('ASIGNACION DE PUNTAJE'!AG28="CUMPLE")),'ASIGNACION DE PUNTAJE'!AW28,"")</f>
        <v/>
      </c>
      <c r="Q28" s="74" t="str">
        <f>IF(AND('ASIGNACION DE PUNTAJE'!R28="CUMPLE",('ASIGNACION DE PUNTAJE'!AH28="CUMPLE")),'ASIGNACION DE PUNTAJE'!AX28,"")</f>
        <v/>
      </c>
      <c r="R28" s="74" t="str">
        <f>IF(AND('ASIGNACION DE PUNTAJE'!S28="CUMPLE",('ASIGNACION DE PUNTAJE'!AI28="CUMPLE")),'ASIGNACION DE PUNTAJE'!AY28,"")</f>
        <v/>
      </c>
      <c r="S28" s="74" t="str">
        <f>IF(AND('ASIGNACION DE PUNTAJE'!T28="CUMPLE",('ASIGNACION DE PUNTAJE'!AJ28="CUMPLE")),'ASIGNACION DE PUNTAJE'!AZ28,"")</f>
        <v/>
      </c>
      <c r="T28" s="74" t="str">
        <f>IF(AND('ASIGNACION DE PUNTAJE'!U28="CUMPLE",('ASIGNACION DE PUNTAJE'!AK28="CUMPLE")),'ASIGNACION DE PUNTAJE'!BA28,"")</f>
        <v/>
      </c>
      <c r="U28" s="74" t="str">
        <f>IF(AND('ASIGNACION DE PUNTAJE'!V28="CUMPLE",('ASIGNACION DE PUNTAJE'!AL28="CUMPLE")),'ASIGNACION DE PUNTAJE'!BB28,"")</f>
        <v/>
      </c>
      <c r="V28" s="74" t="str">
        <f>IF(AND('ASIGNACION DE PUNTAJE'!W28="CUMPLE",('ASIGNACION DE PUNTAJE'!AM28="CUMPLE")),'ASIGNACION DE PUNTAJE'!BC28,"")</f>
        <v/>
      </c>
      <c r="W28" s="90">
        <v>3</v>
      </c>
      <c r="X28" s="89"/>
      <c r="Y28" s="86"/>
      <c r="Z28" s="86"/>
      <c r="AA28" s="86"/>
      <c r="AB28" s="86"/>
      <c r="AC28" s="86"/>
      <c r="AD28" s="86"/>
      <c r="AE28" s="86"/>
      <c r="AF28" s="91">
        <v>5</v>
      </c>
      <c r="AG28" s="86"/>
      <c r="AH28" s="86"/>
      <c r="AI28" s="86"/>
      <c r="AJ28" s="86"/>
      <c r="AK28" s="86"/>
      <c r="AL28" s="86"/>
      <c r="AM28" s="99" t="s">
        <v>138</v>
      </c>
      <c r="AN28" s="98"/>
      <c r="AO28" s="95"/>
      <c r="AP28" s="95"/>
      <c r="AQ28" s="95"/>
      <c r="AR28" s="95"/>
      <c r="AS28" s="95"/>
      <c r="AT28" s="95"/>
      <c r="AU28" s="95"/>
      <c r="AV28" s="102" t="s">
        <v>138</v>
      </c>
      <c r="AW28" s="95"/>
      <c r="AX28" s="95"/>
      <c r="AY28" s="95"/>
      <c r="AZ28" s="95"/>
      <c r="BA28" s="95"/>
      <c r="BB28" s="95"/>
    </row>
    <row r="29" spans="1:54" ht="31.5" x14ac:dyDescent="0.15">
      <c r="A29" s="7">
        <v>18</v>
      </c>
      <c r="B29" s="7" t="s">
        <v>7</v>
      </c>
      <c r="C29" s="7" t="s">
        <v>38</v>
      </c>
      <c r="D29" s="8" t="s">
        <v>39</v>
      </c>
      <c r="E29" s="7" t="s">
        <v>40</v>
      </c>
      <c r="F29" s="23">
        <v>1</v>
      </c>
      <c r="G29" s="74" t="str">
        <f>IF(AND('ASIGNACION DE PUNTAJE'!H29="CUMPLE",('ASIGNACION DE PUNTAJE'!X29="CUMPLE")),'ASIGNACION DE PUNTAJE'!AN29,"")</f>
        <v/>
      </c>
      <c r="H29" s="74" t="str">
        <f>IF(AND('ASIGNACION DE PUNTAJE'!I29="CUMPLE",('ASIGNACION DE PUNTAJE'!Y29="CUMPLE")),'ASIGNACION DE PUNTAJE'!AO29,"")</f>
        <v/>
      </c>
      <c r="I29" s="74" t="str">
        <f>IF(AND('ASIGNACION DE PUNTAJE'!J29="CUMPLE",('ASIGNACION DE PUNTAJE'!Z29="CUMPLE")),'ASIGNACION DE PUNTAJE'!AP29,"")</f>
        <v/>
      </c>
      <c r="J29" s="74">
        <f>IF(AND('ASIGNACION DE PUNTAJE'!K29="CUMPLE",('ASIGNACION DE PUNTAJE'!AA29="CUMPLE")),'ASIGNACION DE PUNTAJE'!AQ29,"")</f>
        <v>179357871</v>
      </c>
      <c r="K29" s="74" t="str">
        <f>IF(AND('ASIGNACION DE PUNTAJE'!L29="CUMPLE",('ASIGNACION DE PUNTAJE'!AB29="CUMPLE")),'ASIGNACION DE PUNTAJE'!AR29,"")</f>
        <v/>
      </c>
      <c r="L29" s="74" t="str">
        <f>IF(AND('ASIGNACION DE PUNTAJE'!M29="CUMPLE",('ASIGNACION DE PUNTAJE'!AC29="CUMPLE")),'ASIGNACION DE PUNTAJE'!AS29,"")</f>
        <v/>
      </c>
      <c r="M29" s="74" t="str">
        <f>IF(AND('ASIGNACION DE PUNTAJE'!N29="CUMPLE",('ASIGNACION DE PUNTAJE'!AD29="CUMPLE")),'ASIGNACION DE PUNTAJE'!AT29,"")</f>
        <v/>
      </c>
      <c r="N29" s="74" t="str">
        <f>IF(AND('ASIGNACION DE PUNTAJE'!O29="CUMPLE",('ASIGNACION DE PUNTAJE'!AE29="CUMPLE")),'ASIGNACION DE PUNTAJE'!AU29,"")</f>
        <v/>
      </c>
      <c r="O29" s="74">
        <f>IF(AND('ASIGNACION DE PUNTAJE'!P29="CUMPLE",('ASIGNACION DE PUNTAJE'!AF29="CUMPLE")),'ASIGNACION DE PUNTAJE'!AV29,"")</f>
        <v>199000000.28999999</v>
      </c>
      <c r="P29" s="74" t="str">
        <f>IF(AND('ASIGNACION DE PUNTAJE'!Q29="CUMPLE",('ASIGNACION DE PUNTAJE'!AG29="CUMPLE")),'ASIGNACION DE PUNTAJE'!AW29,"")</f>
        <v/>
      </c>
      <c r="Q29" s="74" t="str">
        <f>IF(AND('ASIGNACION DE PUNTAJE'!R29="CUMPLE",('ASIGNACION DE PUNTAJE'!AH29="CUMPLE")),'ASIGNACION DE PUNTAJE'!AX29,"")</f>
        <v/>
      </c>
      <c r="R29" s="74" t="str">
        <f>IF(AND('ASIGNACION DE PUNTAJE'!S29="CUMPLE",('ASIGNACION DE PUNTAJE'!AI29="CUMPLE")),'ASIGNACION DE PUNTAJE'!AY29,"")</f>
        <v/>
      </c>
      <c r="S29" s="74">
        <f>IF(AND('ASIGNACION DE PUNTAJE'!T29="CUMPLE",('ASIGNACION DE PUNTAJE'!AJ29="CUMPLE")),'ASIGNACION DE PUNTAJE'!AZ29,"")</f>
        <v>199900008</v>
      </c>
      <c r="T29" s="74" t="str">
        <f>IF(AND('ASIGNACION DE PUNTAJE'!U29="CUMPLE",('ASIGNACION DE PUNTAJE'!AK29="CUMPLE")),'ASIGNACION DE PUNTAJE'!BA29,"")</f>
        <v/>
      </c>
      <c r="U29" s="74" t="str">
        <f>IF(AND('ASIGNACION DE PUNTAJE'!V29="CUMPLE",('ASIGNACION DE PUNTAJE'!AL29="CUMPLE")),'ASIGNACION DE PUNTAJE'!BB29,"")</f>
        <v/>
      </c>
      <c r="V29" s="74" t="str">
        <f>IF(AND('ASIGNACION DE PUNTAJE'!W29="CUMPLE",('ASIGNACION DE PUNTAJE'!AM29="CUMPLE")),'ASIGNACION DE PUNTAJE'!BC29,"")</f>
        <v/>
      </c>
      <c r="W29" s="86"/>
      <c r="X29" s="89"/>
      <c r="Y29" s="86"/>
      <c r="Z29" s="90">
        <v>2</v>
      </c>
      <c r="AA29" s="86"/>
      <c r="AB29" s="94">
        <v>5.083333333333333</v>
      </c>
      <c r="AC29" s="86"/>
      <c r="AD29" s="86"/>
      <c r="AE29" s="94">
        <v>5.083333333333333</v>
      </c>
      <c r="AF29" s="91">
        <v>5</v>
      </c>
      <c r="AG29" s="86"/>
      <c r="AH29" s="86"/>
      <c r="AI29" s="94">
        <v>5.083333333333333</v>
      </c>
      <c r="AJ29" s="94">
        <v>5.083333333333333</v>
      </c>
      <c r="AK29" s="86"/>
      <c r="AL29" s="86"/>
      <c r="AM29" s="95"/>
      <c r="AN29" s="98"/>
      <c r="AO29" s="95"/>
      <c r="AP29" s="99" t="s">
        <v>138</v>
      </c>
      <c r="AQ29" s="95"/>
      <c r="AR29" s="101" t="s">
        <v>138</v>
      </c>
      <c r="AS29" s="95"/>
      <c r="AT29" s="95"/>
      <c r="AU29" s="101" t="s">
        <v>139</v>
      </c>
      <c r="AV29" s="102" t="s">
        <v>138</v>
      </c>
      <c r="AW29" s="95"/>
      <c r="AX29" s="95"/>
      <c r="AY29" s="101" t="s">
        <v>138</v>
      </c>
      <c r="AZ29" s="101" t="s">
        <v>138</v>
      </c>
      <c r="BA29" s="95"/>
      <c r="BB29" s="95"/>
    </row>
    <row r="30" spans="1:54" ht="21" x14ac:dyDescent="0.15">
      <c r="A30" s="7">
        <v>19</v>
      </c>
      <c r="B30" s="7" t="s">
        <v>7</v>
      </c>
      <c r="C30" s="7" t="s">
        <v>41</v>
      </c>
      <c r="D30" s="8" t="s">
        <v>9</v>
      </c>
      <c r="E30" s="15" t="s">
        <v>83</v>
      </c>
      <c r="F30" s="23">
        <v>1</v>
      </c>
      <c r="G30" s="74" t="str">
        <f>IF(AND('ASIGNACION DE PUNTAJE'!H30="CUMPLE",('ASIGNACION DE PUNTAJE'!X30="CUMPLE")),'ASIGNACION DE PUNTAJE'!AN30,"")</f>
        <v/>
      </c>
      <c r="H30" s="74" t="str">
        <f>IF(AND('ASIGNACION DE PUNTAJE'!I30="CUMPLE",('ASIGNACION DE PUNTAJE'!Y30="CUMPLE")),'ASIGNACION DE PUNTAJE'!AO30,"")</f>
        <v/>
      </c>
      <c r="I30" s="74" t="str">
        <f>IF(AND('ASIGNACION DE PUNTAJE'!J30="CUMPLE",('ASIGNACION DE PUNTAJE'!Z30="CUMPLE")),'ASIGNACION DE PUNTAJE'!AP30,"")</f>
        <v/>
      </c>
      <c r="J30" s="74" t="str">
        <f>IF(AND('ASIGNACION DE PUNTAJE'!K30="CUMPLE",('ASIGNACION DE PUNTAJE'!AA30="CUMPLE")),'ASIGNACION DE PUNTAJE'!AQ30,"")</f>
        <v/>
      </c>
      <c r="K30" s="74" t="str">
        <f>IF(AND('ASIGNACION DE PUNTAJE'!L30="CUMPLE",('ASIGNACION DE PUNTAJE'!AB30="CUMPLE")),'ASIGNACION DE PUNTAJE'!AR30,"")</f>
        <v/>
      </c>
      <c r="L30" s="74" t="str">
        <f>IF(AND('ASIGNACION DE PUNTAJE'!M30="CUMPLE",('ASIGNACION DE PUNTAJE'!AC30="CUMPLE")),'ASIGNACION DE PUNTAJE'!AS30,"")</f>
        <v/>
      </c>
      <c r="M30" s="74" t="str">
        <f>IF(AND('ASIGNACION DE PUNTAJE'!N30="CUMPLE",('ASIGNACION DE PUNTAJE'!AD30="CUMPLE")),'ASIGNACION DE PUNTAJE'!AT30,"")</f>
        <v/>
      </c>
      <c r="N30" s="74" t="str">
        <f>IF(AND('ASIGNACION DE PUNTAJE'!O30="CUMPLE",('ASIGNACION DE PUNTAJE'!AE30="CUMPLE")),'ASIGNACION DE PUNTAJE'!AU30,"")</f>
        <v/>
      </c>
      <c r="O30" s="74" t="str">
        <f>IF(AND('ASIGNACION DE PUNTAJE'!P30="CUMPLE",('ASIGNACION DE PUNTAJE'!AF30="CUMPLE")),'ASIGNACION DE PUNTAJE'!AV30,"")</f>
        <v/>
      </c>
      <c r="P30" s="74" t="str">
        <f>IF(AND('ASIGNACION DE PUNTAJE'!Q30="CUMPLE",('ASIGNACION DE PUNTAJE'!AG30="CUMPLE")),'ASIGNACION DE PUNTAJE'!AW30,"")</f>
        <v/>
      </c>
      <c r="Q30" s="74" t="str">
        <f>IF(AND('ASIGNACION DE PUNTAJE'!R30="CUMPLE",('ASIGNACION DE PUNTAJE'!AH30="CUMPLE")),'ASIGNACION DE PUNTAJE'!AX30,"")</f>
        <v/>
      </c>
      <c r="R30" s="74" t="str">
        <f>IF(AND('ASIGNACION DE PUNTAJE'!S30="CUMPLE",('ASIGNACION DE PUNTAJE'!AI30="CUMPLE")),'ASIGNACION DE PUNTAJE'!AY30,"")</f>
        <v/>
      </c>
      <c r="S30" s="74" t="str">
        <f>IF(AND('ASIGNACION DE PUNTAJE'!T30="CUMPLE",('ASIGNACION DE PUNTAJE'!AJ30="CUMPLE")),'ASIGNACION DE PUNTAJE'!AZ30,"")</f>
        <v/>
      </c>
      <c r="T30" s="74" t="str">
        <f>IF(AND('ASIGNACION DE PUNTAJE'!U30="CUMPLE",('ASIGNACION DE PUNTAJE'!AK30="CUMPLE")),'ASIGNACION DE PUNTAJE'!BA30,"")</f>
        <v/>
      </c>
      <c r="U30" s="74" t="str">
        <f>IF(AND('ASIGNACION DE PUNTAJE'!V30="CUMPLE",('ASIGNACION DE PUNTAJE'!AL30="CUMPLE")),'ASIGNACION DE PUNTAJE'!BB30,"")</f>
        <v/>
      </c>
      <c r="V30" s="74" t="str">
        <f>IF(AND('ASIGNACION DE PUNTAJE'!W30="CUMPLE",('ASIGNACION DE PUNTAJE'!AM30="CUMPLE")),'ASIGNACION DE PUNTAJE'!BC30,"")</f>
        <v/>
      </c>
      <c r="W30" s="86"/>
      <c r="X30" s="89"/>
      <c r="Y30" s="86"/>
      <c r="Z30" s="86"/>
      <c r="AA30" s="86"/>
      <c r="AB30" s="86"/>
      <c r="AC30" s="86"/>
      <c r="AD30" s="86"/>
      <c r="AE30" s="86"/>
      <c r="AF30" s="86"/>
      <c r="AG30" s="86"/>
      <c r="AH30" s="86"/>
      <c r="AI30" s="86"/>
      <c r="AJ30" s="86"/>
      <c r="AK30" s="90">
        <v>2</v>
      </c>
      <c r="AL30" s="86"/>
      <c r="AM30" s="95"/>
      <c r="AN30" s="98"/>
      <c r="AO30" s="95"/>
      <c r="AP30" s="95"/>
      <c r="AQ30" s="95"/>
      <c r="AR30" s="95"/>
      <c r="AS30" s="95"/>
      <c r="AT30" s="95"/>
      <c r="AU30" s="95"/>
      <c r="AV30" s="95"/>
      <c r="AW30" s="95"/>
      <c r="AX30" s="95"/>
      <c r="AY30" s="95"/>
      <c r="AZ30" s="95"/>
      <c r="BA30" s="99" t="s">
        <v>138</v>
      </c>
      <c r="BB30" s="95"/>
    </row>
    <row r="31" spans="1:54" ht="11.25" x14ac:dyDescent="0.15">
      <c r="A31" s="7">
        <v>20</v>
      </c>
      <c r="B31" s="7" t="s">
        <v>7</v>
      </c>
      <c r="C31" s="7" t="s">
        <v>42</v>
      </c>
      <c r="D31" s="7" t="s">
        <v>43</v>
      </c>
      <c r="E31" s="15" t="s">
        <v>44</v>
      </c>
      <c r="F31" s="23">
        <v>3</v>
      </c>
      <c r="G31" s="74">
        <f>IF(AND('ASIGNACION DE PUNTAJE'!H31="CUMPLE",('ASIGNACION DE PUNTAJE'!X31="CUMPLE")),'ASIGNACION DE PUNTAJE'!AN31,"")</f>
        <v>52836000</v>
      </c>
      <c r="H31" s="74" t="str">
        <f>IF(AND('ASIGNACION DE PUNTAJE'!I31="CUMPLE",('ASIGNACION DE PUNTAJE'!Y31="CUMPLE")),'ASIGNACION DE PUNTAJE'!AO31,"")</f>
        <v/>
      </c>
      <c r="I31" s="74" t="str">
        <f>IF(AND('ASIGNACION DE PUNTAJE'!J31="CUMPLE",('ASIGNACION DE PUNTAJE'!Z31="CUMPLE")),'ASIGNACION DE PUNTAJE'!AP31,"")</f>
        <v/>
      </c>
      <c r="J31" s="74" t="str">
        <f>IF(AND('ASIGNACION DE PUNTAJE'!K31="CUMPLE",('ASIGNACION DE PUNTAJE'!AA31="CUMPLE")),'ASIGNACION DE PUNTAJE'!AQ31,"")</f>
        <v/>
      </c>
      <c r="K31" s="74" t="str">
        <f>IF(AND('ASIGNACION DE PUNTAJE'!L31="CUMPLE",('ASIGNACION DE PUNTAJE'!AB31="CUMPLE")),'ASIGNACION DE PUNTAJE'!AR31,"")</f>
        <v/>
      </c>
      <c r="L31" s="74" t="str">
        <f>IF(AND('ASIGNACION DE PUNTAJE'!M31="CUMPLE",('ASIGNACION DE PUNTAJE'!AC31="CUMPLE")),'ASIGNACION DE PUNTAJE'!AS31,"")</f>
        <v/>
      </c>
      <c r="M31" s="74" t="str">
        <f>IF(AND('ASIGNACION DE PUNTAJE'!N31="CUMPLE",('ASIGNACION DE PUNTAJE'!AD31="CUMPLE")),'ASIGNACION DE PUNTAJE'!AT31,"")</f>
        <v/>
      </c>
      <c r="N31" s="74" t="str">
        <f>IF(AND('ASIGNACION DE PUNTAJE'!O31="CUMPLE",('ASIGNACION DE PUNTAJE'!AE31="CUMPLE")),'ASIGNACION DE PUNTAJE'!AU31,"")</f>
        <v/>
      </c>
      <c r="O31" s="74" t="str">
        <f>IF(AND('ASIGNACION DE PUNTAJE'!P31="CUMPLE",('ASIGNACION DE PUNTAJE'!AF31="CUMPLE")),'ASIGNACION DE PUNTAJE'!AV31,"")</f>
        <v/>
      </c>
      <c r="P31" s="74" t="str">
        <f>IF(AND('ASIGNACION DE PUNTAJE'!Q31="CUMPLE",('ASIGNACION DE PUNTAJE'!AG31="CUMPLE")),'ASIGNACION DE PUNTAJE'!AW31,"")</f>
        <v/>
      </c>
      <c r="Q31" s="74" t="str">
        <f>IF(AND('ASIGNACION DE PUNTAJE'!R31="CUMPLE",('ASIGNACION DE PUNTAJE'!AH31="CUMPLE")),'ASIGNACION DE PUNTAJE'!AX31,"")</f>
        <v/>
      </c>
      <c r="R31" s="74" t="str">
        <f>IF(AND('ASIGNACION DE PUNTAJE'!S31="CUMPLE",('ASIGNACION DE PUNTAJE'!AI31="CUMPLE")),'ASIGNACION DE PUNTAJE'!AY31,"")</f>
        <v/>
      </c>
      <c r="S31" s="74" t="str">
        <f>IF(AND('ASIGNACION DE PUNTAJE'!T31="CUMPLE",('ASIGNACION DE PUNTAJE'!AJ31="CUMPLE")),'ASIGNACION DE PUNTAJE'!AZ31,"")</f>
        <v/>
      </c>
      <c r="T31" s="74" t="str">
        <f>IF(AND('ASIGNACION DE PUNTAJE'!U31="CUMPLE",('ASIGNACION DE PUNTAJE'!AK31="CUMPLE")),'ASIGNACION DE PUNTAJE'!BA31,"")</f>
        <v/>
      </c>
      <c r="U31" s="74" t="str">
        <f>IF(AND('ASIGNACION DE PUNTAJE'!V31="CUMPLE",('ASIGNACION DE PUNTAJE'!AL31="CUMPLE")),'ASIGNACION DE PUNTAJE'!BB31,"")</f>
        <v/>
      </c>
      <c r="V31" s="74" t="str">
        <f>IF(AND('ASIGNACION DE PUNTAJE'!W31="CUMPLE",('ASIGNACION DE PUNTAJE'!AM31="CUMPLE")),'ASIGNACION DE PUNTAJE'!BC31,"")</f>
        <v/>
      </c>
      <c r="W31" s="90">
        <v>3</v>
      </c>
      <c r="X31" s="89"/>
      <c r="Y31" s="86"/>
      <c r="Z31" s="86"/>
      <c r="AA31" s="86"/>
      <c r="AB31" s="86"/>
      <c r="AC31" s="86"/>
      <c r="AD31" s="86"/>
      <c r="AE31" s="86"/>
      <c r="AF31" s="91">
        <v>5</v>
      </c>
      <c r="AG31" s="86"/>
      <c r="AH31" s="86"/>
      <c r="AI31" s="86"/>
      <c r="AJ31" s="86"/>
      <c r="AK31" s="86"/>
      <c r="AL31" s="86"/>
      <c r="AM31" s="99" t="s">
        <v>138</v>
      </c>
      <c r="AN31" s="98"/>
      <c r="AO31" s="95"/>
      <c r="AP31" s="95"/>
      <c r="AQ31" s="95"/>
      <c r="AR31" s="95"/>
      <c r="AS31" s="95"/>
      <c r="AT31" s="95"/>
      <c r="AU31" s="95"/>
      <c r="AV31" s="102" t="s">
        <v>138</v>
      </c>
      <c r="AW31" s="95"/>
      <c r="AX31" s="95"/>
      <c r="AY31" s="95"/>
      <c r="AZ31" s="95"/>
      <c r="BA31" s="95"/>
      <c r="BB31" s="95"/>
    </row>
    <row r="32" spans="1:54" ht="63" customHeight="1" x14ac:dyDescent="0.15">
      <c r="A32" s="7">
        <v>21</v>
      </c>
      <c r="B32" s="7" t="s">
        <v>7</v>
      </c>
      <c r="C32" s="7" t="s">
        <v>42</v>
      </c>
      <c r="D32" s="7" t="s">
        <v>43</v>
      </c>
      <c r="E32" s="7" t="s">
        <v>45</v>
      </c>
      <c r="F32" s="23">
        <v>3</v>
      </c>
      <c r="G32" s="74">
        <f>IF(AND('ASIGNACION DE PUNTAJE'!H32="CUMPLE",('ASIGNACION DE PUNTAJE'!X32="CUMPLE")),'ASIGNACION DE PUNTAJE'!AN32,"")</f>
        <v>11781000</v>
      </c>
      <c r="H32" s="74" t="str">
        <f>IF(AND('ASIGNACION DE PUNTAJE'!I32="CUMPLE",('ASIGNACION DE PUNTAJE'!Y32="CUMPLE")),'ASIGNACION DE PUNTAJE'!AO32,"")</f>
        <v/>
      </c>
      <c r="I32" s="74" t="str">
        <f>IF(AND('ASIGNACION DE PUNTAJE'!J32="CUMPLE",('ASIGNACION DE PUNTAJE'!Z32="CUMPLE")),'ASIGNACION DE PUNTAJE'!AP32,"")</f>
        <v/>
      </c>
      <c r="J32" s="74" t="str">
        <f>IF(AND('ASIGNACION DE PUNTAJE'!K32="CUMPLE",('ASIGNACION DE PUNTAJE'!AA32="CUMPLE")),'ASIGNACION DE PUNTAJE'!AQ32,"")</f>
        <v/>
      </c>
      <c r="K32" s="74" t="str">
        <f>IF(AND('ASIGNACION DE PUNTAJE'!L32="CUMPLE",('ASIGNACION DE PUNTAJE'!AB32="CUMPLE")),'ASIGNACION DE PUNTAJE'!AR32,"")</f>
        <v/>
      </c>
      <c r="L32" s="74" t="str">
        <f>IF(AND('ASIGNACION DE PUNTAJE'!M32="CUMPLE",('ASIGNACION DE PUNTAJE'!AC32="CUMPLE")),'ASIGNACION DE PUNTAJE'!AS32,"")</f>
        <v/>
      </c>
      <c r="M32" s="74" t="str">
        <f>IF(AND('ASIGNACION DE PUNTAJE'!N32="CUMPLE",('ASIGNACION DE PUNTAJE'!AD32="CUMPLE")),'ASIGNACION DE PUNTAJE'!AT32,"")</f>
        <v/>
      </c>
      <c r="N32" s="74" t="str">
        <f>IF(AND('ASIGNACION DE PUNTAJE'!O32="CUMPLE",('ASIGNACION DE PUNTAJE'!AE32="CUMPLE")),'ASIGNACION DE PUNTAJE'!AU32,"")</f>
        <v/>
      </c>
      <c r="O32" s="74" t="str">
        <f>IF(AND('ASIGNACION DE PUNTAJE'!P32="CUMPLE",('ASIGNACION DE PUNTAJE'!AF32="CUMPLE")),'ASIGNACION DE PUNTAJE'!AV32,"")</f>
        <v/>
      </c>
      <c r="P32" s="74" t="str">
        <f>IF(AND('ASIGNACION DE PUNTAJE'!Q32="CUMPLE",('ASIGNACION DE PUNTAJE'!AG32="CUMPLE")),'ASIGNACION DE PUNTAJE'!AW32,"")</f>
        <v/>
      </c>
      <c r="Q32" s="74" t="str">
        <f>IF(AND('ASIGNACION DE PUNTAJE'!R32="CUMPLE",('ASIGNACION DE PUNTAJE'!AH32="CUMPLE")),'ASIGNACION DE PUNTAJE'!AX32,"")</f>
        <v/>
      </c>
      <c r="R32" s="74" t="str">
        <f>IF(AND('ASIGNACION DE PUNTAJE'!S32="CUMPLE",('ASIGNACION DE PUNTAJE'!AI32="CUMPLE")),'ASIGNACION DE PUNTAJE'!AY32,"")</f>
        <v/>
      </c>
      <c r="S32" s="74" t="str">
        <f>IF(AND('ASIGNACION DE PUNTAJE'!T32="CUMPLE",('ASIGNACION DE PUNTAJE'!AJ32="CUMPLE")),'ASIGNACION DE PUNTAJE'!AZ32,"")</f>
        <v/>
      </c>
      <c r="T32" s="74" t="str">
        <f>IF(AND('ASIGNACION DE PUNTAJE'!U32="CUMPLE",('ASIGNACION DE PUNTAJE'!AK32="CUMPLE")),'ASIGNACION DE PUNTAJE'!BA32,"")</f>
        <v/>
      </c>
      <c r="U32" s="74" t="str">
        <f>IF(AND('ASIGNACION DE PUNTAJE'!V32="CUMPLE",('ASIGNACION DE PUNTAJE'!AL32="CUMPLE")),'ASIGNACION DE PUNTAJE'!BB32,"")</f>
        <v/>
      </c>
      <c r="V32" s="74" t="str">
        <f>IF(AND('ASIGNACION DE PUNTAJE'!W32="CUMPLE",('ASIGNACION DE PUNTAJE'!AM32="CUMPLE")),'ASIGNACION DE PUNTAJE'!BC32,"")</f>
        <v/>
      </c>
      <c r="W32" s="90">
        <v>3</v>
      </c>
      <c r="X32" s="89"/>
      <c r="Y32" s="86"/>
      <c r="Z32" s="86"/>
      <c r="AA32" s="86"/>
      <c r="AB32" s="86"/>
      <c r="AC32" s="86"/>
      <c r="AD32" s="86"/>
      <c r="AE32" s="86"/>
      <c r="AF32" s="91">
        <v>5</v>
      </c>
      <c r="AG32" s="86"/>
      <c r="AH32" s="86"/>
      <c r="AI32" s="86"/>
      <c r="AJ32" s="86"/>
      <c r="AK32" s="86"/>
      <c r="AL32" s="86"/>
      <c r="AM32" s="99" t="s">
        <v>138</v>
      </c>
      <c r="AN32" s="98"/>
      <c r="AO32" s="95"/>
      <c r="AP32" s="95"/>
      <c r="AQ32" s="95"/>
      <c r="AR32" s="95"/>
      <c r="AS32" s="95"/>
      <c r="AT32" s="95"/>
      <c r="AU32" s="95"/>
      <c r="AV32" s="102" t="s">
        <v>138</v>
      </c>
      <c r="AW32" s="95"/>
      <c r="AX32" s="95"/>
      <c r="AY32" s="95"/>
      <c r="AZ32" s="95"/>
      <c r="BA32" s="95"/>
      <c r="BB32" s="95"/>
    </row>
    <row r="33" spans="1:54" ht="97.5" customHeight="1" x14ac:dyDescent="0.15">
      <c r="A33" s="7">
        <v>22</v>
      </c>
      <c r="B33" s="7" t="s">
        <v>7</v>
      </c>
      <c r="C33" s="7" t="s">
        <v>46</v>
      </c>
      <c r="D33" s="7" t="s">
        <v>43</v>
      </c>
      <c r="E33" s="7" t="s">
        <v>47</v>
      </c>
      <c r="F33" s="23">
        <v>1</v>
      </c>
      <c r="G33" s="74" t="str">
        <f>IF(AND('ASIGNACION DE PUNTAJE'!H33="CUMPLE",('ASIGNACION DE PUNTAJE'!X33="CUMPLE")),'ASIGNACION DE PUNTAJE'!AN33,"")</f>
        <v/>
      </c>
      <c r="H33" s="74" t="str">
        <f>IF(AND('ASIGNACION DE PUNTAJE'!I33="CUMPLE",('ASIGNACION DE PUNTAJE'!Y33="CUMPLE")),'ASIGNACION DE PUNTAJE'!AO33,"")</f>
        <v/>
      </c>
      <c r="I33" s="74" t="str">
        <f>IF(AND('ASIGNACION DE PUNTAJE'!J33="CUMPLE",('ASIGNACION DE PUNTAJE'!Z33="CUMPLE")),'ASIGNACION DE PUNTAJE'!AP33,"")</f>
        <v/>
      </c>
      <c r="J33" s="74" t="str">
        <f>IF(AND('ASIGNACION DE PUNTAJE'!K33="CUMPLE",('ASIGNACION DE PUNTAJE'!AA33="CUMPLE")),'ASIGNACION DE PUNTAJE'!AQ33,"")</f>
        <v/>
      </c>
      <c r="K33" s="74" t="str">
        <f>IF(AND('ASIGNACION DE PUNTAJE'!L33="CUMPLE",('ASIGNACION DE PUNTAJE'!AB33="CUMPLE")),'ASIGNACION DE PUNTAJE'!AR33,"")</f>
        <v/>
      </c>
      <c r="L33" s="74" t="str">
        <f>IF(AND('ASIGNACION DE PUNTAJE'!M33="CUMPLE",('ASIGNACION DE PUNTAJE'!AC33="CUMPLE")),'ASIGNACION DE PUNTAJE'!AS33,"")</f>
        <v/>
      </c>
      <c r="M33" s="74" t="str">
        <f>IF(AND('ASIGNACION DE PUNTAJE'!N33="CUMPLE",('ASIGNACION DE PUNTAJE'!AD33="CUMPLE")),'ASIGNACION DE PUNTAJE'!AT33,"")</f>
        <v/>
      </c>
      <c r="N33" s="74" t="str">
        <f>IF(AND('ASIGNACION DE PUNTAJE'!O33="CUMPLE",('ASIGNACION DE PUNTAJE'!AE33="CUMPLE")),'ASIGNACION DE PUNTAJE'!AU33,"")</f>
        <v/>
      </c>
      <c r="O33" s="74" t="str">
        <f>IF(AND('ASIGNACION DE PUNTAJE'!P33="CUMPLE",('ASIGNACION DE PUNTAJE'!AF33="CUMPLE")),'ASIGNACION DE PUNTAJE'!AV33,"")</f>
        <v/>
      </c>
      <c r="P33" s="74" t="str">
        <f>IF(AND('ASIGNACION DE PUNTAJE'!Q33="CUMPLE",('ASIGNACION DE PUNTAJE'!AG33="CUMPLE")),'ASIGNACION DE PUNTAJE'!AW33,"")</f>
        <v/>
      </c>
      <c r="Q33" s="74" t="str">
        <f>IF(AND('ASIGNACION DE PUNTAJE'!R33="CUMPLE",('ASIGNACION DE PUNTAJE'!AH33="CUMPLE")),'ASIGNACION DE PUNTAJE'!AX33,"")</f>
        <v/>
      </c>
      <c r="R33" s="74" t="str">
        <f>IF(AND('ASIGNACION DE PUNTAJE'!S33="CUMPLE",('ASIGNACION DE PUNTAJE'!AI33="CUMPLE")),'ASIGNACION DE PUNTAJE'!AY33,"")</f>
        <v/>
      </c>
      <c r="S33" s="74">
        <f>IF(AND('ASIGNACION DE PUNTAJE'!T33="CUMPLE",('ASIGNACION DE PUNTAJE'!AJ33="CUMPLE")),'ASIGNACION DE PUNTAJE'!AZ33,"")</f>
        <v>26636972</v>
      </c>
      <c r="T33" s="74" t="str">
        <f>IF(AND('ASIGNACION DE PUNTAJE'!U33="CUMPLE",('ASIGNACION DE PUNTAJE'!AK33="CUMPLE")),'ASIGNACION DE PUNTAJE'!BA33,"")</f>
        <v/>
      </c>
      <c r="U33" s="74" t="str">
        <f>IF(AND('ASIGNACION DE PUNTAJE'!V33="CUMPLE",('ASIGNACION DE PUNTAJE'!AL33="CUMPLE")),'ASIGNACION DE PUNTAJE'!BB33,"")</f>
        <v/>
      </c>
      <c r="V33" s="74" t="str">
        <f>IF(AND('ASIGNACION DE PUNTAJE'!W33="CUMPLE",('ASIGNACION DE PUNTAJE'!AM33="CUMPLE")),'ASIGNACION DE PUNTAJE'!BC33,"")</f>
        <v/>
      </c>
      <c r="W33" s="86"/>
      <c r="X33" s="89"/>
      <c r="Y33" s="86"/>
      <c r="Z33" s="86"/>
      <c r="AA33" s="86"/>
      <c r="AB33" s="86"/>
      <c r="AC33" s="86"/>
      <c r="AD33" s="86"/>
      <c r="AE33" s="86"/>
      <c r="AF33" s="86"/>
      <c r="AG33" s="86"/>
      <c r="AH33" s="86"/>
      <c r="AI33" s="87" t="s">
        <v>127</v>
      </c>
      <c r="AJ33" s="86"/>
      <c r="AK33" s="86"/>
      <c r="AL33" s="86"/>
      <c r="AM33" s="95"/>
      <c r="AN33" s="98"/>
      <c r="AO33" s="95"/>
      <c r="AP33" s="95"/>
      <c r="AQ33" s="95"/>
      <c r="AR33" s="95"/>
      <c r="AS33" s="95"/>
      <c r="AT33" s="95"/>
      <c r="AU33" s="95"/>
      <c r="AV33" s="95"/>
      <c r="AW33" s="95"/>
      <c r="AX33" s="95"/>
      <c r="AY33" s="96" t="s">
        <v>138</v>
      </c>
      <c r="AZ33" s="95"/>
      <c r="BA33" s="95"/>
      <c r="BB33" s="95"/>
    </row>
    <row r="34" spans="1:54" ht="42" x14ac:dyDescent="0.15">
      <c r="A34" s="7">
        <v>23</v>
      </c>
      <c r="B34" s="7" t="s">
        <v>48</v>
      </c>
      <c r="C34" s="7" t="s">
        <v>49</v>
      </c>
      <c r="D34" s="7" t="s">
        <v>50</v>
      </c>
      <c r="E34" s="15" t="s">
        <v>51</v>
      </c>
      <c r="F34" s="23">
        <v>4</v>
      </c>
      <c r="G34" s="74" t="str">
        <f>IF(AND('ASIGNACION DE PUNTAJE'!H34="CUMPLE",('ASIGNACION DE PUNTAJE'!X34="CUMPLE")),'ASIGNACION DE PUNTAJE'!AN34,"")</f>
        <v/>
      </c>
      <c r="H34" s="74" t="str">
        <f>IF(AND('ASIGNACION DE PUNTAJE'!I34="CUMPLE",('ASIGNACION DE PUNTAJE'!Y34="CUMPLE")),'ASIGNACION DE PUNTAJE'!AO34,"")</f>
        <v/>
      </c>
      <c r="I34" s="74" t="str">
        <f>IF(AND('ASIGNACION DE PUNTAJE'!J34="CUMPLE",('ASIGNACION DE PUNTAJE'!Z34="CUMPLE")),'ASIGNACION DE PUNTAJE'!AP34,"")</f>
        <v/>
      </c>
      <c r="J34" s="74" t="str">
        <f>IF(AND('ASIGNACION DE PUNTAJE'!K34="CUMPLE",('ASIGNACION DE PUNTAJE'!AA34="CUMPLE")),'ASIGNACION DE PUNTAJE'!AQ34,"")</f>
        <v/>
      </c>
      <c r="K34" s="74" t="str">
        <f>IF(AND('ASIGNACION DE PUNTAJE'!L34="CUMPLE",('ASIGNACION DE PUNTAJE'!AB34="CUMPLE")),'ASIGNACION DE PUNTAJE'!AR34,"")</f>
        <v/>
      </c>
      <c r="L34" s="74" t="str">
        <f>IF(AND('ASIGNACION DE PUNTAJE'!M34="CUMPLE",('ASIGNACION DE PUNTAJE'!AC34="CUMPLE")),'ASIGNACION DE PUNTAJE'!AS34,"")</f>
        <v/>
      </c>
      <c r="M34" s="74" t="str">
        <f>IF(AND('ASIGNACION DE PUNTAJE'!N34="CUMPLE",('ASIGNACION DE PUNTAJE'!AD34="CUMPLE")),'ASIGNACION DE PUNTAJE'!AT34,"")</f>
        <v/>
      </c>
      <c r="N34" s="74" t="str">
        <f>IF(AND('ASIGNACION DE PUNTAJE'!O34="CUMPLE",('ASIGNACION DE PUNTAJE'!AE34="CUMPLE")),'ASIGNACION DE PUNTAJE'!AU34,"")</f>
        <v/>
      </c>
      <c r="O34" s="74" t="str">
        <f>IF(AND('ASIGNACION DE PUNTAJE'!P34="CUMPLE",('ASIGNACION DE PUNTAJE'!AF34="CUMPLE")),'ASIGNACION DE PUNTAJE'!AV34,"")</f>
        <v/>
      </c>
      <c r="P34" s="74" t="str">
        <f>IF(AND('ASIGNACION DE PUNTAJE'!Q34="CUMPLE",('ASIGNACION DE PUNTAJE'!AG34="CUMPLE")),'ASIGNACION DE PUNTAJE'!AW34,"")</f>
        <v/>
      </c>
      <c r="Q34" s="74" t="str">
        <f>IF(AND('ASIGNACION DE PUNTAJE'!R34="CUMPLE",('ASIGNACION DE PUNTAJE'!AH34="CUMPLE")),'ASIGNACION DE PUNTAJE'!AX34,"")</f>
        <v/>
      </c>
      <c r="R34" s="74" t="str">
        <f>IF(AND('ASIGNACION DE PUNTAJE'!S34="CUMPLE",('ASIGNACION DE PUNTAJE'!AI34="CUMPLE")),'ASIGNACION DE PUNTAJE'!AY34,"")</f>
        <v/>
      </c>
      <c r="S34" s="74" t="str">
        <f>IF(AND('ASIGNACION DE PUNTAJE'!T34="CUMPLE",('ASIGNACION DE PUNTAJE'!AJ34="CUMPLE")),'ASIGNACION DE PUNTAJE'!AZ34,"")</f>
        <v/>
      </c>
      <c r="T34" s="74" t="str">
        <f>IF(AND('ASIGNACION DE PUNTAJE'!U34="CUMPLE",('ASIGNACION DE PUNTAJE'!AK34="CUMPLE")),'ASIGNACION DE PUNTAJE'!BA34,"")</f>
        <v/>
      </c>
      <c r="U34" s="74" t="str">
        <f>IF(AND('ASIGNACION DE PUNTAJE'!V34="CUMPLE",('ASIGNACION DE PUNTAJE'!AL34="CUMPLE")),'ASIGNACION DE PUNTAJE'!BB34,"")</f>
        <v/>
      </c>
      <c r="V34" s="74" t="str">
        <f>IF(AND('ASIGNACION DE PUNTAJE'!W34="CUMPLE",('ASIGNACION DE PUNTAJE'!AM34="CUMPLE")),'ASIGNACION DE PUNTAJE'!BC34,"")</f>
        <v/>
      </c>
      <c r="W34" s="86"/>
      <c r="X34" s="89"/>
      <c r="Y34" s="86"/>
      <c r="Z34" s="86"/>
      <c r="AA34" s="86"/>
      <c r="AB34" s="86"/>
      <c r="AC34" s="86"/>
      <c r="AD34" s="86"/>
      <c r="AE34" s="86"/>
      <c r="AF34" s="91">
        <v>5</v>
      </c>
      <c r="AG34" s="86"/>
      <c r="AH34" s="86"/>
      <c r="AI34" s="86"/>
      <c r="AJ34" s="86"/>
      <c r="AK34" s="86"/>
      <c r="AL34" s="86"/>
      <c r="AM34" s="95"/>
      <c r="AN34" s="98"/>
      <c r="AO34" s="95"/>
      <c r="AP34" s="95"/>
      <c r="AQ34" s="95"/>
      <c r="AR34" s="95"/>
      <c r="AS34" s="95"/>
      <c r="AT34" s="95"/>
      <c r="AU34" s="95"/>
      <c r="AV34" s="102" t="s">
        <v>138</v>
      </c>
      <c r="AW34" s="95"/>
      <c r="AX34" s="95"/>
      <c r="AY34" s="95"/>
      <c r="AZ34" s="95"/>
      <c r="BA34" s="95"/>
      <c r="BB34" s="95"/>
    </row>
    <row r="35" spans="1:54" ht="42" x14ac:dyDescent="0.15">
      <c r="A35" s="7">
        <v>24</v>
      </c>
      <c r="B35" s="7" t="s">
        <v>48</v>
      </c>
      <c r="C35" s="7" t="s">
        <v>49</v>
      </c>
      <c r="D35" s="7" t="s">
        <v>50</v>
      </c>
      <c r="E35" s="15" t="s">
        <v>52</v>
      </c>
      <c r="F35" s="23">
        <v>2</v>
      </c>
      <c r="G35" s="74">
        <f>IF(AND('ASIGNACION DE PUNTAJE'!H35="CUMPLE",('ASIGNACION DE PUNTAJE'!X35="CUMPLE")),'ASIGNACION DE PUNTAJE'!AN35,"")</f>
        <v>10115000</v>
      </c>
      <c r="H35" s="74" t="str">
        <f>IF(AND('ASIGNACION DE PUNTAJE'!I35="CUMPLE",('ASIGNACION DE PUNTAJE'!Y35="CUMPLE")),'ASIGNACION DE PUNTAJE'!AO35,"")</f>
        <v/>
      </c>
      <c r="I35" s="74" t="str">
        <f>IF(AND('ASIGNACION DE PUNTAJE'!J35="CUMPLE",('ASIGNACION DE PUNTAJE'!Z35="CUMPLE")),'ASIGNACION DE PUNTAJE'!AP35,"")</f>
        <v/>
      </c>
      <c r="J35" s="74" t="str">
        <f>IF(AND('ASIGNACION DE PUNTAJE'!K35="CUMPLE",('ASIGNACION DE PUNTAJE'!AA35="CUMPLE")),'ASIGNACION DE PUNTAJE'!AQ35,"")</f>
        <v/>
      </c>
      <c r="K35" s="74" t="str">
        <f>IF(AND('ASIGNACION DE PUNTAJE'!L35="CUMPLE",('ASIGNACION DE PUNTAJE'!AB35="CUMPLE")),'ASIGNACION DE PUNTAJE'!AR35,"")</f>
        <v/>
      </c>
      <c r="L35" s="74" t="str">
        <f>IF(AND('ASIGNACION DE PUNTAJE'!M35="CUMPLE",('ASIGNACION DE PUNTAJE'!AC35="CUMPLE")),'ASIGNACION DE PUNTAJE'!AS35,"")</f>
        <v/>
      </c>
      <c r="M35" s="74" t="str">
        <f>IF(AND('ASIGNACION DE PUNTAJE'!N35="CUMPLE",('ASIGNACION DE PUNTAJE'!AD35="CUMPLE")),'ASIGNACION DE PUNTAJE'!AT35,"")</f>
        <v/>
      </c>
      <c r="N35" s="74" t="str">
        <f>IF(AND('ASIGNACION DE PUNTAJE'!O35="CUMPLE",('ASIGNACION DE PUNTAJE'!AE35="CUMPLE")),'ASIGNACION DE PUNTAJE'!AU35,"")</f>
        <v/>
      </c>
      <c r="O35" s="74" t="str">
        <f>IF(AND('ASIGNACION DE PUNTAJE'!P35="CUMPLE",('ASIGNACION DE PUNTAJE'!AF35="CUMPLE")),'ASIGNACION DE PUNTAJE'!AV35,"")</f>
        <v/>
      </c>
      <c r="P35" s="74" t="str">
        <f>IF(AND('ASIGNACION DE PUNTAJE'!Q35="CUMPLE",('ASIGNACION DE PUNTAJE'!AG35="CUMPLE")),'ASIGNACION DE PUNTAJE'!AW35,"")</f>
        <v/>
      </c>
      <c r="Q35" s="74" t="str">
        <f>IF(AND('ASIGNACION DE PUNTAJE'!R35="CUMPLE",('ASIGNACION DE PUNTAJE'!AH35="CUMPLE")),'ASIGNACION DE PUNTAJE'!AX35,"")</f>
        <v/>
      </c>
      <c r="R35" s="74" t="str">
        <f>IF(AND('ASIGNACION DE PUNTAJE'!S35="CUMPLE",('ASIGNACION DE PUNTAJE'!AI35="CUMPLE")),'ASIGNACION DE PUNTAJE'!AY35,"")</f>
        <v/>
      </c>
      <c r="S35" s="74" t="str">
        <f>IF(AND('ASIGNACION DE PUNTAJE'!T35="CUMPLE",('ASIGNACION DE PUNTAJE'!AJ35="CUMPLE")),'ASIGNACION DE PUNTAJE'!AZ35,"")</f>
        <v/>
      </c>
      <c r="T35" s="74" t="str">
        <f>IF(AND('ASIGNACION DE PUNTAJE'!U35="CUMPLE",('ASIGNACION DE PUNTAJE'!AK35="CUMPLE")),'ASIGNACION DE PUNTAJE'!BA35,"")</f>
        <v/>
      </c>
      <c r="U35" s="74" t="str">
        <f>IF(AND('ASIGNACION DE PUNTAJE'!V35="CUMPLE",('ASIGNACION DE PUNTAJE'!AL35="CUMPLE")),'ASIGNACION DE PUNTAJE'!BB35,"")</f>
        <v/>
      </c>
      <c r="V35" s="74" t="str">
        <f>IF(AND('ASIGNACION DE PUNTAJE'!W35="CUMPLE",('ASIGNACION DE PUNTAJE'!AM35="CUMPLE")),'ASIGNACION DE PUNTAJE'!BC35,"")</f>
        <v/>
      </c>
      <c r="W35" s="90">
        <v>3</v>
      </c>
      <c r="X35" s="89"/>
      <c r="Y35" s="86"/>
      <c r="Z35" s="86"/>
      <c r="AA35" s="86"/>
      <c r="AB35" s="86"/>
      <c r="AC35" s="86"/>
      <c r="AD35" s="86"/>
      <c r="AE35" s="86"/>
      <c r="AF35" s="91">
        <v>5</v>
      </c>
      <c r="AG35" s="86"/>
      <c r="AH35" s="86"/>
      <c r="AI35" s="86"/>
      <c r="AJ35" s="86"/>
      <c r="AK35" s="86"/>
      <c r="AL35" s="86"/>
      <c r="AM35" s="99" t="s">
        <v>138</v>
      </c>
      <c r="AN35" s="98"/>
      <c r="AO35" s="95"/>
      <c r="AP35" s="95"/>
      <c r="AQ35" s="95"/>
      <c r="AR35" s="95"/>
      <c r="AS35" s="95"/>
      <c r="AT35" s="95"/>
      <c r="AU35" s="95"/>
      <c r="AV35" s="102" t="s">
        <v>138</v>
      </c>
      <c r="AW35" s="95"/>
      <c r="AX35" s="95"/>
      <c r="AY35" s="95"/>
      <c r="AZ35" s="95"/>
      <c r="BA35" s="95"/>
      <c r="BB35" s="95"/>
    </row>
    <row r="36" spans="1:54" ht="21" x14ac:dyDescent="0.15">
      <c r="A36" s="7">
        <f>+A35+1</f>
        <v>25</v>
      </c>
      <c r="B36" s="7" t="s">
        <v>53</v>
      </c>
      <c r="C36" s="7" t="s">
        <v>54</v>
      </c>
      <c r="D36" s="7" t="s">
        <v>55</v>
      </c>
      <c r="E36" s="7" t="s">
        <v>54</v>
      </c>
      <c r="F36" s="8">
        <v>1</v>
      </c>
      <c r="G36" s="74" t="str">
        <f>IF(AND('ASIGNACION DE PUNTAJE'!H36="CUMPLE",('ASIGNACION DE PUNTAJE'!X36="CUMPLE")),'ASIGNACION DE PUNTAJE'!AN36,"")</f>
        <v/>
      </c>
      <c r="H36" s="74" t="str">
        <f>IF(AND('ASIGNACION DE PUNTAJE'!I36="CUMPLE",('ASIGNACION DE PUNTAJE'!Y36="CUMPLE")),'ASIGNACION DE PUNTAJE'!AO36,"")</f>
        <v/>
      </c>
      <c r="I36" s="74" t="str">
        <f>IF(AND('ASIGNACION DE PUNTAJE'!J36="CUMPLE",('ASIGNACION DE PUNTAJE'!Z36="CUMPLE")),'ASIGNACION DE PUNTAJE'!AP36,"")</f>
        <v/>
      </c>
      <c r="J36" s="74" t="str">
        <f>IF(AND('ASIGNACION DE PUNTAJE'!K36="CUMPLE",('ASIGNACION DE PUNTAJE'!AA36="CUMPLE")),'ASIGNACION DE PUNTAJE'!AQ36,"")</f>
        <v/>
      </c>
      <c r="K36" s="74" t="str">
        <f>IF(AND('ASIGNACION DE PUNTAJE'!L36="CUMPLE",('ASIGNACION DE PUNTAJE'!AB36="CUMPLE")),'ASIGNACION DE PUNTAJE'!AR36,"")</f>
        <v/>
      </c>
      <c r="L36" s="74" t="str">
        <f>IF(AND('ASIGNACION DE PUNTAJE'!M36="CUMPLE",('ASIGNACION DE PUNTAJE'!AC36="CUMPLE")),'ASIGNACION DE PUNTAJE'!AS36,"")</f>
        <v/>
      </c>
      <c r="M36" s="74" t="str">
        <f>IF(AND('ASIGNACION DE PUNTAJE'!N36="CUMPLE",('ASIGNACION DE PUNTAJE'!AD36="CUMPLE")),'ASIGNACION DE PUNTAJE'!AT36,"")</f>
        <v/>
      </c>
      <c r="N36" s="74" t="str">
        <f>IF(AND('ASIGNACION DE PUNTAJE'!O36="CUMPLE",('ASIGNACION DE PUNTAJE'!AE36="CUMPLE")),'ASIGNACION DE PUNTAJE'!AU36,"")</f>
        <v/>
      </c>
      <c r="O36" s="74" t="str">
        <f>IF(AND('ASIGNACION DE PUNTAJE'!P36="CUMPLE",('ASIGNACION DE PUNTAJE'!AF36="CUMPLE")),'ASIGNACION DE PUNTAJE'!AV36,"")</f>
        <v/>
      </c>
      <c r="P36" s="74" t="str">
        <f>IF(AND('ASIGNACION DE PUNTAJE'!Q36="CUMPLE",('ASIGNACION DE PUNTAJE'!AG36="CUMPLE")),'ASIGNACION DE PUNTAJE'!AW36,"")</f>
        <v/>
      </c>
      <c r="Q36" s="74" t="str">
        <f>IF(AND('ASIGNACION DE PUNTAJE'!R36="CUMPLE",('ASIGNACION DE PUNTAJE'!AH36="CUMPLE")),'ASIGNACION DE PUNTAJE'!AX36,"")</f>
        <v/>
      </c>
      <c r="R36" s="74" t="str">
        <f>IF(AND('ASIGNACION DE PUNTAJE'!S36="CUMPLE",('ASIGNACION DE PUNTAJE'!AI36="CUMPLE")),'ASIGNACION DE PUNTAJE'!AY36,"")</f>
        <v/>
      </c>
      <c r="S36" s="74" t="str">
        <f>IF(AND('ASIGNACION DE PUNTAJE'!T36="CUMPLE",('ASIGNACION DE PUNTAJE'!AJ36="CUMPLE")),'ASIGNACION DE PUNTAJE'!AZ36,"")</f>
        <v/>
      </c>
      <c r="T36" s="74" t="str">
        <f>IF(AND('ASIGNACION DE PUNTAJE'!U36="CUMPLE",('ASIGNACION DE PUNTAJE'!AK36="CUMPLE")),'ASIGNACION DE PUNTAJE'!BA36,"")</f>
        <v/>
      </c>
      <c r="U36" s="74" t="str">
        <f>IF(AND('ASIGNACION DE PUNTAJE'!V36="CUMPLE",('ASIGNACION DE PUNTAJE'!AL36="CUMPLE")),'ASIGNACION DE PUNTAJE'!BB36,"")</f>
        <v/>
      </c>
      <c r="V36" s="74">
        <f>IF(AND('ASIGNACION DE PUNTAJE'!W36="CUMPLE",('ASIGNACION DE PUNTAJE'!AM36="CUMPLE")),'ASIGNACION DE PUNTAJE'!BC36,"")</f>
        <v>133999999.98</v>
      </c>
      <c r="W36" s="92"/>
      <c r="X36" s="89"/>
      <c r="Y36" s="86"/>
      <c r="Z36" s="86"/>
      <c r="AA36" s="86"/>
      <c r="AB36" s="86"/>
      <c r="AC36" s="86"/>
      <c r="AD36" s="86"/>
      <c r="AE36" s="86"/>
      <c r="AF36" s="86"/>
      <c r="AG36" s="86"/>
      <c r="AH36" s="86"/>
      <c r="AI36" s="86"/>
      <c r="AJ36" s="86"/>
      <c r="AK36" s="86"/>
      <c r="AL36" s="87">
        <v>2</v>
      </c>
      <c r="AM36" s="103"/>
      <c r="AN36" s="98"/>
      <c r="AO36" s="95"/>
      <c r="AP36" s="95"/>
      <c r="AQ36" s="95"/>
      <c r="AR36" s="95"/>
      <c r="AS36" s="95"/>
      <c r="AT36" s="95"/>
      <c r="AU36" s="95"/>
      <c r="AV36" s="95"/>
      <c r="AW36" s="95"/>
      <c r="AX36" s="95"/>
      <c r="AY36" s="95"/>
      <c r="AZ36" s="95"/>
      <c r="BA36" s="95"/>
      <c r="BB36" s="96" t="s">
        <v>138</v>
      </c>
    </row>
    <row r="37" spans="1:54" ht="73.5" x14ac:dyDescent="0.15">
      <c r="A37" s="7">
        <v>26</v>
      </c>
      <c r="B37" s="7" t="s">
        <v>56</v>
      </c>
      <c r="C37" s="7" t="s">
        <v>56</v>
      </c>
      <c r="D37" s="7" t="s">
        <v>56</v>
      </c>
      <c r="E37" s="7" t="s">
        <v>88</v>
      </c>
      <c r="F37" s="8">
        <v>1</v>
      </c>
      <c r="G37" s="74" t="str">
        <f>IF(AND('ASIGNACION DE PUNTAJE'!H37="CUMPLE",('ASIGNACION DE PUNTAJE'!X37="CUMPLE")),'ASIGNACION DE PUNTAJE'!AN37,"")</f>
        <v/>
      </c>
      <c r="H37" s="74" t="str">
        <f>IF(AND('ASIGNACION DE PUNTAJE'!I37="CUMPLE",('ASIGNACION DE PUNTAJE'!Y37="CUMPLE")),'ASIGNACION DE PUNTAJE'!AO37,"")</f>
        <v/>
      </c>
      <c r="I37" s="74" t="str">
        <f>IF(AND('ASIGNACION DE PUNTAJE'!J37="CUMPLE",('ASIGNACION DE PUNTAJE'!Z37="CUMPLE")),'ASIGNACION DE PUNTAJE'!AP37,"")</f>
        <v/>
      </c>
      <c r="J37" s="74" t="str">
        <f>IF(AND('ASIGNACION DE PUNTAJE'!K37="CUMPLE",('ASIGNACION DE PUNTAJE'!AA37="CUMPLE")),'ASIGNACION DE PUNTAJE'!AQ37,"")</f>
        <v/>
      </c>
      <c r="K37" s="74" t="str">
        <f>IF(AND('ASIGNACION DE PUNTAJE'!L37="CUMPLE",('ASIGNACION DE PUNTAJE'!AB37="CUMPLE")),'ASIGNACION DE PUNTAJE'!AR37,"")</f>
        <v/>
      </c>
      <c r="L37" s="74" t="str">
        <f>IF(AND('ASIGNACION DE PUNTAJE'!M37="CUMPLE",('ASIGNACION DE PUNTAJE'!AC37="CUMPLE")),'ASIGNACION DE PUNTAJE'!AS37,"")</f>
        <v/>
      </c>
      <c r="M37" s="74" t="str">
        <f>IF(AND('ASIGNACION DE PUNTAJE'!N37="CUMPLE",('ASIGNACION DE PUNTAJE'!AD37="CUMPLE")),'ASIGNACION DE PUNTAJE'!AT37,"")</f>
        <v/>
      </c>
      <c r="N37" s="74">
        <f>IF(AND('ASIGNACION DE PUNTAJE'!O37="CUMPLE",('ASIGNACION DE PUNTAJE'!AE37="CUMPLE")),'ASIGNACION DE PUNTAJE'!AU37,"")</f>
        <v>460530000</v>
      </c>
      <c r="O37" s="74" t="str">
        <f>IF(AND('ASIGNACION DE PUNTAJE'!P37="CUMPLE",('ASIGNACION DE PUNTAJE'!AF37="CUMPLE")),'ASIGNACION DE PUNTAJE'!AV37,"")</f>
        <v/>
      </c>
      <c r="P37" s="74" t="str">
        <f>IF(AND('ASIGNACION DE PUNTAJE'!Q37="CUMPLE",('ASIGNACION DE PUNTAJE'!AG37="CUMPLE")),'ASIGNACION DE PUNTAJE'!AW37,"")</f>
        <v/>
      </c>
      <c r="Q37" s="74" t="str">
        <f>IF(AND('ASIGNACION DE PUNTAJE'!R37="CUMPLE",('ASIGNACION DE PUNTAJE'!AH37="CUMPLE")),'ASIGNACION DE PUNTAJE'!AX37,"")</f>
        <v/>
      </c>
      <c r="R37" s="74" t="str">
        <f>IF(AND('ASIGNACION DE PUNTAJE'!S37="CUMPLE",('ASIGNACION DE PUNTAJE'!AI37="CUMPLE")),'ASIGNACION DE PUNTAJE'!AY37,"")</f>
        <v/>
      </c>
      <c r="S37" s="74" t="str">
        <f>IF(AND('ASIGNACION DE PUNTAJE'!T37="CUMPLE",('ASIGNACION DE PUNTAJE'!AJ37="CUMPLE")),'ASIGNACION DE PUNTAJE'!AZ37,"")</f>
        <v/>
      </c>
      <c r="T37" s="74" t="str">
        <f>IF(AND('ASIGNACION DE PUNTAJE'!U37="CUMPLE",('ASIGNACION DE PUNTAJE'!AK37="CUMPLE")),'ASIGNACION DE PUNTAJE'!BA37,"")</f>
        <v/>
      </c>
      <c r="U37" s="74" t="str">
        <f>IF(AND('ASIGNACION DE PUNTAJE'!V37="CUMPLE",('ASIGNACION DE PUNTAJE'!AL37="CUMPLE")),'ASIGNACION DE PUNTAJE'!BB37,"")</f>
        <v/>
      </c>
      <c r="V37" s="74" t="str">
        <f>IF(AND('ASIGNACION DE PUNTAJE'!W37="CUMPLE",('ASIGNACION DE PUNTAJE'!AM37="CUMPLE")),'ASIGNACION DE PUNTAJE'!BC37,"")</f>
        <v/>
      </c>
      <c r="W37" s="92"/>
      <c r="X37" s="89"/>
      <c r="Y37" s="86"/>
      <c r="Z37" s="86"/>
      <c r="AA37" s="86"/>
      <c r="AB37" s="86"/>
      <c r="AC37" s="86"/>
      <c r="AD37" s="90">
        <v>2</v>
      </c>
      <c r="AE37" s="86"/>
      <c r="AF37" s="86"/>
      <c r="AG37" s="86"/>
      <c r="AH37" s="86"/>
      <c r="AI37" s="86"/>
      <c r="AJ37" s="86"/>
      <c r="AK37" s="86"/>
      <c r="AL37" s="86"/>
      <c r="AM37" s="103"/>
      <c r="AN37" s="98"/>
      <c r="AO37" s="95"/>
      <c r="AP37" s="95"/>
      <c r="AQ37" s="95"/>
      <c r="AR37" s="95"/>
      <c r="AS37" s="95"/>
      <c r="AT37" s="99" t="s">
        <v>138</v>
      </c>
      <c r="AU37" s="95"/>
      <c r="AV37" s="95"/>
      <c r="AW37" s="95"/>
      <c r="AX37" s="95"/>
      <c r="AY37" s="95"/>
      <c r="AZ37" s="95"/>
      <c r="BA37" s="95"/>
      <c r="BB37" s="95"/>
    </row>
    <row r="38" spans="1:54" ht="31.5" x14ac:dyDescent="0.15">
      <c r="A38" s="7">
        <v>27</v>
      </c>
      <c r="B38" s="7" t="s">
        <v>56</v>
      </c>
      <c r="C38" s="7" t="s">
        <v>56</v>
      </c>
      <c r="D38" s="7" t="s">
        <v>56</v>
      </c>
      <c r="E38" s="7" t="s">
        <v>91</v>
      </c>
      <c r="F38" s="8">
        <v>1</v>
      </c>
      <c r="G38" s="74" t="str">
        <f>IF(AND('ASIGNACION DE PUNTAJE'!H38="CUMPLE",('ASIGNACION DE PUNTAJE'!X38="CUMPLE")),'ASIGNACION DE PUNTAJE'!AN38,"")</f>
        <v/>
      </c>
      <c r="H38" s="74" t="str">
        <f>IF(AND('ASIGNACION DE PUNTAJE'!I38="CUMPLE",('ASIGNACION DE PUNTAJE'!Y38="CUMPLE")),'ASIGNACION DE PUNTAJE'!AO38,"")</f>
        <v/>
      </c>
      <c r="I38" s="74" t="str">
        <f>IF(AND('ASIGNACION DE PUNTAJE'!J38="CUMPLE",('ASIGNACION DE PUNTAJE'!Z38="CUMPLE")),'ASIGNACION DE PUNTAJE'!AP38,"")</f>
        <v/>
      </c>
      <c r="J38" s="74" t="str">
        <f>IF(AND('ASIGNACION DE PUNTAJE'!K38="CUMPLE",('ASIGNACION DE PUNTAJE'!AA38="CUMPLE")),'ASIGNACION DE PUNTAJE'!AQ38,"")</f>
        <v/>
      </c>
      <c r="K38" s="74" t="str">
        <f>IF(AND('ASIGNACION DE PUNTAJE'!L38="CUMPLE",('ASIGNACION DE PUNTAJE'!AB38="CUMPLE")),'ASIGNACION DE PUNTAJE'!AR38,"")</f>
        <v/>
      </c>
      <c r="L38" s="74" t="str">
        <f>IF(AND('ASIGNACION DE PUNTAJE'!M38="CUMPLE",('ASIGNACION DE PUNTAJE'!AC38="CUMPLE")),'ASIGNACION DE PUNTAJE'!AS38,"")</f>
        <v/>
      </c>
      <c r="M38" s="74" t="str">
        <f>IF(AND('ASIGNACION DE PUNTAJE'!N38="CUMPLE",('ASIGNACION DE PUNTAJE'!AD38="CUMPLE")),'ASIGNACION DE PUNTAJE'!AT38,"")</f>
        <v/>
      </c>
      <c r="N38" s="74" t="str">
        <f>IF(AND('ASIGNACION DE PUNTAJE'!O38="CUMPLE",('ASIGNACION DE PUNTAJE'!AE38="CUMPLE")),'ASIGNACION DE PUNTAJE'!AU38,"")</f>
        <v/>
      </c>
      <c r="O38" s="74" t="str">
        <f>IF(AND('ASIGNACION DE PUNTAJE'!P38="CUMPLE",('ASIGNACION DE PUNTAJE'!AF38="CUMPLE")),'ASIGNACION DE PUNTAJE'!AV38,"")</f>
        <v/>
      </c>
      <c r="P38" s="74" t="str">
        <f>IF(AND('ASIGNACION DE PUNTAJE'!Q38="CUMPLE",('ASIGNACION DE PUNTAJE'!AG38="CUMPLE")),'ASIGNACION DE PUNTAJE'!AW38,"")</f>
        <v/>
      </c>
      <c r="Q38" s="74" t="str">
        <f>IF(AND('ASIGNACION DE PUNTAJE'!R38="CUMPLE",('ASIGNACION DE PUNTAJE'!AH38="CUMPLE")),'ASIGNACION DE PUNTAJE'!AX38,"")</f>
        <v/>
      </c>
      <c r="R38" s="74" t="str">
        <f>IF(AND('ASIGNACION DE PUNTAJE'!S38="CUMPLE",('ASIGNACION DE PUNTAJE'!AI38="CUMPLE")),'ASIGNACION DE PUNTAJE'!AY38,"")</f>
        <v/>
      </c>
      <c r="S38" s="74" t="str">
        <f>IF(AND('ASIGNACION DE PUNTAJE'!T38="CUMPLE",('ASIGNACION DE PUNTAJE'!AJ38="CUMPLE")),'ASIGNACION DE PUNTAJE'!AZ38,"")</f>
        <v/>
      </c>
      <c r="T38" s="74" t="str">
        <f>IF(AND('ASIGNACION DE PUNTAJE'!U38="CUMPLE",('ASIGNACION DE PUNTAJE'!AK38="CUMPLE")),'ASIGNACION DE PUNTAJE'!BA38,"")</f>
        <v/>
      </c>
      <c r="U38" s="74" t="str">
        <f>IF(AND('ASIGNACION DE PUNTAJE'!V38="CUMPLE",('ASIGNACION DE PUNTAJE'!AL38="CUMPLE")),'ASIGNACION DE PUNTAJE'!BB38,"")</f>
        <v/>
      </c>
      <c r="V38" s="74" t="str">
        <f>IF(AND('ASIGNACION DE PUNTAJE'!W38="CUMPLE",('ASIGNACION DE PUNTAJE'!AM38="CUMPLE")),'ASIGNACION DE PUNTAJE'!BC38,"")</f>
        <v/>
      </c>
      <c r="W38" s="92"/>
      <c r="X38" s="89"/>
      <c r="Y38" s="86"/>
      <c r="Z38" s="86"/>
      <c r="AA38" s="86"/>
      <c r="AB38" s="86"/>
      <c r="AC38" s="86"/>
      <c r="AD38" s="86"/>
      <c r="AE38" s="86"/>
      <c r="AF38" s="86"/>
      <c r="AG38" s="86"/>
      <c r="AH38" s="86"/>
      <c r="AI38" s="86"/>
      <c r="AJ38" s="86"/>
      <c r="AK38" s="86"/>
      <c r="AL38" s="86"/>
      <c r="AM38" s="103"/>
      <c r="AN38" s="98"/>
      <c r="AO38" s="95"/>
      <c r="AP38" s="95"/>
      <c r="AQ38" s="95"/>
      <c r="AR38" s="95"/>
      <c r="AS38" s="95"/>
      <c r="AT38" s="95"/>
      <c r="AU38" s="95"/>
      <c r="AV38" s="95"/>
      <c r="AW38" s="95"/>
      <c r="AX38" s="95"/>
      <c r="AY38" s="95"/>
      <c r="AZ38" s="95"/>
      <c r="BA38" s="95"/>
      <c r="BB38" s="95"/>
    </row>
    <row r="39" spans="1:54" ht="31.5" x14ac:dyDescent="0.15">
      <c r="A39" s="7">
        <v>28</v>
      </c>
      <c r="B39" s="7" t="s">
        <v>56</v>
      </c>
      <c r="C39" s="7" t="s">
        <v>56</v>
      </c>
      <c r="D39" s="7" t="s">
        <v>56</v>
      </c>
      <c r="E39" s="7" t="s">
        <v>92</v>
      </c>
      <c r="F39" s="8">
        <v>1</v>
      </c>
      <c r="G39" s="74" t="str">
        <f>IF(AND('ASIGNACION DE PUNTAJE'!H39="CUMPLE",('ASIGNACION DE PUNTAJE'!X39="CUMPLE")),'ASIGNACION DE PUNTAJE'!AN39,"")</f>
        <v/>
      </c>
      <c r="H39" s="74">
        <f>IF(AND('ASIGNACION DE PUNTAJE'!I39="CUMPLE",('ASIGNACION DE PUNTAJE'!Y39="CUMPLE")),'ASIGNACION DE PUNTAJE'!AO39,"")</f>
        <v>15946000</v>
      </c>
      <c r="I39" s="74" t="str">
        <f>IF(AND('ASIGNACION DE PUNTAJE'!J39="CUMPLE",('ASIGNACION DE PUNTAJE'!Z39="CUMPLE")),'ASIGNACION DE PUNTAJE'!AP39,"")</f>
        <v/>
      </c>
      <c r="J39" s="74" t="str">
        <f>IF(AND('ASIGNACION DE PUNTAJE'!K39="CUMPLE",('ASIGNACION DE PUNTAJE'!AA39="CUMPLE")),'ASIGNACION DE PUNTAJE'!AQ39,"")</f>
        <v/>
      </c>
      <c r="K39" s="74" t="str">
        <f>IF(AND('ASIGNACION DE PUNTAJE'!L39="CUMPLE",('ASIGNACION DE PUNTAJE'!AB39="CUMPLE")),'ASIGNACION DE PUNTAJE'!AR39,"")</f>
        <v/>
      </c>
      <c r="L39" s="74" t="str">
        <f>IF(AND('ASIGNACION DE PUNTAJE'!M39="CUMPLE",('ASIGNACION DE PUNTAJE'!AC39="CUMPLE")),'ASIGNACION DE PUNTAJE'!AS39,"")</f>
        <v/>
      </c>
      <c r="M39" s="74" t="str">
        <f>IF(AND('ASIGNACION DE PUNTAJE'!N39="CUMPLE",('ASIGNACION DE PUNTAJE'!AD39="CUMPLE")),'ASIGNACION DE PUNTAJE'!AT39,"")</f>
        <v/>
      </c>
      <c r="N39" s="74" t="str">
        <f>IF(AND('ASIGNACION DE PUNTAJE'!O39="CUMPLE",('ASIGNACION DE PUNTAJE'!AE39="CUMPLE")),'ASIGNACION DE PUNTAJE'!AU39,"")</f>
        <v/>
      </c>
      <c r="O39" s="74" t="str">
        <f>IF(AND('ASIGNACION DE PUNTAJE'!P39="CUMPLE",('ASIGNACION DE PUNTAJE'!AF39="CUMPLE")),'ASIGNACION DE PUNTAJE'!AV39,"")</f>
        <v/>
      </c>
      <c r="P39" s="74" t="str">
        <f>IF(AND('ASIGNACION DE PUNTAJE'!Q39="CUMPLE",('ASIGNACION DE PUNTAJE'!AG39="CUMPLE")),'ASIGNACION DE PUNTAJE'!AW39,"")</f>
        <v/>
      </c>
      <c r="Q39" s="74" t="str">
        <f>IF(AND('ASIGNACION DE PUNTAJE'!R39="CUMPLE",('ASIGNACION DE PUNTAJE'!AH39="CUMPLE")),'ASIGNACION DE PUNTAJE'!AX39,"")</f>
        <v/>
      </c>
      <c r="R39" s="74" t="str">
        <f>IF(AND('ASIGNACION DE PUNTAJE'!S39="CUMPLE",('ASIGNACION DE PUNTAJE'!AI39="CUMPLE")),'ASIGNACION DE PUNTAJE'!AY39,"")</f>
        <v/>
      </c>
      <c r="S39" s="74" t="str">
        <f>IF(AND('ASIGNACION DE PUNTAJE'!T39="CUMPLE",('ASIGNACION DE PUNTAJE'!AJ39="CUMPLE")),'ASIGNACION DE PUNTAJE'!AZ39,"")</f>
        <v/>
      </c>
      <c r="T39" s="74" t="str">
        <f>IF(AND('ASIGNACION DE PUNTAJE'!U39="CUMPLE",('ASIGNACION DE PUNTAJE'!AK39="CUMPLE")),'ASIGNACION DE PUNTAJE'!BA39,"")</f>
        <v/>
      </c>
      <c r="U39" s="74" t="str">
        <f>IF(AND('ASIGNACION DE PUNTAJE'!V39="CUMPLE",('ASIGNACION DE PUNTAJE'!AL39="CUMPLE")),'ASIGNACION DE PUNTAJE'!BB39,"")</f>
        <v/>
      </c>
      <c r="V39" s="74" t="str">
        <f>IF(AND('ASIGNACION DE PUNTAJE'!W39="CUMPLE",('ASIGNACION DE PUNTAJE'!AM39="CUMPLE")),'ASIGNACION DE PUNTAJE'!BC39,"")</f>
        <v/>
      </c>
      <c r="W39" s="92"/>
      <c r="X39" s="93">
        <v>5.083333333333333</v>
      </c>
      <c r="Y39" s="86"/>
      <c r="Z39" s="86"/>
      <c r="AA39" s="86"/>
      <c r="AB39" s="86"/>
      <c r="AC39" s="86"/>
      <c r="AD39" s="86"/>
      <c r="AE39" s="86"/>
      <c r="AF39" s="86"/>
      <c r="AG39" s="86"/>
      <c r="AH39" s="86"/>
      <c r="AI39" s="86"/>
      <c r="AJ39" s="86"/>
      <c r="AK39" s="90">
        <v>2</v>
      </c>
      <c r="AL39" s="86"/>
      <c r="AM39" s="103"/>
      <c r="AN39" s="100" t="s">
        <v>138</v>
      </c>
      <c r="AO39" s="95"/>
      <c r="AP39" s="95"/>
      <c r="AQ39" s="95"/>
      <c r="AR39" s="95"/>
      <c r="AS39" s="95"/>
      <c r="AT39" s="95"/>
      <c r="AU39" s="95"/>
      <c r="AV39" s="95"/>
      <c r="AW39" s="95"/>
      <c r="AX39" s="95"/>
      <c r="AY39" s="95"/>
      <c r="AZ39" s="95"/>
      <c r="BA39" s="99" t="s">
        <v>138</v>
      </c>
      <c r="BB39" s="95"/>
    </row>
    <row r="40" spans="1:54" ht="31.5" x14ac:dyDescent="0.15">
      <c r="A40" s="7">
        <v>29</v>
      </c>
      <c r="B40" s="7" t="s">
        <v>56</v>
      </c>
      <c r="C40" s="7" t="s">
        <v>56</v>
      </c>
      <c r="D40" s="7" t="s">
        <v>56</v>
      </c>
      <c r="E40" s="7" t="s">
        <v>74</v>
      </c>
      <c r="F40" s="8">
        <v>1</v>
      </c>
      <c r="G40" s="74" t="str">
        <f>IF(AND('ASIGNACION DE PUNTAJE'!H40="CUMPLE",('ASIGNACION DE PUNTAJE'!X40="CUMPLE")),'ASIGNACION DE PUNTAJE'!AN40,"")</f>
        <v/>
      </c>
      <c r="H40" s="74">
        <f>IF(AND('ASIGNACION DE PUNTAJE'!I40="CUMPLE",('ASIGNACION DE PUNTAJE'!Y40="CUMPLE")),'ASIGNACION DE PUNTAJE'!AO40,"")</f>
        <v>14934500</v>
      </c>
      <c r="I40" s="74" t="str">
        <f>IF(AND('ASIGNACION DE PUNTAJE'!J40="CUMPLE",('ASIGNACION DE PUNTAJE'!Z40="CUMPLE")),'ASIGNACION DE PUNTAJE'!AP40,"")</f>
        <v/>
      </c>
      <c r="J40" s="74" t="str">
        <f>IF(AND('ASIGNACION DE PUNTAJE'!K40="CUMPLE",('ASIGNACION DE PUNTAJE'!AA40="CUMPLE")),'ASIGNACION DE PUNTAJE'!AQ40,"")</f>
        <v/>
      </c>
      <c r="K40" s="74" t="str">
        <f>IF(AND('ASIGNACION DE PUNTAJE'!L40="CUMPLE",('ASIGNACION DE PUNTAJE'!AB40="CUMPLE")),'ASIGNACION DE PUNTAJE'!AR40,"")</f>
        <v/>
      </c>
      <c r="L40" s="74" t="str">
        <f>IF(AND('ASIGNACION DE PUNTAJE'!M40="CUMPLE",('ASIGNACION DE PUNTAJE'!AC40="CUMPLE")),'ASIGNACION DE PUNTAJE'!AS40,"")</f>
        <v/>
      </c>
      <c r="M40" s="74" t="str">
        <f>IF(AND('ASIGNACION DE PUNTAJE'!N40="CUMPLE",('ASIGNACION DE PUNTAJE'!AD40="CUMPLE")),'ASIGNACION DE PUNTAJE'!AT40,"")</f>
        <v/>
      </c>
      <c r="N40" s="74" t="str">
        <f>IF(AND('ASIGNACION DE PUNTAJE'!O40="CUMPLE",('ASIGNACION DE PUNTAJE'!AE40="CUMPLE")),'ASIGNACION DE PUNTAJE'!AU40,"")</f>
        <v/>
      </c>
      <c r="O40" s="74" t="str">
        <f>IF(AND('ASIGNACION DE PUNTAJE'!P40="CUMPLE",('ASIGNACION DE PUNTAJE'!AF40="CUMPLE")),'ASIGNACION DE PUNTAJE'!AV40,"")</f>
        <v/>
      </c>
      <c r="P40" s="74" t="str">
        <f>IF(AND('ASIGNACION DE PUNTAJE'!Q40="CUMPLE",('ASIGNACION DE PUNTAJE'!AG40="CUMPLE")),'ASIGNACION DE PUNTAJE'!AW40,"")</f>
        <v/>
      </c>
      <c r="Q40" s="74" t="str">
        <f>IF(AND('ASIGNACION DE PUNTAJE'!R40="CUMPLE",('ASIGNACION DE PUNTAJE'!AH40="CUMPLE")),'ASIGNACION DE PUNTAJE'!AX40,"")</f>
        <v/>
      </c>
      <c r="R40" s="74" t="str">
        <f>IF(AND('ASIGNACION DE PUNTAJE'!S40="CUMPLE",('ASIGNACION DE PUNTAJE'!AI40="CUMPLE")),'ASIGNACION DE PUNTAJE'!AY40,"")</f>
        <v/>
      </c>
      <c r="S40" s="74" t="str">
        <f>IF(AND('ASIGNACION DE PUNTAJE'!T40="CUMPLE",('ASIGNACION DE PUNTAJE'!AJ40="CUMPLE")),'ASIGNACION DE PUNTAJE'!AZ40,"")</f>
        <v/>
      </c>
      <c r="T40" s="74" t="str">
        <f>IF(AND('ASIGNACION DE PUNTAJE'!U40="CUMPLE",('ASIGNACION DE PUNTAJE'!AK40="CUMPLE")),'ASIGNACION DE PUNTAJE'!BA40,"")</f>
        <v/>
      </c>
      <c r="U40" s="74" t="str">
        <f>IF(AND('ASIGNACION DE PUNTAJE'!V40="CUMPLE",('ASIGNACION DE PUNTAJE'!AL40="CUMPLE")),'ASIGNACION DE PUNTAJE'!BB40,"")</f>
        <v/>
      </c>
      <c r="V40" s="74" t="str">
        <f>IF(AND('ASIGNACION DE PUNTAJE'!W40="CUMPLE",('ASIGNACION DE PUNTAJE'!AM40="CUMPLE")),'ASIGNACION DE PUNTAJE'!BC40,"")</f>
        <v/>
      </c>
      <c r="W40" s="92"/>
      <c r="X40" s="93">
        <v>5.083333333333333</v>
      </c>
      <c r="Y40" s="86"/>
      <c r="Z40" s="86"/>
      <c r="AA40" s="86"/>
      <c r="AB40" s="86"/>
      <c r="AC40" s="86"/>
      <c r="AD40" s="86"/>
      <c r="AE40" s="86"/>
      <c r="AF40" s="86"/>
      <c r="AG40" s="86"/>
      <c r="AH40" s="86"/>
      <c r="AI40" s="86"/>
      <c r="AJ40" s="86"/>
      <c r="AK40" s="86"/>
      <c r="AL40" s="86"/>
      <c r="AM40" s="103"/>
      <c r="AN40" s="100" t="s">
        <v>138</v>
      </c>
      <c r="AO40" s="95"/>
      <c r="AP40" s="95"/>
      <c r="AQ40" s="95"/>
      <c r="AR40" s="95"/>
      <c r="AS40" s="95"/>
      <c r="AT40" s="95"/>
      <c r="AU40" s="95"/>
      <c r="AV40" s="95"/>
      <c r="AW40" s="95"/>
      <c r="AX40" s="95"/>
      <c r="AY40" s="95"/>
      <c r="AZ40" s="95"/>
      <c r="BA40" s="95"/>
      <c r="BB40" s="95"/>
    </row>
    <row r="41" spans="1:54" s="18" customFormat="1" ht="15" customHeight="1" x14ac:dyDescent="0.25">
      <c r="A41" s="129" t="s">
        <v>67</v>
      </c>
      <c r="B41" s="129"/>
      <c r="C41" s="129"/>
      <c r="D41" s="129"/>
      <c r="E41" s="129"/>
      <c r="F41" s="129"/>
      <c r="G41" s="75">
        <f>SUM(G12:G40)</f>
        <v>123418232</v>
      </c>
      <c r="H41" s="75">
        <f t="shared" ref="H41:V41" si="0">SUM(H12:H40)</f>
        <v>67651500</v>
      </c>
      <c r="I41" s="75">
        <f t="shared" si="0"/>
        <v>8383550</v>
      </c>
      <c r="J41" s="75">
        <f t="shared" si="0"/>
        <v>179357871</v>
      </c>
      <c r="K41" s="75">
        <f t="shared" si="0"/>
        <v>22550500</v>
      </c>
      <c r="L41" s="75">
        <f t="shared" si="0"/>
        <v>0</v>
      </c>
      <c r="M41" s="75">
        <f t="shared" si="0"/>
        <v>42637700</v>
      </c>
      <c r="N41" s="75">
        <f t="shared" si="0"/>
        <v>460530000</v>
      </c>
      <c r="O41" s="75">
        <f t="shared" si="0"/>
        <v>199000000.28999999</v>
      </c>
      <c r="P41" s="75">
        <f t="shared" si="0"/>
        <v>0</v>
      </c>
      <c r="Q41" s="75">
        <f t="shared" si="0"/>
        <v>75636400</v>
      </c>
      <c r="R41" s="75">
        <f t="shared" si="0"/>
        <v>99722000</v>
      </c>
      <c r="S41" s="75">
        <f t="shared" si="0"/>
        <v>226536980</v>
      </c>
      <c r="T41" s="75">
        <f t="shared" si="0"/>
        <v>0</v>
      </c>
      <c r="U41" s="75">
        <f t="shared" si="0"/>
        <v>0</v>
      </c>
      <c r="V41" s="75">
        <f t="shared" si="0"/>
        <v>133999999.98</v>
      </c>
      <c r="W41" s="88"/>
      <c r="X41" s="88"/>
      <c r="Y41" s="88"/>
      <c r="Z41" s="88"/>
      <c r="AA41" s="88"/>
      <c r="AB41" s="88"/>
      <c r="AC41" s="88"/>
      <c r="AD41" s="88"/>
      <c r="AE41" s="88"/>
      <c r="AF41" s="88"/>
      <c r="AG41" s="88"/>
      <c r="AH41" s="88"/>
      <c r="AI41" s="88"/>
      <c r="AJ41" s="88"/>
      <c r="AK41" s="88"/>
      <c r="AL41" s="88"/>
      <c r="AM41" s="97"/>
      <c r="AN41" s="97"/>
      <c r="AO41" s="97"/>
      <c r="AP41" s="97"/>
      <c r="AQ41" s="97"/>
      <c r="AR41" s="97"/>
      <c r="AS41" s="97"/>
      <c r="AT41" s="97"/>
      <c r="AU41" s="97"/>
      <c r="AV41" s="97"/>
      <c r="AW41" s="97"/>
      <c r="AX41" s="97"/>
      <c r="AY41" s="97"/>
      <c r="AZ41" s="97"/>
      <c r="BA41" s="97"/>
      <c r="BB41" s="97"/>
    </row>
    <row r="42" spans="1:54" s="5" customFormat="1" ht="39.75" customHeight="1" x14ac:dyDescent="0.25"/>
    <row r="43" spans="1:54" s="5" customFormat="1" ht="39.75" customHeight="1" x14ac:dyDescent="0.25">
      <c r="A43" s="5" t="s">
        <v>66</v>
      </c>
    </row>
    <row r="44" spans="1:54" s="5" customFormat="1" ht="39.75" customHeight="1" x14ac:dyDescent="0.25">
      <c r="A44" s="5" t="s">
        <v>64</v>
      </c>
    </row>
    <row r="45" spans="1:54" s="5" customFormat="1" ht="39.75" customHeight="1" x14ac:dyDescent="0.25">
      <c r="A45" s="5" t="s">
        <v>65</v>
      </c>
    </row>
    <row r="46" spans="1:54" s="5" customFormat="1" ht="15" x14ac:dyDescent="0.25"/>
    <row r="47" spans="1:54" s="5" customFormat="1" ht="15" x14ac:dyDescent="0.25"/>
  </sheetData>
  <protectedRanges>
    <protectedRange password="F16F" sqref="E14" name="Rango1_3_2_3_2"/>
  </protectedRanges>
  <autoFilter ref="A11:BB45"/>
  <mergeCells count="66">
    <mergeCell ref="AX10:AX11"/>
    <mergeCell ref="AY10:AY11"/>
    <mergeCell ref="AZ10:AZ11"/>
    <mergeCell ref="BA10:BA11"/>
    <mergeCell ref="BB10:BB11"/>
    <mergeCell ref="A41:F41"/>
    <mergeCell ref="AR10:AR11"/>
    <mergeCell ref="AS10:AS11"/>
    <mergeCell ref="AT10:AT11"/>
    <mergeCell ref="AU10:AU11"/>
    <mergeCell ref="AF10:AF11"/>
    <mergeCell ref="AG10:AG11"/>
    <mergeCell ref="AH10:AH11"/>
    <mergeCell ref="AI10:AI11"/>
    <mergeCell ref="AJ10:AJ11"/>
    <mergeCell ref="AK10:AK11"/>
    <mergeCell ref="Z10:Z11"/>
    <mergeCell ref="AA10:AA11"/>
    <mergeCell ref="AB10:AB11"/>
    <mergeCell ref="AC10:AC11"/>
    <mergeCell ref="AD10:AD11"/>
    <mergeCell ref="AV10:AV11"/>
    <mergeCell ref="AW10:AW11"/>
    <mergeCell ref="AL10:AL11"/>
    <mergeCell ref="AM10:AM11"/>
    <mergeCell ref="AN10:AN11"/>
    <mergeCell ref="AO10:AO11"/>
    <mergeCell ref="AP10:AP11"/>
    <mergeCell ref="AQ10:AQ11"/>
    <mergeCell ref="O10:O11"/>
    <mergeCell ref="P10:P11"/>
    <mergeCell ref="Q10:Q11"/>
    <mergeCell ref="R10:R11"/>
    <mergeCell ref="AE10:AE11"/>
    <mergeCell ref="T10:T11"/>
    <mergeCell ref="U10:U11"/>
    <mergeCell ref="V10:V11"/>
    <mergeCell ref="W10:W11"/>
    <mergeCell ref="X10:X11"/>
    <mergeCell ref="Y10:Y11"/>
    <mergeCell ref="G10:G11"/>
    <mergeCell ref="BC9:BC11"/>
    <mergeCell ref="A10:A11"/>
    <mergeCell ref="B10:B11"/>
    <mergeCell ref="C10:C11"/>
    <mergeCell ref="D10:D11"/>
    <mergeCell ref="E10:E11"/>
    <mergeCell ref="F10:F11"/>
    <mergeCell ref="S10:S11"/>
    <mergeCell ref="H10:H11"/>
    <mergeCell ref="I10:I11"/>
    <mergeCell ref="J10:J11"/>
    <mergeCell ref="K10:K11"/>
    <mergeCell ref="L10:L11"/>
    <mergeCell ref="M10:M11"/>
    <mergeCell ref="N10:N11"/>
    <mergeCell ref="A8:BB8"/>
    <mergeCell ref="G9:V9"/>
    <mergeCell ref="W9:AL9"/>
    <mergeCell ref="AM9:BB9"/>
    <mergeCell ref="A2:BB2"/>
    <mergeCell ref="A3:BB3"/>
    <mergeCell ref="A4:BB4"/>
    <mergeCell ref="A5:BB5"/>
    <mergeCell ref="A6:BB6"/>
    <mergeCell ref="A7:BB7"/>
  </mergeCells>
  <printOptions horizontalCentered="1" verticalCentered="1"/>
  <pageMargins left="0.70866141732283472" right="0.70866141732283472" top="0.74803149606299213" bottom="0.74803149606299213" header="0.31496062992125984" footer="0.31496062992125984"/>
  <pageSetup scale="2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ANEXO No. 3</vt:lpstr>
      <vt:lpstr>ANEXO No. ofertas</vt:lpstr>
      <vt:lpstr>EVAL. ITEM A ITEM</vt:lpstr>
      <vt:lpstr>ASIGNACION DE PUNTAJE</vt:lpstr>
      <vt:lpstr>HABILITADOS</vt:lpstr>
      <vt:lpstr>'ANEXO No. 3'!Títulos_a_imprimir</vt:lpstr>
      <vt:lpstr>'ANEXO No. ofertas'!Títulos_a_imprimir</vt:lpstr>
      <vt:lpstr>'ASIGNACION DE PUNTAJE'!Títulos_a_imprimir</vt:lpstr>
      <vt:lpstr>'EVAL. ITEM A ITEM'!Títulos_a_imprimir</vt:lpstr>
      <vt:lpstr>HABILITADOS!Títulos_a_imprimir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df</cp:lastModifiedBy>
  <cp:lastPrinted>2018-08-21T16:13:08Z</cp:lastPrinted>
  <dcterms:created xsi:type="dcterms:W3CDTF">2018-06-13T17:21:53Z</dcterms:created>
  <dcterms:modified xsi:type="dcterms:W3CDTF">2018-09-13T20:31:44Z</dcterms:modified>
</cp:coreProperties>
</file>