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defaultThemeVersion="166925"/>
  <mc:AlternateContent xmlns:mc="http://schemas.openxmlformats.org/markup-compatibility/2006">
    <mc:Choice Requires="x15">
      <x15ac:absPath xmlns:x15ac="http://schemas.microsoft.com/office/spreadsheetml/2010/11/ac" url="E:\UD\1656-21CALLE40_PliegosERU\1. CONTRACTUAL\ECO_OBRA_DOT\V_1.0_Publ - copia\"/>
    </mc:Choice>
  </mc:AlternateContent>
  <xr:revisionPtr revIDLastSave="0" documentId="13_ncr:1_{5B3E1C50-256F-448F-A25E-038A96957956}" xr6:coauthVersionLast="47" xr6:coauthVersionMax="47" xr10:uidLastSave="{00000000-0000-0000-0000-000000000000}"/>
  <bookViews>
    <workbookView xWindow="-120" yWindow="-120" windowWidth="20730" windowHeight="11310" xr2:uid="{00000000-000D-0000-FFFF-FFFF00000000}"/>
  </bookViews>
  <sheets>
    <sheet name="K Residual - Resumen" sheetId="6" r:id="rId1"/>
    <sheet name="CONTRATOS EN EJECUCIÓN" sheetId="4" r:id="rId2"/>
    <sheet name="." sheetId="5" r:id="rId3"/>
    <sheet name=".." sheetId="1" r:id="rId4"/>
    <sheet name="..." sheetId="2" r:id="rId5"/>
    <sheet name="...." sheetId="3" r:id="rId6"/>
    <sheet name="....." sheetId="7" r:id="rId7"/>
  </sheets>
  <definedNames>
    <definedName name="_xlnm.Print_Area" localSheetId="2">'.'!$B$3:$F$20</definedName>
    <definedName name="_xlnm.Print_Area" localSheetId="3">'..'!$B$1:$H$46</definedName>
    <definedName name="_xlnm.Print_Area" localSheetId="4">'...'!$B$1:$D$13</definedName>
    <definedName name="_xlnm.Print_Area" localSheetId="5">'....'!$B$1:$H$36</definedName>
    <definedName name="_xlnm.Print_Area" localSheetId="6">'.....'!$A$1:$G$52</definedName>
    <definedName name="_xlnm.Print_Area" localSheetId="1">'CONTRATOS EN EJECUCIÓN'!$B$1:$Q$41</definedName>
    <definedName name="_xlnm.Print_Area" localSheetId="0">'K Residual - Resumen'!$A$1:$C$43</definedName>
    <definedName name="CapFinanciera1">#REF!</definedName>
    <definedName name="CapFinanciera2">#REF!</definedName>
    <definedName name="CapFinanciera3">#REF!</definedName>
    <definedName name="CapFinanciera4">#REF!</definedName>
    <definedName name="CapTecnica1">#REF!</definedName>
    <definedName name="CapTecnica2">#REF!</definedName>
    <definedName name="Experiencia1">#REF!</definedName>
    <definedName name="Experiencia2">#REF!</definedName>
    <definedName name="Experiencia3">#REF!</definedName>
    <definedName name="prueb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 i="7" l="1"/>
  <c r="B3" i="3"/>
  <c r="B3" i="1"/>
  <c r="B2" i="2" s="1"/>
  <c r="G32" i="7"/>
  <c r="F32" i="7"/>
  <c r="C23" i="6"/>
  <c r="C11" i="6" l="1"/>
  <c r="A11" i="6"/>
  <c r="A38" i="7"/>
  <c r="A35" i="7"/>
  <c r="A31" i="7"/>
  <c r="F16" i="7"/>
  <c r="A12" i="7"/>
  <c r="G15" i="1" l="1"/>
  <c r="G16" i="1"/>
  <c r="G17" i="1"/>
  <c r="G18" i="1"/>
  <c r="G19" i="1"/>
  <c r="H19" i="1" s="1"/>
  <c r="G20" i="1"/>
  <c r="H20" i="1" s="1"/>
  <c r="G21" i="1"/>
  <c r="H21" i="1" s="1"/>
  <c r="G22" i="1"/>
  <c r="H22" i="1" s="1"/>
  <c r="G23" i="1"/>
  <c r="H23" i="1" s="1"/>
  <c r="G24" i="1"/>
  <c r="H24" i="1" s="1"/>
  <c r="G25" i="1"/>
  <c r="H25" i="1" s="1"/>
  <c r="G26" i="1"/>
  <c r="H26" i="1" s="1"/>
  <c r="G27" i="1"/>
  <c r="G28" i="1"/>
  <c r="G29" i="1"/>
  <c r="G30" i="1"/>
  <c r="G31" i="1"/>
  <c r="H31" i="1" s="1"/>
  <c r="G32" i="1"/>
  <c r="H32" i="1" s="1"/>
  <c r="G33" i="1"/>
  <c r="H33" i="1" s="1"/>
  <c r="G14" i="1"/>
  <c r="H14" i="1" s="1"/>
  <c r="H15" i="1"/>
  <c r="H16" i="1"/>
  <c r="H17" i="1"/>
  <c r="H18" i="1"/>
  <c r="H27" i="1"/>
  <c r="H28" i="1"/>
  <c r="H29" i="1"/>
  <c r="H30" i="1"/>
  <c r="G8" i="1"/>
  <c r="C22" i="3"/>
  <c r="F22" i="7" s="1"/>
  <c r="C12" i="7" s="1"/>
  <c r="N13" i="4"/>
  <c r="N14" i="4"/>
  <c r="N15" i="4"/>
  <c r="N16" i="4"/>
  <c r="N17" i="4"/>
  <c r="N18" i="4"/>
  <c r="N19" i="4"/>
  <c r="N20" i="4"/>
  <c r="N21" i="4"/>
  <c r="N22" i="4"/>
  <c r="N12" i="4"/>
  <c r="O13" i="4"/>
  <c r="O14" i="4"/>
  <c r="O15" i="4"/>
  <c r="O16" i="4"/>
  <c r="O17" i="4"/>
  <c r="O18" i="4"/>
  <c r="O19" i="4"/>
  <c r="O20" i="4"/>
  <c r="O21" i="4"/>
  <c r="O22" i="4"/>
  <c r="O12" i="4"/>
  <c r="P14" i="4" l="1"/>
  <c r="Q14" i="4" s="1"/>
  <c r="P22" i="4"/>
  <c r="Q22" i="4" s="1"/>
  <c r="P18" i="4"/>
  <c r="Q18" i="4" s="1"/>
  <c r="H34" i="1"/>
  <c r="P21" i="4"/>
  <c r="Q21" i="4" s="1"/>
  <c r="P17" i="4"/>
  <c r="Q17" i="4" s="1"/>
  <c r="P13" i="4"/>
  <c r="Q13" i="4" s="1"/>
  <c r="P20" i="4"/>
  <c r="Q20" i="4" s="1"/>
  <c r="P16" i="4"/>
  <c r="Q16" i="4" s="1"/>
  <c r="P19" i="4"/>
  <c r="Q19" i="4" s="1"/>
  <c r="P15" i="4"/>
  <c r="Q15" i="4" s="1"/>
  <c r="P12" i="4"/>
  <c r="B6" i="5"/>
  <c r="Q12" i="4" l="1"/>
  <c r="Q23" i="4" s="1"/>
  <c r="C19" i="6" s="1"/>
  <c r="B12" i="6" s="1"/>
  <c r="G34" i="1"/>
  <c r="P23" i="4"/>
  <c r="B19" i="6" s="1"/>
  <c r="D13" i="2"/>
  <c r="F25" i="7" s="1"/>
  <c r="D12" i="7" s="1"/>
  <c r="F28" i="7" l="1"/>
  <c r="F12" i="7" s="1"/>
  <c r="F19" i="7"/>
  <c r="B12" i="7" s="1"/>
  <c r="E12" i="7" s="1"/>
  <c r="G12" i="7" l="1"/>
  <c r="F37" i="7" s="1"/>
  <c r="F40" i="7" s="1"/>
  <c r="A12" i="6"/>
  <c r="C12" i="6" s="1"/>
  <c r="B28" i="6" s="1"/>
  <c r="B31" i="6" s="1"/>
</calcChain>
</file>

<file path=xl/sharedStrings.xml><?xml version="1.0" encoding="utf-8"?>
<sst xmlns="http://schemas.openxmlformats.org/spreadsheetml/2006/main" count="178" uniqueCount="121">
  <si>
    <t>CAPACIDAD RESIDUAL</t>
  </si>
  <si>
    <t>A. CAPACIDAD ORGANIZACIÓN</t>
  </si>
  <si>
    <t>AÑOS DE INFORMACIÓN FINANCIERA</t>
  </si>
  <si>
    <t>CAPACIDAD DE ORGANIZACIÓN:
Ingresos operacionales de acuerdo a la norma del pliego</t>
  </si>
  <si>
    <t>B. EXPERIENCIA E</t>
  </si>
  <si>
    <t>PUNTAJE POR EXPERIENCIA</t>
  </si>
  <si>
    <t>C. CAPACIDAD FINANCIERA (CF)</t>
  </si>
  <si>
    <t>ACTIVOS CORRIENTES
(A)</t>
  </si>
  <si>
    <t>PASIVOS CORRIENTES
(B)</t>
  </si>
  <si>
    <t xml:space="preserve">ÍNDICE DE LIQUIDEZ
(A) / (B) = (C) </t>
  </si>
  <si>
    <t>PUNTAJE POR CAPACIDAD FINANCIERA</t>
  </si>
  <si>
    <t>D. CAPACIDAD TÉCNICA (CT)</t>
  </si>
  <si>
    <t>PROFESIONALES VINCULADOS</t>
  </si>
  <si>
    <t>PUNTAJE POR CAPACIDAD TÉCNICA</t>
  </si>
  <si>
    <t>[Profesión y total]</t>
  </si>
  <si>
    <t>[lista de nombres de los profesionales]</t>
  </si>
  <si>
    <t xml:space="preserve">CÁLCULO DE LA CAPACIDAD RESIDUAL DE CONTRATACIÓN </t>
  </si>
  <si>
    <t>Proponente:</t>
  </si>
  <si>
    <t>CAPACIDAD RESIDUAL DEL PROPONENTE =    CO x [(E + CT + CF) / 100] - SCE</t>
  </si>
  <si>
    <t>CAPACIDAD DE ORGANIZACIÓN</t>
  </si>
  <si>
    <r>
      <t xml:space="preserve">CO x [(E + CT + CF) / 100]
</t>
    </r>
    <r>
      <rPr>
        <b/>
        <sz val="10"/>
        <rFont val="Arial"/>
        <family val="2"/>
      </rPr>
      <t>A</t>
    </r>
  </si>
  <si>
    <r>
      <t xml:space="preserve">SALDOS DE LOS CONTRATOS EN EJECUCIÓN
</t>
    </r>
    <r>
      <rPr>
        <b/>
        <sz val="10"/>
        <rFont val="Arial"/>
        <family val="2"/>
      </rPr>
      <t>B</t>
    </r>
  </si>
  <si>
    <t>CAPACIDAD RESIDUAL DEL PROPONENTE
C = A - B</t>
  </si>
  <si>
    <t>Información Proveniente del Estado de resultados</t>
  </si>
  <si>
    <t>año</t>
  </si>
  <si>
    <t>Capacidad de organización</t>
  </si>
  <si>
    <t>Mayor Ingreso Operacional</t>
  </si>
  <si>
    <t>EXPERIENCIA</t>
  </si>
  <si>
    <t>Número de veces que el proponente ha ejecutado contratos equivalentes a la cuantía del Proceso de Contratación</t>
  </si>
  <si>
    <t>Experiencia</t>
  </si>
  <si>
    <t>CAPACIDAD TÉCNICA</t>
  </si>
  <si>
    <t>Número de profesionales</t>
  </si>
  <si>
    <t>Capacidad Técnica; Número de Profesionales</t>
  </si>
  <si>
    <t>CAPACIDAD FINANCIERA</t>
  </si>
  <si>
    <t>El índice de liquidez del proponente se verifica con el RUP.</t>
  </si>
  <si>
    <t>indicador</t>
  </si>
  <si>
    <t>Índice de Líquidez</t>
  </si>
  <si>
    <t>SALDOS DE LOS CONTRATOS EN EJECUCIÓN - SCE</t>
  </si>
  <si>
    <t>Valor Total de los saldos de los contratos en ejecución</t>
  </si>
  <si>
    <t xml:space="preserve">Sumatoria de los saldos de los contratos en ejecución </t>
  </si>
  <si>
    <t>Firma y nombre Representante Legal</t>
  </si>
  <si>
    <t>Firma y nombre Contador y/o Revisor Fiscal</t>
  </si>
  <si>
    <t>CC</t>
  </si>
  <si>
    <t xml:space="preserve">Sumatoria de los valores de los saldos de los contratos en ejecución </t>
  </si>
  <si>
    <t>Número de socios y profesionales de la arquitectura, ingeniería y geología vinculados mediante una relación laboral o contractual conforme a la cual desarrollen actividades relacionadas directamente a la construcción</t>
  </si>
  <si>
    <t xml:space="preserve">Contratos relacionados con la actividad de la construcción inscritos por el proponente en el RUP en el segmento 72 “Servicios de Edificación, Construcción de Instalaciones y Mantenimiento” del Clasificador de Bienes y Servicios </t>
  </si>
  <si>
    <t xml:space="preserve">UNIVERSIDAD DISTRITAL FRANCISCO JOSÉ DE CALDAS </t>
  </si>
  <si>
    <t>ANEXO No.14</t>
  </si>
  <si>
    <t>Mayor a:</t>
  </si>
  <si>
    <t>Menor o igual a</t>
  </si>
  <si>
    <t>Puntaje</t>
  </si>
  <si>
    <t>mayores</t>
  </si>
  <si>
    <t>INDICADORES</t>
  </si>
  <si>
    <t>CAPACIDAD RESIDUAL DEL PROCESO DE SELECCIÓN</t>
  </si>
  <si>
    <t>CAPACIDAD RESIDUAL DEL PROPONENTE</t>
  </si>
  <si>
    <t>Profesión</t>
  </si>
  <si>
    <t>No. de matrícula profesional</t>
  </si>
  <si>
    <t>Vigencia del contrato</t>
  </si>
  <si>
    <t>______________________________</t>
  </si>
  <si>
    <t>_____________________________________</t>
  </si>
  <si>
    <t>Firma del Representante Legal</t>
  </si>
  <si>
    <t>Firma y nombre del Auditor y/o Contador Público y/o Revisor Fiscal</t>
  </si>
  <si>
    <t>Nombre Representante Legal</t>
  </si>
  <si>
    <t>Nombre</t>
  </si>
  <si>
    <t>Cargo</t>
  </si>
  <si>
    <t>Documento de Identidad</t>
  </si>
  <si>
    <t>Los representantes de los integrantes del proponente plural deben suscribir cada uno el presente documento.</t>
  </si>
  <si>
    <t>En constancia de lo anterior firmo este documento a los días [dia] del mes de [mes] de 2020</t>
  </si>
  <si>
    <t>No de Contrato</t>
  </si>
  <si>
    <t>Contratante</t>
  </si>
  <si>
    <t>Objeto del Contrato</t>
  </si>
  <si>
    <t>Valor Total del Contrato (incluido IVA y adiciones)
(A)</t>
  </si>
  <si>
    <t>Plazo del contrato (meses)1
(B)</t>
  </si>
  <si>
    <t>Oferente Plural (SI/NO)2</t>
  </si>
  <si>
    <t>Porcentaje de participación (%)3
(C )</t>
  </si>
  <si>
    <t>Fecha de presentación de la oferta objeto del proceso de contratación (d/m/a)</t>
  </si>
  <si>
    <t>Fecha de Inicio del contrato (d/m/a)4</t>
  </si>
  <si>
    <t>Días ejecutados del contrato</t>
  </si>
  <si>
    <t>Saldo diario del contrato en ejecución
A/(Bx30 dias) = (E)</t>
  </si>
  <si>
    <t>Saldo del contrato en ejecución
(E)x(D)x(C) = (F)</t>
  </si>
  <si>
    <t>(…)</t>
  </si>
  <si>
    <t>SUMATORIA DE LOS SALDOS DE LOS CONTRATOS EN EJECUCIÓN</t>
  </si>
  <si>
    <t>* La información contenida en el presente formulario es veraz y se presenta bajo la gravedad de juramento, que se entiende prestada con la suscripción del mismo.</t>
  </si>
  <si>
    <t>* El formulario debe ser diligenciado por el proponente singular o por cada uno de los integrantes del consorcio o unión temporal cuando el proponente sea plural</t>
  </si>
  <si>
    <t>Se deben tener en cuenta los siguientes aspectos:</t>
  </si>
  <si>
    <t>1. Se debe registrar en número de meses el plazo de ejecución del Contrato.</t>
  </si>
  <si>
    <t>2. Si es oferente plural (consorcio, Unión Temporal o promesa de sociedad futura) debe diligenciar SI, caso contrario diligenciar NO.</t>
  </si>
  <si>
    <t>3. El oferente plural deberá diligenciar el porcentaje de participación en la ejecución del contrato, en caso de oferentes singulares se deberá colocar 100%</t>
  </si>
  <si>
    <t>5. En la columna (D) si los dias ejecutar son mayor a un año, el proponente obligatoriamente debe colocar 360 dias en esta columna.</t>
  </si>
  <si>
    <t>__________________________________________________________</t>
  </si>
  <si>
    <t>______________________________________________</t>
  </si>
  <si>
    <t>Firma y nombre Representante Legal - Persona Jurídica del Integrante</t>
  </si>
  <si>
    <t>Firma y nombre del Contador y/o Revisor Fiscal</t>
  </si>
  <si>
    <t>T.P.</t>
  </si>
  <si>
    <r>
      <t xml:space="preserve">Dias por ejecutar del contrato a partir de la fecha de presentación de la oferta objeto del proceso de contratación
</t>
    </r>
    <r>
      <rPr>
        <b/>
        <sz val="11"/>
        <rFont val="Calibri"/>
        <family val="2"/>
      </rPr>
      <t>(D)5</t>
    </r>
  </si>
  <si>
    <t>Contratos relacionados con la actividad de la construcción – segmento 72 Clasificador  UNSPSC</t>
  </si>
  <si>
    <t>Numero de Consecutivo de Contratos relacionados con la actividad de la construcción – segmento 72 Clasificador  UNSPSC - RUP</t>
  </si>
  <si>
    <t>VALOR DEL CONTRATO  EJECUTADO
 SLMLV
(RUP)</t>
  </si>
  <si>
    <t>Fecha de Terminación del contrato (d/m/a)4</t>
  </si>
  <si>
    <t>4. Se debe registrar el día, mes y el año de la fecha de inicio y del termino del Contrato</t>
  </si>
  <si>
    <t xml:space="preserve">Número y año del Contrato 
laboral o de prestación de 
servicios profesionales </t>
  </si>
  <si>
    <t>Cantidad</t>
  </si>
  <si>
    <t xml:space="preserve">PRESUPUESTO OFICIAL ESTIMADO (POE)  </t>
  </si>
  <si>
    <t>SMMLV a la fecha de terminacion y/o liquidacion del contrato</t>
  </si>
  <si>
    <t>Porcentaje de participacion PARA ESTE PROCESO (B)</t>
  </si>
  <si>
    <t>Valor del contrato ejecutado por el % de paticipación en ese contrato</t>
  </si>
  <si>
    <t>Porcentaje de Participacion para este contrato</t>
  </si>
  <si>
    <t>VALOR TOTAL DEL  CONTRATO EJECUTADO
$ PESOS CON SU RESPECTIVA PARTICIPACION EN ESTE CONTRATO
(B)</t>
  </si>
  <si>
    <t>Numeros de Socios y Profesionales de la Arquitectura , Ingenierìa Civil y gelogia vinculados mediante relaciòn laboral o contractual vigente en actividades vinculadas directamente con la construcciòn</t>
  </si>
  <si>
    <r>
      <t xml:space="preserve">Experiencia    =   </t>
    </r>
    <r>
      <rPr>
        <b/>
        <u/>
        <sz val="8"/>
        <color indexed="8"/>
        <rFont val="Calibri"/>
        <family val="2"/>
      </rPr>
      <t xml:space="preserve">Valor Total de los Contratos RUP (COP)   
</t>
    </r>
    <r>
      <rPr>
        <b/>
        <sz val="8"/>
        <color indexed="8"/>
        <rFont val="Calibri"/>
        <family val="2"/>
      </rPr>
      <t xml:space="preserve">                         (Presupuesto Oficial Estimado * % de Participación)</t>
    </r>
  </si>
  <si>
    <t>E=</t>
  </si>
  <si>
    <t xml:space="preserve">Si los ingresos operacionales del proponente con uno (1) o más años de información financiera es menor a USD125.000, la Capacidad de organización (CO) del proponente es igual a USD125.000. Para verificar la capacidad de organización del proponente la Entidad Estatal debe solicitar el estado de resultados que contiene el mejor ingreso operacional de los últimos cinco (5) años debidamente auditado y aprobado por el contador público o revisor fiscal según corresponda y suscrito por el representante legal. </t>
  </si>
  <si>
    <t>PROPONENTE:</t>
  </si>
  <si>
    <t>SMMLV</t>
  </si>
  <si>
    <t>SALDOS CONTRATOS EN EJECUCIÓN (SCE)</t>
  </si>
  <si>
    <t>CAPACIDAD RESIDUAL DEL PROPONENTE =    K contratacion (RUP) - SCE</t>
  </si>
  <si>
    <t>CAPACIDAD DE CONTRATACION acreditata en el RUP - En SMMLV</t>
  </si>
  <si>
    <t>Capacidad de contratación</t>
  </si>
  <si>
    <t>SALDOS DE LOS CONTRATOS EN EJECUCIÓN</t>
  </si>
  <si>
    <t xml:space="preserve">Saldo del contrato en ejecución en 
SMMLV
$ 877.803
</t>
  </si>
  <si>
    <t>CONVOCATORIA PUBLICA 019 DE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</si>
</sst>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0_-;\-&quot;$&quot;* #,##0_-;_-&quot;$&quot;* &quot;-&quot;_-;_-@_-"/>
    <numFmt numFmtId="43" formatCode="_-* #,##0.00_-;\-* #,##0.00_-;_-* &quot;-&quot;??_-;_-@_-"/>
    <numFmt numFmtId="164" formatCode="_-&quot;$&quot;\ * #,##0_-;\-&quot;$&quot;\ * #,##0_-;_-&quot;$&quot;\ * &quot;-&quot;_-;_-@_-"/>
    <numFmt numFmtId="165" formatCode="_-&quot;$&quot;\ * #,##0.00_-;\-&quot;$&quot;\ * #,##0.00_-;_-&quot;$&quot;\ * &quot;-&quot;??_-;_-@_-"/>
    <numFmt numFmtId="166" formatCode="_ * #,##0.00_ ;_ * \-#,##0.00_ ;_ * &quot;-&quot;??_ ;_ @_ "/>
  </numFmts>
  <fonts count="29" x14ac:knownFonts="1">
    <font>
      <sz val="11"/>
      <color theme="1"/>
      <name val="Calibri"/>
      <family val="2"/>
      <scheme val="minor"/>
    </font>
    <font>
      <sz val="11"/>
      <color theme="1"/>
      <name val="Calibri"/>
      <family val="2"/>
      <scheme val="minor"/>
    </font>
    <font>
      <sz val="10"/>
      <name val="Arial"/>
      <family val="2"/>
    </font>
    <font>
      <b/>
      <sz val="8"/>
      <name val="Arial"/>
      <family val="2"/>
    </font>
    <font>
      <b/>
      <sz val="9"/>
      <name val="Arial"/>
      <family val="2"/>
    </font>
    <font>
      <b/>
      <sz val="10"/>
      <name val="Arial Narrow"/>
      <family val="2"/>
    </font>
    <font>
      <b/>
      <sz val="14"/>
      <name val="Arial"/>
      <family val="2"/>
    </font>
    <font>
      <b/>
      <sz val="12"/>
      <name val="Arial"/>
      <family val="2"/>
    </font>
    <font>
      <sz val="11"/>
      <color theme="1"/>
      <name val="Arial"/>
      <family val="2"/>
    </font>
    <font>
      <b/>
      <sz val="10"/>
      <name val="Arial"/>
      <family val="2"/>
    </font>
    <font>
      <b/>
      <sz val="14"/>
      <color theme="1"/>
      <name val="Calibri"/>
      <family val="2"/>
      <scheme val="minor"/>
    </font>
    <font>
      <sz val="12"/>
      <name val="Arial"/>
      <family val="2"/>
    </font>
    <font>
      <sz val="9"/>
      <color theme="1"/>
      <name val="Calibri"/>
      <family val="2"/>
      <scheme val="minor"/>
    </font>
    <font>
      <b/>
      <sz val="11"/>
      <color theme="1"/>
      <name val="Calibri"/>
      <family val="2"/>
      <scheme val="minor"/>
    </font>
    <font>
      <b/>
      <sz val="10"/>
      <color theme="1"/>
      <name val="Tahoma"/>
      <family val="2"/>
    </font>
    <font>
      <sz val="10"/>
      <color theme="1"/>
      <name val="Tahoma"/>
      <family val="2"/>
    </font>
    <font>
      <b/>
      <sz val="16"/>
      <color theme="1"/>
      <name val="Calibri"/>
      <family val="2"/>
      <scheme val="minor"/>
    </font>
    <font>
      <b/>
      <sz val="24"/>
      <color theme="1"/>
      <name val="Calibri"/>
      <family val="2"/>
      <scheme val="minor"/>
    </font>
    <font>
      <sz val="10"/>
      <name val="Calibri"/>
      <family val="2"/>
      <scheme val="minor"/>
    </font>
    <font>
      <b/>
      <sz val="10"/>
      <name val="Calibri"/>
      <family val="2"/>
      <scheme val="minor"/>
    </font>
    <font>
      <sz val="11"/>
      <name val="Calibri"/>
      <family val="2"/>
      <scheme val="minor"/>
    </font>
    <font>
      <b/>
      <sz val="11"/>
      <name val="Calibri"/>
      <family val="2"/>
      <scheme val="minor"/>
    </font>
    <font>
      <b/>
      <sz val="11"/>
      <name val="Calibri"/>
      <family val="2"/>
    </font>
    <font>
      <b/>
      <sz val="8"/>
      <color theme="1"/>
      <name val="Calibri"/>
      <family val="2"/>
      <scheme val="minor"/>
    </font>
    <font>
      <b/>
      <u/>
      <sz val="8"/>
      <color indexed="8"/>
      <name val="Calibri"/>
      <family val="2"/>
    </font>
    <font>
      <b/>
      <sz val="8"/>
      <color indexed="8"/>
      <name val="Calibri"/>
      <family val="2"/>
    </font>
    <font>
      <b/>
      <sz val="18"/>
      <color theme="1"/>
      <name val="Calibri"/>
      <family val="2"/>
      <scheme val="minor"/>
    </font>
    <font>
      <sz val="12"/>
      <color theme="2" tint="-0.89999084444715716"/>
      <name val="Century Gothic"/>
      <family val="2"/>
    </font>
    <font>
      <b/>
      <sz val="14"/>
      <color rgb="FF161616"/>
      <name val="Century Gothic"/>
      <family val="1"/>
    </font>
  </fonts>
  <fills count="13">
    <fill>
      <patternFill patternType="none"/>
    </fill>
    <fill>
      <patternFill patternType="gray125"/>
    </fill>
    <fill>
      <patternFill patternType="solid">
        <fgColor theme="6" tint="0.39997558519241921"/>
        <bgColor indexed="64"/>
      </patternFill>
    </fill>
    <fill>
      <patternFill patternType="solid">
        <fgColor indexed="22"/>
        <bgColor indexed="64"/>
      </patternFill>
    </fill>
    <fill>
      <patternFill patternType="solid">
        <fgColor indexed="9"/>
        <bgColor indexed="64"/>
      </patternFill>
    </fill>
    <fill>
      <patternFill patternType="solid">
        <fgColor theme="0" tint="-0.14999847407452621"/>
        <bgColor indexed="64"/>
      </patternFill>
    </fill>
    <fill>
      <patternFill patternType="solid">
        <fgColor rgb="FFD0CECE"/>
        <bgColor indexed="64"/>
      </patternFill>
    </fill>
    <fill>
      <patternFill patternType="solid">
        <fgColor theme="2"/>
        <bgColor indexed="64"/>
      </patternFill>
    </fill>
    <fill>
      <patternFill patternType="solid">
        <fgColor theme="2" tint="-9.9978637043366805E-2"/>
        <bgColor indexed="64"/>
      </patternFill>
    </fill>
    <fill>
      <patternFill patternType="solid">
        <fgColor rgb="FFFFFF00"/>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rgb="FF92D050"/>
        <bgColor indexed="64"/>
      </patternFill>
    </fill>
  </fills>
  <borders count="53">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right/>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7">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xf numFmtId="0" fontId="2" fillId="0" borderId="0"/>
    <xf numFmtId="165" fontId="1" fillId="0" borderId="0" applyFont="0" applyFill="0" applyBorder="0" applyAlignment="0" applyProtection="0"/>
    <xf numFmtId="164" fontId="1" fillId="0" borderId="0" applyFont="0" applyFill="0" applyBorder="0" applyAlignment="0" applyProtection="0"/>
  </cellStyleXfs>
  <cellXfs count="244">
    <xf numFmtId="0" fontId="0" fillId="0" borderId="0" xfId="0"/>
    <xf numFmtId="4" fontId="5" fillId="3" borderId="9" xfId="1" applyNumberFormat="1" applyFont="1" applyFill="1" applyBorder="1" applyAlignment="1">
      <alignment horizontal="center" vertical="center" wrapText="1"/>
    </xf>
    <xf numFmtId="43" fontId="5" fillId="3" borderId="3" xfId="1" applyFont="1" applyFill="1" applyBorder="1" applyAlignment="1">
      <alignment horizontal="center" vertical="center" wrapText="1"/>
    </xf>
    <xf numFmtId="3" fontId="5" fillId="3" borderId="9" xfId="1" applyNumberFormat="1" applyFont="1" applyFill="1" applyBorder="1" applyAlignment="1">
      <alignment horizontal="center" vertical="center" wrapText="1"/>
    </xf>
    <xf numFmtId="0" fontId="3" fillId="2" borderId="6" xfId="4" applyFont="1" applyFill="1" applyBorder="1" applyAlignment="1">
      <alignment horizontal="center" vertical="center" wrapText="1"/>
    </xf>
    <xf numFmtId="0" fontId="8" fillId="0" borderId="0" xfId="0" applyFont="1"/>
    <xf numFmtId="0" fontId="0" fillId="0" borderId="0" xfId="0" applyBorder="1"/>
    <xf numFmtId="0" fontId="10" fillId="0" borderId="0" xfId="0" applyFont="1" applyBorder="1" applyAlignment="1">
      <alignment horizontal="center"/>
    </xf>
    <xf numFmtId="0" fontId="0" fillId="0" borderId="30" xfId="0" applyBorder="1"/>
    <xf numFmtId="0" fontId="2" fillId="5" borderId="8" xfId="0" applyFont="1" applyFill="1" applyBorder="1" applyAlignment="1">
      <alignment horizontal="center" vertical="center" wrapText="1"/>
    </xf>
    <xf numFmtId="0" fontId="0" fillId="5" borderId="9" xfId="0" applyFill="1" applyBorder="1" applyAlignment="1">
      <alignment horizontal="center" vertical="center" wrapText="1"/>
    </xf>
    <xf numFmtId="0" fontId="0" fillId="5" borderId="3" xfId="0" applyFill="1" applyBorder="1" applyAlignment="1">
      <alignment horizontal="center" vertical="center" wrapText="1"/>
    </xf>
    <xf numFmtId="0" fontId="2" fillId="5" borderId="10" xfId="0" applyFont="1" applyFill="1" applyBorder="1" applyAlignment="1">
      <alignment horizontal="center" vertical="center" wrapText="1"/>
    </xf>
    <xf numFmtId="0" fontId="9" fillId="5" borderId="4" xfId="0" applyFont="1" applyFill="1" applyBorder="1" applyAlignment="1">
      <alignment horizontal="center" vertical="center" wrapText="1"/>
    </xf>
    <xf numFmtId="165" fontId="9" fillId="0" borderId="15" xfId="5" applyFont="1" applyBorder="1" applyAlignment="1">
      <alignment horizontal="center" vertical="center" wrapText="1"/>
    </xf>
    <xf numFmtId="37" fontId="9" fillId="0" borderId="16" xfId="1" applyNumberFormat="1" applyFont="1" applyBorder="1" applyAlignment="1">
      <alignment horizontal="center" vertical="center" wrapText="1"/>
    </xf>
    <xf numFmtId="165" fontId="9" fillId="0" borderId="18" xfId="5" applyFont="1" applyBorder="1" applyAlignment="1">
      <alignment horizontal="center" vertical="center" wrapText="1"/>
    </xf>
    <xf numFmtId="165" fontId="9" fillId="0" borderId="31" xfId="5" applyFont="1" applyBorder="1" applyAlignment="1">
      <alignment horizontal="center" vertical="center" wrapText="1"/>
    </xf>
    <xf numFmtId="0" fontId="0" fillId="0" borderId="32" xfId="0" applyBorder="1" applyAlignment="1">
      <alignment horizontal="center" vertical="center" wrapText="1"/>
    </xf>
    <xf numFmtId="0" fontId="0" fillId="0" borderId="33" xfId="0" applyBorder="1" applyAlignment="1">
      <alignment horizontal="center" vertical="center" wrapText="1"/>
    </xf>
    <xf numFmtId="43" fontId="0" fillId="0" borderId="33" xfId="1" applyFont="1" applyBorder="1" applyAlignment="1">
      <alignment horizontal="center" vertical="center" wrapText="1"/>
    </xf>
    <xf numFmtId="0" fontId="9" fillId="5" borderId="12" xfId="0" applyFont="1" applyFill="1" applyBorder="1" applyAlignment="1">
      <alignment horizontal="center"/>
    </xf>
    <xf numFmtId="0" fontId="0" fillId="0" borderId="21" xfId="0" applyBorder="1"/>
    <xf numFmtId="0" fontId="0" fillId="0" borderId="0" xfId="0" applyBorder="1" applyAlignment="1">
      <alignment horizontal="justify" wrapText="1"/>
    </xf>
    <xf numFmtId="0" fontId="2" fillId="0" borderId="0" xfId="0" applyFont="1" applyBorder="1"/>
    <xf numFmtId="0" fontId="12" fillId="0" borderId="0" xfId="0" applyFont="1" applyBorder="1"/>
    <xf numFmtId="0" fontId="10" fillId="0" borderId="0" xfId="0" applyFont="1" applyBorder="1" applyAlignment="1"/>
    <xf numFmtId="0" fontId="14" fillId="6" borderId="39" xfId="0" applyFont="1" applyFill="1" applyBorder="1" applyAlignment="1">
      <alignment horizontal="center" vertical="center" wrapText="1"/>
    </xf>
    <xf numFmtId="0" fontId="14" fillId="6" borderId="40" xfId="0" applyFont="1" applyFill="1" applyBorder="1" applyAlignment="1">
      <alignment horizontal="center" vertical="center" wrapText="1"/>
    </xf>
    <xf numFmtId="0" fontId="15" fillId="0" borderId="12"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18" xfId="0" applyFont="1" applyBorder="1" applyAlignment="1">
      <alignment horizontal="center" vertical="center" wrapText="1"/>
    </xf>
    <xf numFmtId="0" fontId="13" fillId="8" borderId="37" xfId="0" applyFont="1" applyFill="1" applyBorder="1" applyAlignment="1">
      <alignment horizontal="center" vertical="center"/>
    </xf>
    <xf numFmtId="0" fontId="10" fillId="0" borderId="29" xfId="0" applyFont="1" applyBorder="1" applyAlignment="1">
      <alignment horizontal="left"/>
    </xf>
    <xf numFmtId="0" fontId="12" fillId="0" borderId="0" xfId="0" applyFont="1" applyBorder="1" applyAlignment="1">
      <alignment horizontal="left" wrapText="1"/>
    </xf>
    <xf numFmtId="0" fontId="7" fillId="4" borderId="0" xfId="0" applyFont="1" applyFill="1" applyBorder="1" applyAlignment="1">
      <alignment horizontal="center" vertical="center"/>
    </xf>
    <xf numFmtId="0" fontId="3" fillId="2" borderId="43" xfId="4" applyFont="1" applyFill="1" applyBorder="1" applyAlignment="1">
      <alignment horizontal="center" vertical="center" wrapText="1"/>
    </xf>
    <xf numFmtId="3" fontId="5" fillId="3" borderId="3" xfId="1" applyNumberFormat="1" applyFont="1" applyFill="1" applyBorder="1" applyAlignment="1">
      <alignment horizontal="center" vertical="center" wrapText="1"/>
    </xf>
    <xf numFmtId="0" fontId="0" fillId="0" borderId="0" xfId="0" applyAlignment="1">
      <alignment horizontal="justify" wrapText="1"/>
    </xf>
    <xf numFmtId="0" fontId="2" fillId="0" borderId="0" xfId="0" applyFont="1"/>
    <xf numFmtId="0" fontId="18" fillId="0" borderId="47" xfId="0" applyFont="1" applyBorder="1" applyAlignment="1">
      <alignment horizontal="center" vertical="center" wrapText="1"/>
    </xf>
    <xf numFmtId="43" fontId="18" fillId="0" borderId="47" xfId="1" applyFont="1" applyBorder="1" applyAlignment="1">
      <alignment horizontal="center" vertical="center" wrapText="1"/>
    </xf>
    <xf numFmtId="9" fontId="18" fillId="0" borderId="47" xfId="2" applyFont="1" applyBorder="1" applyAlignment="1">
      <alignment horizontal="center" vertical="center" wrapText="1"/>
    </xf>
    <xf numFmtId="0" fontId="18" fillId="0" borderId="0" xfId="0" applyFont="1" applyAlignment="1">
      <alignment horizontal="center" vertical="center" wrapText="1"/>
    </xf>
    <xf numFmtId="43" fontId="18" fillId="0" borderId="0" xfId="1" applyFont="1" applyBorder="1" applyAlignment="1">
      <alignment horizontal="center" vertical="center" wrapText="1"/>
    </xf>
    <xf numFmtId="9" fontId="18" fillId="0" borderId="0" xfId="2" applyFont="1" applyBorder="1" applyAlignment="1">
      <alignment horizontal="center" vertical="center" wrapText="1"/>
    </xf>
    <xf numFmtId="0" fontId="20" fillId="0" borderId="0" xfId="0" applyFont="1"/>
    <xf numFmtId="0" fontId="13" fillId="0" borderId="0" xfId="0" applyFont="1"/>
    <xf numFmtId="0" fontId="21" fillId="5" borderId="8" xfId="0" applyFont="1" applyFill="1" applyBorder="1" applyAlignment="1">
      <alignment horizontal="center" vertical="center" wrapText="1"/>
    </xf>
    <xf numFmtId="0" fontId="21" fillId="5" borderId="9" xfId="0" applyFont="1" applyFill="1" applyBorder="1" applyAlignment="1">
      <alignment horizontal="center" vertical="center" wrapText="1"/>
    </xf>
    <xf numFmtId="0" fontId="21" fillId="5" borderId="10" xfId="0" applyFont="1" applyFill="1" applyBorder="1" applyAlignment="1">
      <alignment horizontal="center" vertical="center" wrapText="1"/>
    </xf>
    <xf numFmtId="0" fontId="7" fillId="4" borderId="0" xfId="0" applyFont="1" applyFill="1" applyBorder="1" applyAlignment="1">
      <alignment vertical="center"/>
    </xf>
    <xf numFmtId="0" fontId="20" fillId="0" borderId="0" xfId="0" applyFont="1" applyBorder="1" applyAlignment="1">
      <alignment horizontal="left" vertical="center"/>
    </xf>
    <xf numFmtId="0" fontId="1" fillId="0" borderId="0" xfId="0" applyFont="1" applyBorder="1"/>
    <xf numFmtId="0" fontId="20" fillId="0" borderId="0" xfId="0" applyFont="1" applyBorder="1"/>
    <xf numFmtId="0" fontId="0" fillId="0" borderId="0" xfId="0" applyFont="1" applyBorder="1"/>
    <xf numFmtId="0" fontId="3" fillId="2" borderId="35" xfId="4" applyFont="1" applyFill="1" applyBorder="1" applyAlignment="1">
      <alignment horizontal="center" vertical="center" wrapText="1"/>
    </xf>
    <xf numFmtId="0" fontId="3" fillId="2" borderId="3" xfId="4" applyFont="1" applyFill="1" applyBorder="1" applyAlignment="1">
      <alignment vertical="center" wrapText="1"/>
    </xf>
    <xf numFmtId="0" fontId="3" fillId="2" borderId="35" xfId="4" applyFont="1" applyFill="1" applyBorder="1" applyAlignment="1">
      <alignment vertical="center" wrapText="1"/>
    </xf>
    <xf numFmtId="0" fontId="3" fillId="2" borderId="36" xfId="4" applyFont="1" applyFill="1" applyBorder="1" applyAlignment="1">
      <alignment vertical="center" wrapText="1"/>
    </xf>
    <xf numFmtId="9" fontId="4" fillId="2" borderId="40" xfId="2" applyFont="1" applyFill="1" applyBorder="1" applyAlignment="1">
      <alignment horizontal="center" vertical="center" wrapText="1"/>
    </xf>
    <xf numFmtId="9" fontId="4" fillId="2" borderId="38" xfId="2" applyFont="1" applyFill="1" applyBorder="1" applyAlignment="1">
      <alignment horizontal="center" vertical="center" wrapText="1"/>
    </xf>
    <xf numFmtId="2" fontId="10" fillId="0" borderId="0" xfId="0" applyNumberFormat="1" applyFont="1" applyBorder="1" applyAlignment="1"/>
    <xf numFmtId="2" fontId="8" fillId="0" borderId="0" xfId="0" applyNumberFormat="1" applyFont="1"/>
    <xf numFmtId="43" fontId="4" fillId="3" borderId="50" xfId="1" applyFont="1" applyFill="1" applyBorder="1" applyAlignment="1">
      <alignment horizontal="center" vertical="center" wrapText="1"/>
    </xf>
    <xf numFmtId="43" fontId="4" fillId="3" borderId="29" xfId="1" applyFont="1" applyFill="1" applyBorder="1" applyAlignment="1">
      <alignment horizontal="center" vertical="center" wrapText="1"/>
    </xf>
    <xf numFmtId="43" fontId="4" fillId="3" borderId="0" xfId="1" applyFont="1" applyFill="1" applyBorder="1" applyAlignment="1">
      <alignment horizontal="center" vertical="center" wrapText="1"/>
    </xf>
    <xf numFmtId="2" fontId="4" fillId="3" borderId="19" xfId="4" applyNumberFormat="1" applyFont="1" applyFill="1" applyBorder="1" applyAlignment="1">
      <alignment horizontal="center" vertical="center" wrapText="1"/>
    </xf>
    <xf numFmtId="166" fontId="4" fillId="3" borderId="2" xfId="4" applyNumberFormat="1" applyFont="1" applyFill="1" applyBorder="1" applyAlignment="1">
      <alignment horizontal="center" vertical="center" wrapText="1"/>
    </xf>
    <xf numFmtId="166" fontId="4" fillId="3" borderId="1" xfId="4" applyNumberFormat="1" applyFont="1" applyFill="1" applyBorder="1" applyAlignment="1">
      <alignment horizontal="center" vertical="center" wrapText="1"/>
    </xf>
    <xf numFmtId="164" fontId="9" fillId="10" borderId="9" xfId="6" applyFont="1" applyFill="1" applyBorder="1" applyAlignment="1">
      <alignment horizontal="center" vertical="center" wrapText="1"/>
    </xf>
    <xf numFmtId="164" fontId="9" fillId="10" borderId="12" xfId="6" applyFont="1" applyFill="1" applyBorder="1" applyAlignment="1">
      <alignment horizontal="center" vertical="center" wrapText="1"/>
    </xf>
    <xf numFmtId="164" fontId="9" fillId="10" borderId="16" xfId="6" applyFont="1" applyFill="1" applyBorder="1" applyAlignment="1">
      <alignment horizontal="center" vertical="center" wrapText="1"/>
    </xf>
    <xf numFmtId="164" fontId="9" fillId="10" borderId="5" xfId="6" applyFont="1" applyFill="1" applyBorder="1" applyAlignment="1">
      <alignment horizontal="center" vertical="center" wrapText="1"/>
    </xf>
    <xf numFmtId="2" fontId="5" fillId="10" borderId="13" xfId="6" applyNumberFormat="1" applyFont="1" applyFill="1" applyBorder="1" applyAlignment="1">
      <alignment horizontal="center" vertical="center" wrapText="1"/>
    </xf>
    <xf numFmtId="43" fontId="2" fillId="11" borderId="8" xfId="1" applyFont="1" applyFill="1" applyBorder="1" applyAlignment="1">
      <alignment horizontal="center" vertical="center" wrapText="1"/>
    </xf>
    <xf numFmtId="43" fontId="2" fillId="11" borderId="9" xfId="1" applyFont="1" applyFill="1" applyBorder="1" applyAlignment="1">
      <alignment horizontal="center" vertical="center" wrapText="1"/>
    </xf>
    <xf numFmtId="165" fontId="2" fillId="11" borderId="9" xfId="5" applyFont="1" applyFill="1" applyBorder="1" applyAlignment="1">
      <alignment horizontal="center" vertical="center" wrapText="1"/>
    </xf>
    <xf numFmtId="9" fontId="2" fillId="11" borderId="9" xfId="2" applyFont="1" applyFill="1" applyBorder="1" applyAlignment="1">
      <alignment horizontal="center" vertical="center" wrapText="1"/>
    </xf>
    <xf numFmtId="2" fontId="9" fillId="11" borderId="9" xfId="6" applyNumberFormat="1" applyFont="1" applyFill="1" applyBorder="1" applyAlignment="1">
      <alignment horizontal="center" vertical="center" wrapText="1"/>
    </xf>
    <xf numFmtId="43" fontId="2" fillId="11" borderId="11" xfId="1" applyFont="1" applyFill="1" applyBorder="1" applyAlignment="1">
      <alignment horizontal="center" vertical="center" wrapText="1"/>
    </xf>
    <xf numFmtId="43" fontId="2" fillId="11" borderId="12" xfId="1" applyFont="1" applyFill="1" applyBorder="1" applyAlignment="1">
      <alignment horizontal="center" vertical="center" wrapText="1"/>
    </xf>
    <xf numFmtId="165" fontId="2" fillId="11" borderId="12" xfId="5" applyFont="1" applyFill="1" applyBorder="1" applyAlignment="1">
      <alignment horizontal="center" vertical="center" wrapText="1"/>
    </xf>
    <xf numFmtId="9" fontId="2" fillId="11" borderId="12" xfId="2" applyFont="1" applyFill="1" applyBorder="1" applyAlignment="1">
      <alignment horizontal="center" vertical="center" wrapText="1"/>
    </xf>
    <xf numFmtId="2" fontId="9" fillId="11" borderId="12" xfId="6" applyNumberFormat="1" applyFont="1" applyFill="1" applyBorder="1" applyAlignment="1">
      <alignment horizontal="center" vertical="center" wrapText="1"/>
    </xf>
    <xf numFmtId="43" fontId="2" fillId="11" borderId="15" xfId="1" applyFont="1" applyFill="1" applyBorder="1" applyAlignment="1">
      <alignment horizontal="center" vertical="center" wrapText="1"/>
    </xf>
    <xf numFmtId="43" fontId="2" fillId="11" borderId="16" xfId="1" applyFont="1" applyFill="1" applyBorder="1" applyAlignment="1">
      <alignment horizontal="center" vertical="center" wrapText="1"/>
    </xf>
    <xf numFmtId="165" fontId="2" fillId="11" borderId="16" xfId="5" applyFont="1" applyFill="1" applyBorder="1" applyAlignment="1">
      <alignment horizontal="center" vertical="center" wrapText="1"/>
    </xf>
    <xf numFmtId="9" fontId="2" fillId="11" borderId="16" xfId="2" applyFont="1" applyFill="1" applyBorder="1" applyAlignment="1">
      <alignment horizontal="center" vertical="center" wrapText="1"/>
    </xf>
    <xf numFmtId="2" fontId="9" fillId="11" borderId="16" xfId="6" applyNumberFormat="1" applyFont="1" applyFill="1" applyBorder="1" applyAlignment="1">
      <alignment horizontal="center" vertical="center" wrapText="1"/>
    </xf>
    <xf numFmtId="164" fontId="5" fillId="11" borderId="12" xfId="6" applyFont="1" applyFill="1" applyBorder="1" applyAlignment="1">
      <alignment horizontal="center" vertical="center" wrapText="1"/>
    </xf>
    <xf numFmtId="3" fontId="5" fillId="11" borderId="12" xfId="1" applyNumberFormat="1" applyFont="1" applyFill="1" applyBorder="1" applyAlignment="1">
      <alignment horizontal="center" vertical="center" wrapText="1"/>
    </xf>
    <xf numFmtId="3" fontId="5" fillId="11" borderId="16" xfId="1" applyNumberFormat="1" applyFont="1" applyFill="1" applyBorder="1" applyAlignment="1">
      <alignment horizontal="center" vertical="center" wrapText="1"/>
    </xf>
    <xf numFmtId="3" fontId="5" fillId="11" borderId="13" xfId="1" applyNumberFormat="1" applyFont="1" applyFill="1" applyBorder="1" applyAlignment="1">
      <alignment horizontal="center" vertical="center" wrapText="1"/>
    </xf>
    <xf numFmtId="3" fontId="5" fillId="11" borderId="17" xfId="1" applyNumberFormat="1" applyFont="1" applyFill="1" applyBorder="1" applyAlignment="1">
      <alignment horizontal="center" vertical="center" wrapText="1"/>
    </xf>
    <xf numFmtId="0" fontId="18" fillId="5" borderId="12" xfId="0" applyFont="1" applyFill="1" applyBorder="1" applyAlignment="1">
      <alignment horizontal="center" vertical="center" wrapText="1"/>
    </xf>
    <xf numFmtId="165" fontId="18" fillId="5" borderId="12" xfId="5" applyFont="1" applyFill="1" applyBorder="1" applyAlignment="1">
      <alignment horizontal="center" vertical="center" wrapText="1"/>
    </xf>
    <xf numFmtId="165" fontId="18" fillId="5" borderId="14" xfId="5" applyFont="1" applyFill="1" applyBorder="1" applyAlignment="1">
      <alignment horizontal="center" vertical="center" wrapText="1"/>
    </xf>
    <xf numFmtId="0" fontId="18" fillId="11" borderId="11" xfId="0" applyFont="1" applyFill="1" applyBorder="1" applyAlignment="1">
      <alignment horizontal="center" vertical="center" wrapText="1"/>
    </xf>
    <xf numFmtId="0" fontId="18" fillId="11" borderId="12" xfId="0" applyFont="1" applyFill="1" applyBorder="1" applyAlignment="1">
      <alignment horizontal="center" vertical="center" wrapText="1"/>
    </xf>
    <xf numFmtId="165" fontId="18" fillId="11" borderId="12" xfId="5" applyFont="1" applyFill="1" applyBorder="1" applyAlignment="1">
      <alignment horizontal="center" vertical="center" wrapText="1"/>
    </xf>
    <xf numFmtId="9" fontId="18" fillId="11" borderId="12" xfId="2" applyFont="1" applyFill="1" applyBorder="1" applyAlignment="1">
      <alignment horizontal="center" vertical="center" wrapText="1"/>
    </xf>
    <xf numFmtId="14" fontId="18" fillId="11" borderId="11" xfId="0" applyNumberFormat="1" applyFont="1" applyFill="1" applyBorder="1" applyAlignment="1">
      <alignment horizontal="center" vertical="center" wrapText="1"/>
    </xf>
    <xf numFmtId="14" fontId="18" fillId="11" borderId="12" xfId="0" applyNumberFormat="1" applyFont="1" applyFill="1" applyBorder="1" applyAlignment="1">
      <alignment horizontal="center" vertical="center" wrapText="1"/>
    </xf>
    <xf numFmtId="165" fontId="19" fillId="5" borderId="18" xfId="5" applyFont="1" applyFill="1" applyBorder="1" applyAlignment="1">
      <alignment horizontal="center" vertical="center" wrapText="1"/>
    </xf>
    <xf numFmtId="0" fontId="3" fillId="2" borderId="43" xfId="4" applyFont="1" applyFill="1" applyBorder="1" applyAlignment="1">
      <alignment horizontal="center" vertical="center" textRotation="90" wrapText="1"/>
    </xf>
    <xf numFmtId="1" fontId="0" fillId="10" borderId="37" xfId="0" applyNumberFormat="1" applyFill="1" applyBorder="1" applyAlignment="1">
      <alignment horizontal="center" vertical="center"/>
    </xf>
    <xf numFmtId="37" fontId="0" fillId="11" borderId="34" xfId="1" applyNumberFormat="1" applyFont="1" applyFill="1" applyBorder="1" applyAlignment="1">
      <alignment horizontal="center"/>
    </xf>
    <xf numFmtId="3" fontId="5" fillId="11" borderId="20" xfId="1" applyNumberFormat="1" applyFont="1" applyFill="1" applyBorder="1" applyAlignment="1">
      <alignment horizontal="center" vertical="center" wrapText="1"/>
    </xf>
    <xf numFmtId="0" fontId="8" fillId="0" borderId="0" xfId="0" applyFont="1" applyAlignment="1">
      <alignment horizontal="right" vertical="center"/>
    </xf>
    <xf numFmtId="2" fontId="9" fillId="10" borderId="5" xfId="6" applyNumberFormat="1" applyFont="1" applyFill="1" applyBorder="1" applyAlignment="1">
      <alignment horizontal="center" vertical="center" wrapText="1"/>
    </xf>
    <xf numFmtId="0" fontId="15" fillId="0" borderId="34" xfId="0" applyFont="1" applyBorder="1" applyAlignment="1">
      <alignment horizontal="center" vertical="center" wrapText="1"/>
    </xf>
    <xf numFmtId="0" fontId="15" fillId="0" borderId="52" xfId="0" applyFont="1" applyBorder="1" applyAlignment="1">
      <alignment horizontal="center" vertical="center" wrapText="1"/>
    </xf>
    <xf numFmtId="0" fontId="17" fillId="8" borderId="0" xfId="0" applyFont="1" applyFill="1" applyBorder="1" applyAlignment="1">
      <alignment horizontal="center" vertical="center"/>
    </xf>
    <xf numFmtId="0" fontId="10" fillId="5" borderId="0" xfId="0" applyFont="1" applyFill="1" applyBorder="1" applyAlignment="1"/>
    <xf numFmtId="0" fontId="16" fillId="9" borderId="40" xfId="6" applyNumberFormat="1" applyFont="1" applyFill="1" applyBorder="1" applyAlignment="1">
      <alignment horizontal="center" vertical="center"/>
    </xf>
    <xf numFmtId="0" fontId="16" fillId="9" borderId="38" xfId="6" applyNumberFormat="1" applyFont="1" applyFill="1" applyBorder="1" applyAlignment="1">
      <alignment horizontal="center" vertical="center"/>
    </xf>
    <xf numFmtId="0" fontId="9" fillId="5" borderId="13" xfId="0" applyFont="1" applyFill="1" applyBorder="1" applyAlignment="1">
      <alignment horizontal="left" vertical="center" wrapText="1"/>
    </xf>
    <xf numFmtId="0" fontId="10" fillId="0" borderId="0" xfId="0" applyFont="1" applyBorder="1" applyAlignment="1">
      <alignment horizontal="center"/>
    </xf>
    <xf numFmtId="0" fontId="10" fillId="0" borderId="29" xfId="0" applyFont="1" applyBorder="1" applyAlignment="1">
      <alignment horizontal="left"/>
    </xf>
    <xf numFmtId="0" fontId="20" fillId="0" borderId="0" xfId="0" applyFont="1" applyBorder="1" applyAlignment="1">
      <alignment horizontal="left" vertical="center"/>
    </xf>
    <xf numFmtId="0" fontId="9" fillId="5" borderId="13" xfId="0" applyFont="1" applyFill="1" applyBorder="1" applyAlignment="1">
      <alignment horizontal="center" vertical="center" wrapText="1"/>
    </xf>
    <xf numFmtId="2" fontId="9" fillId="0" borderId="15" xfId="5" applyNumberFormat="1" applyFont="1" applyBorder="1" applyAlignment="1">
      <alignment horizontal="center" vertical="center" wrapText="1"/>
    </xf>
    <xf numFmtId="2" fontId="18" fillId="5" borderId="14" xfId="5" applyNumberFormat="1" applyFont="1" applyFill="1" applyBorder="1" applyAlignment="1">
      <alignment horizontal="center" vertical="center" wrapText="1"/>
    </xf>
    <xf numFmtId="2" fontId="19" fillId="5" borderId="18" xfId="5" applyNumberFormat="1" applyFont="1" applyFill="1" applyBorder="1" applyAlignment="1">
      <alignment horizontal="center" vertical="center" wrapText="1"/>
    </xf>
    <xf numFmtId="0" fontId="2" fillId="0" borderId="13" xfId="0" applyFont="1" applyBorder="1" applyAlignment="1">
      <alignment horizontal="left" wrapText="1"/>
    </xf>
    <xf numFmtId="165" fontId="0" fillId="0" borderId="12" xfId="5" applyFont="1" applyBorder="1" applyAlignment="1">
      <alignment horizontal="center" vertical="center"/>
    </xf>
    <xf numFmtId="0" fontId="2" fillId="0" borderId="13" xfId="0" applyFont="1" applyBorder="1" applyAlignment="1">
      <alignment horizontal="center" vertical="center"/>
    </xf>
    <xf numFmtId="165" fontId="0" fillId="0" borderId="34" xfId="5" applyFont="1" applyBorder="1" applyAlignment="1">
      <alignment vertical="center"/>
    </xf>
    <xf numFmtId="0" fontId="0" fillId="0" borderId="0" xfId="0" applyAlignment="1">
      <alignment vertical="center"/>
    </xf>
    <xf numFmtId="0" fontId="0" fillId="0" borderId="0" xfId="0" applyNumberFormat="1" applyBorder="1"/>
    <xf numFmtId="0" fontId="0" fillId="0" borderId="0" xfId="0" applyNumberFormat="1"/>
    <xf numFmtId="165" fontId="0" fillId="0" borderId="0" xfId="5" applyFont="1"/>
    <xf numFmtId="0" fontId="27" fillId="0" borderId="0" xfId="0" applyFont="1"/>
    <xf numFmtId="42" fontId="28" fillId="0" borderId="0" xfId="0" applyNumberFormat="1" applyFont="1" applyFill="1" applyBorder="1"/>
    <xf numFmtId="0" fontId="10" fillId="0" borderId="29" xfId="0" applyFont="1" applyBorder="1" applyAlignment="1">
      <alignment horizontal="center"/>
    </xf>
    <xf numFmtId="0" fontId="10" fillId="0" borderId="0" xfId="0" applyFont="1" applyBorder="1" applyAlignment="1">
      <alignment horizontal="center"/>
    </xf>
    <xf numFmtId="0" fontId="9" fillId="5" borderId="29" xfId="0" applyFont="1" applyFill="1" applyBorder="1" applyAlignment="1">
      <alignment horizontal="center" vertical="center" wrapText="1"/>
    </xf>
    <xf numFmtId="0" fontId="9" fillId="5" borderId="0" xfId="0" applyFont="1" applyFill="1" applyBorder="1" applyAlignment="1">
      <alignment horizontal="center" vertical="center" wrapText="1"/>
    </xf>
    <xf numFmtId="0" fontId="9" fillId="5" borderId="28" xfId="0" applyFont="1" applyFill="1" applyBorder="1" applyAlignment="1">
      <alignment horizontal="center" vertical="center" wrapText="1"/>
    </xf>
    <xf numFmtId="0" fontId="9" fillId="5" borderId="13" xfId="0" applyFont="1" applyFill="1" applyBorder="1" applyAlignment="1">
      <alignment horizontal="center" vertical="center"/>
    </xf>
    <xf numFmtId="0" fontId="9" fillId="5" borderId="27" xfId="0" applyFont="1" applyFill="1" applyBorder="1" applyAlignment="1">
      <alignment horizontal="center" vertical="center"/>
    </xf>
    <xf numFmtId="0" fontId="10" fillId="5" borderId="0" xfId="0" applyFont="1" applyFill="1" applyBorder="1" applyAlignment="1">
      <alignment horizontal="center"/>
    </xf>
    <xf numFmtId="0" fontId="11" fillId="0" borderId="29" xfId="0" applyFont="1" applyBorder="1" applyAlignment="1">
      <alignment horizontal="center" vertical="center" wrapText="1"/>
    </xf>
    <xf numFmtId="0" fontId="11" fillId="0" borderId="0" xfId="0" applyFont="1" applyBorder="1" applyAlignment="1">
      <alignment horizontal="center" vertical="center"/>
    </xf>
    <xf numFmtId="0" fontId="9" fillId="5" borderId="13" xfId="0" applyFont="1" applyFill="1" applyBorder="1" applyAlignment="1">
      <alignment horizontal="center" vertical="center" wrapText="1"/>
    </xf>
    <xf numFmtId="0" fontId="9" fillId="5" borderId="26" xfId="0" applyFont="1" applyFill="1" applyBorder="1" applyAlignment="1">
      <alignment horizontal="center" vertical="center" wrapText="1"/>
    </xf>
    <xf numFmtId="0" fontId="9" fillId="5" borderId="27" xfId="0" applyFont="1" applyFill="1" applyBorder="1" applyAlignment="1">
      <alignment horizontal="center" vertical="center" wrapText="1"/>
    </xf>
    <xf numFmtId="0" fontId="17" fillId="8" borderId="41" xfId="0" applyFont="1" applyFill="1" applyBorder="1" applyAlignment="1">
      <alignment horizontal="center" vertical="center"/>
    </xf>
    <xf numFmtId="0" fontId="17" fillId="8" borderId="40" xfId="0" applyFont="1" applyFill="1" applyBorder="1" applyAlignment="1">
      <alignment horizontal="center" vertical="center"/>
    </xf>
    <xf numFmtId="0" fontId="17" fillId="8" borderId="42" xfId="0" applyFont="1" applyFill="1" applyBorder="1" applyAlignment="1">
      <alignment horizontal="center" vertical="center"/>
    </xf>
    <xf numFmtId="0" fontId="17" fillId="8" borderId="38" xfId="0" applyFont="1" applyFill="1" applyBorder="1" applyAlignment="1">
      <alignment horizontal="center" vertical="center"/>
    </xf>
    <xf numFmtId="164" fontId="26" fillId="9" borderId="41" xfId="6" applyFont="1" applyFill="1" applyBorder="1" applyAlignment="1">
      <alignment horizontal="center" vertical="center"/>
    </xf>
    <xf numFmtId="164" fontId="26" fillId="9" borderId="42" xfId="6" applyFont="1" applyFill="1" applyBorder="1" applyAlignment="1">
      <alignment horizontal="center" vertical="center"/>
    </xf>
    <xf numFmtId="0" fontId="14" fillId="8" borderId="41" xfId="0" applyFont="1" applyFill="1" applyBorder="1" applyAlignment="1">
      <alignment horizontal="center" vertical="center" wrapText="1"/>
    </xf>
    <xf numFmtId="0" fontId="14" fillId="8" borderId="40" xfId="0" applyFont="1" applyFill="1" applyBorder="1" applyAlignment="1">
      <alignment horizontal="center" vertical="center" wrapText="1"/>
    </xf>
    <xf numFmtId="0" fontId="14" fillId="8" borderId="42" xfId="0" applyFont="1" applyFill="1" applyBorder="1" applyAlignment="1">
      <alignment horizontal="center" vertical="center" wrapText="1"/>
    </xf>
    <xf numFmtId="0" fontId="14" fillId="8" borderId="38" xfId="0" applyFont="1" applyFill="1" applyBorder="1" applyAlignment="1">
      <alignment horizontal="center" vertical="center" wrapText="1"/>
    </xf>
    <xf numFmtId="164" fontId="16" fillId="7" borderId="41" xfId="6" applyFont="1" applyFill="1" applyBorder="1" applyAlignment="1">
      <alignment horizontal="center" vertical="center"/>
    </xf>
    <xf numFmtId="164" fontId="16" fillId="7" borderId="40" xfId="6" applyFont="1" applyFill="1" applyBorder="1" applyAlignment="1">
      <alignment horizontal="center" vertical="center"/>
    </xf>
    <xf numFmtId="164" fontId="16" fillId="7" borderId="42" xfId="6" applyFont="1" applyFill="1" applyBorder="1" applyAlignment="1">
      <alignment horizontal="center" vertical="center"/>
    </xf>
    <xf numFmtId="164" fontId="16" fillId="7" borderId="38" xfId="6" applyFont="1" applyFill="1" applyBorder="1" applyAlignment="1">
      <alignment horizontal="center" vertical="center"/>
    </xf>
    <xf numFmtId="0" fontId="20" fillId="0" borderId="0" xfId="0" applyFont="1" applyBorder="1" applyAlignment="1">
      <alignment horizontal="left" vertical="center"/>
    </xf>
    <xf numFmtId="0" fontId="6" fillId="4" borderId="0" xfId="0" applyFont="1" applyFill="1" applyAlignment="1">
      <alignment horizontal="center"/>
    </xf>
    <xf numFmtId="0" fontId="0" fillId="0" borderId="0" xfId="0" applyAlignment="1">
      <alignment horizontal="center"/>
    </xf>
    <xf numFmtId="0" fontId="0" fillId="5" borderId="0" xfId="0" applyFill="1" applyAlignment="1">
      <alignment horizontal="center"/>
    </xf>
    <xf numFmtId="0" fontId="19" fillId="5" borderId="44" xfId="0" applyFont="1" applyFill="1" applyBorder="1" applyAlignment="1">
      <alignment horizontal="right" vertical="center" wrapText="1"/>
    </xf>
    <xf numFmtId="0" fontId="19" fillId="5" borderId="45" xfId="0" applyFont="1" applyFill="1" applyBorder="1" applyAlignment="1">
      <alignment horizontal="right" vertical="center" wrapText="1"/>
    </xf>
    <xf numFmtId="0" fontId="19" fillId="5" borderId="46" xfId="0" applyFont="1" applyFill="1" applyBorder="1" applyAlignment="1">
      <alignment horizontal="right" vertical="center" wrapText="1"/>
    </xf>
    <xf numFmtId="0" fontId="0" fillId="0" borderId="0" xfId="0" applyAlignment="1">
      <alignment horizontal="justify" wrapText="1"/>
    </xf>
    <xf numFmtId="0" fontId="0" fillId="0" borderId="0" xfId="0" applyAlignment="1">
      <alignment horizontal="justify"/>
    </xf>
    <xf numFmtId="0" fontId="0" fillId="10" borderId="12" xfId="0" applyFill="1" applyBorder="1" applyAlignment="1">
      <alignment horizontal="center"/>
    </xf>
    <xf numFmtId="165" fontId="0" fillId="11" borderId="13" xfId="5" applyFont="1" applyFill="1" applyBorder="1" applyAlignment="1">
      <alignment horizontal="center"/>
    </xf>
    <xf numFmtId="165" fontId="0" fillId="11" borderId="26" xfId="5" applyFont="1" applyFill="1" applyBorder="1" applyAlignment="1">
      <alignment horizontal="center"/>
    </xf>
    <xf numFmtId="165" fontId="0" fillId="11" borderId="27" xfId="5" applyFont="1" applyFill="1" applyBorder="1" applyAlignment="1">
      <alignment horizontal="center"/>
    </xf>
    <xf numFmtId="0" fontId="0" fillId="10" borderId="13" xfId="0" applyFill="1" applyBorder="1" applyAlignment="1">
      <alignment horizontal="center"/>
    </xf>
    <xf numFmtId="0" fontId="0" fillId="10" borderId="27" xfId="0" applyFill="1" applyBorder="1" applyAlignment="1">
      <alignment horizontal="center"/>
    </xf>
    <xf numFmtId="0" fontId="7" fillId="4" borderId="0" xfId="0" applyFont="1" applyFill="1" applyBorder="1" applyAlignment="1">
      <alignment horizontal="center" vertical="center"/>
    </xf>
    <xf numFmtId="9" fontId="4" fillId="2" borderId="20" xfId="2" applyFont="1" applyFill="1" applyBorder="1" applyAlignment="1">
      <alignment horizontal="center" vertical="center" wrapText="1"/>
    </xf>
    <xf numFmtId="9" fontId="4" fillId="2" borderId="22" xfId="2" applyFont="1" applyFill="1" applyBorder="1" applyAlignment="1">
      <alignment horizontal="center" vertical="center" wrapText="1"/>
    </xf>
    <xf numFmtId="9" fontId="4" fillId="2" borderId="23" xfId="2" applyFont="1" applyFill="1" applyBorder="1" applyAlignment="1">
      <alignment horizontal="center" vertical="center" wrapText="1"/>
    </xf>
    <xf numFmtId="9" fontId="4" fillId="2" borderId="25" xfId="2" applyFont="1" applyFill="1" applyBorder="1" applyAlignment="1">
      <alignment horizontal="center" vertical="center" wrapText="1"/>
    </xf>
    <xf numFmtId="4" fontId="3" fillId="2" borderId="20" xfId="4" applyNumberFormat="1" applyFont="1" applyFill="1" applyBorder="1" applyAlignment="1">
      <alignment horizontal="center" vertical="center" wrapText="1"/>
    </xf>
    <xf numFmtId="4" fontId="3" fillId="2" borderId="21" xfId="4" applyNumberFormat="1" applyFont="1" applyFill="1" applyBorder="1" applyAlignment="1">
      <alignment horizontal="center" vertical="center" wrapText="1"/>
    </xf>
    <xf numFmtId="4" fontId="3" fillId="2" borderId="22" xfId="4" applyNumberFormat="1" applyFont="1" applyFill="1" applyBorder="1" applyAlignment="1">
      <alignment horizontal="center" vertical="center" wrapText="1"/>
    </xf>
    <xf numFmtId="4" fontId="3" fillId="2" borderId="23" xfId="4" applyNumberFormat="1" applyFont="1" applyFill="1" applyBorder="1" applyAlignment="1">
      <alignment horizontal="center" vertical="center" wrapText="1"/>
    </xf>
    <xf numFmtId="4" fontId="3" fillId="2" borderId="24" xfId="4" applyNumberFormat="1" applyFont="1" applyFill="1" applyBorder="1" applyAlignment="1">
      <alignment horizontal="center" vertical="center" wrapText="1"/>
    </xf>
    <xf numFmtId="4" fontId="3" fillId="2" borderId="25" xfId="4" applyNumberFormat="1" applyFont="1" applyFill="1" applyBorder="1" applyAlignment="1">
      <alignment horizontal="center" vertical="center" wrapText="1"/>
    </xf>
    <xf numFmtId="0" fontId="23" fillId="0" borderId="47" xfId="0" applyFont="1" applyBorder="1" applyAlignment="1">
      <alignment horizontal="center" wrapText="1"/>
    </xf>
    <xf numFmtId="0" fontId="0" fillId="0" borderId="0" xfId="0" applyAlignment="1">
      <alignment horizontal="left" wrapText="1"/>
    </xf>
    <xf numFmtId="0" fontId="10" fillId="5" borderId="30" xfId="0" applyFont="1" applyFill="1" applyBorder="1" applyAlignment="1">
      <alignment horizontal="center"/>
    </xf>
    <xf numFmtId="9" fontId="4" fillId="2" borderId="3" xfId="2" applyFont="1" applyFill="1" applyBorder="1" applyAlignment="1">
      <alignment horizontal="center" vertical="center" wrapText="1"/>
    </xf>
    <xf numFmtId="9" fontId="4" fillId="2" borderId="35" xfId="2" applyFont="1" applyFill="1" applyBorder="1" applyAlignment="1">
      <alignment horizontal="center" vertical="center" wrapText="1"/>
    </xf>
    <xf numFmtId="165" fontId="7" fillId="4" borderId="48" xfId="5" applyFont="1" applyFill="1" applyBorder="1" applyAlignment="1">
      <alignment horizontal="center" vertical="center"/>
    </xf>
    <xf numFmtId="165" fontId="7" fillId="4" borderId="49" xfId="5" applyFont="1" applyFill="1" applyBorder="1" applyAlignment="1">
      <alignment horizontal="center" vertical="center"/>
    </xf>
    <xf numFmtId="9" fontId="7" fillId="12" borderId="48" xfId="2" applyFont="1" applyFill="1" applyBorder="1" applyAlignment="1">
      <alignment horizontal="center" vertical="center"/>
    </xf>
    <xf numFmtId="9" fontId="7" fillId="12" borderId="49" xfId="2" applyFont="1" applyFill="1" applyBorder="1" applyAlignment="1">
      <alignment horizontal="center" vertical="center"/>
    </xf>
    <xf numFmtId="4" fontId="4" fillId="2" borderId="2" xfId="4" applyNumberFormat="1" applyFont="1" applyFill="1" applyBorder="1" applyAlignment="1">
      <alignment horizontal="center" vertical="center" wrapText="1"/>
    </xf>
    <xf numFmtId="4" fontId="4" fillId="2" borderId="6" xfId="4" applyNumberFormat="1" applyFont="1" applyFill="1" applyBorder="1" applyAlignment="1">
      <alignment horizontal="center" vertical="center" wrapText="1"/>
    </xf>
    <xf numFmtId="9" fontId="4" fillId="2" borderId="1" xfId="2" applyFont="1" applyFill="1" applyBorder="1" applyAlignment="1">
      <alignment horizontal="center" vertical="center" wrapText="1"/>
    </xf>
    <xf numFmtId="9" fontId="4" fillId="2" borderId="5" xfId="2" applyFont="1" applyFill="1" applyBorder="1" applyAlignment="1">
      <alignment horizontal="center" vertical="center" wrapText="1"/>
    </xf>
    <xf numFmtId="9" fontId="4" fillId="2" borderId="9" xfId="2" applyFont="1" applyFill="1" applyBorder="1" applyAlignment="1">
      <alignment horizontal="center" vertical="center" wrapText="1"/>
    </xf>
    <xf numFmtId="9" fontId="4" fillId="2" borderId="16" xfId="2" applyFont="1" applyFill="1" applyBorder="1" applyAlignment="1">
      <alignment horizontal="center" vertical="center" wrapText="1"/>
    </xf>
    <xf numFmtId="2" fontId="4" fillId="2" borderId="19" xfId="4" applyNumberFormat="1" applyFont="1" applyFill="1" applyBorder="1" applyAlignment="1">
      <alignment horizontal="center" vertical="center" wrapText="1"/>
    </xf>
    <xf numFmtId="2" fontId="4" fillId="2" borderId="7" xfId="4" applyNumberFormat="1" applyFont="1" applyFill="1" applyBorder="1" applyAlignment="1">
      <alignment horizontal="center" vertical="center" wrapText="1"/>
    </xf>
    <xf numFmtId="4" fontId="4" fillId="2" borderId="1" xfId="4" applyNumberFormat="1" applyFont="1" applyFill="1" applyBorder="1" applyAlignment="1">
      <alignment horizontal="center" vertical="center" wrapText="1"/>
    </xf>
    <xf numFmtId="4" fontId="4" fillId="2" borderId="5" xfId="4" applyNumberFormat="1" applyFont="1" applyFill="1" applyBorder="1" applyAlignment="1">
      <alignment horizontal="center" vertical="center" wrapText="1"/>
    </xf>
    <xf numFmtId="4" fontId="3" fillId="2" borderId="2" xfId="4" applyNumberFormat="1" applyFont="1" applyFill="1" applyBorder="1" applyAlignment="1">
      <alignment horizontal="center" vertical="center" wrapText="1"/>
    </xf>
    <xf numFmtId="4" fontId="3" fillId="2" borderId="6" xfId="4" applyNumberFormat="1" applyFont="1" applyFill="1" applyBorder="1" applyAlignment="1">
      <alignment horizontal="center" vertical="center" wrapText="1"/>
    </xf>
    <xf numFmtId="0" fontId="3" fillId="2" borderId="2" xfId="4" applyFont="1" applyFill="1" applyBorder="1" applyAlignment="1">
      <alignment horizontal="center" vertical="center" wrapText="1"/>
    </xf>
    <xf numFmtId="0" fontId="3" fillId="2" borderId="6" xfId="4" applyFont="1" applyFill="1" applyBorder="1" applyAlignment="1">
      <alignment horizontal="center" vertical="center" wrapText="1"/>
    </xf>
    <xf numFmtId="0" fontId="7" fillId="5" borderId="0" xfId="0" applyFont="1" applyFill="1" applyBorder="1" applyAlignment="1">
      <alignment horizontal="center" vertical="center"/>
    </xf>
    <xf numFmtId="0" fontId="3" fillId="2" borderId="17" xfId="4" applyFont="1" applyFill="1" applyBorder="1" applyAlignment="1">
      <alignment horizontal="center" vertical="center" wrapText="1"/>
    </xf>
    <xf numFmtId="0" fontId="3" fillId="2" borderId="46" xfId="4" applyFont="1" applyFill="1" applyBorder="1" applyAlignment="1">
      <alignment horizontal="center" vertical="center" wrapText="1"/>
    </xf>
    <xf numFmtId="0" fontId="10" fillId="0" borderId="29" xfId="0" applyFont="1" applyBorder="1" applyAlignment="1">
      <alignment horizontal="left"/>
    </xf>
    <xf numFmtId="0" fontId="10" fillId="0" borderId="0" xfId="0" applyFont="1" applyBorder="1" applyAlignment="1">
      <alignment horizontal="left"/>
    </xf>
    <xf numFmtId="0" fontId="9" fillId="5" borderId="13" xfId="0" applyFont="1" applyFill="1" applyBorder="1" applyAlignment="1">
      <alignment horizontal="left" vertical="center"/>
    </xf>
    <xf numFmtId="0" fontId="9" fillId="5" borderId="26" xfId="0" applyFont="1" applyFill="1" applyBorder="1" applyAlignment="1">
      <alignment horizontal="left" vertical="center"/>
    </xf>
    <xf numFmtId="0" fontId="9" fillId="5" borderId="27" xfId="0" applyFont="1" applyFill="1" applyBorder="1" applyAlignment="1">
      <alignment horizontal="left" vertical="center"/>
    </xf>
    <xf numFmtId="0" fontId="9" fillId="5" borderId="13" xfId="0" applyFont="1" applyFill="1" applyBorder="1" applyAlignment="1">
      <alignment horizontal="center"/>
    </xf>
    <xf numFmtId="0" fontId="9" fillId="5" borderId="27" xfId="0" applyFont="1" applyFill="1" applyBorder="1" applyAlignment="1">
      <alignment horizontal="center"/>
    </xf>
    <xf numFmtId="0" fontId="2" fillId="0" borderId="13" xfId="0" applyFont="1" applyBorder="1" applyAlignment="1">
      <alignment horizontal="center"/>
    </xf>
    <xf numFmtId="0" fontId="2" fillId="0" borderId="26" xfId="0" applyFont="1" applyBorder="1" applyAlignment="1">
      <alignment horizontal="center"/>
    </xf>
    <xf numFmtId="0" fontId="2" fillId="0" borderId="27" xfId="0" applyFont="1" applyBorder="1" applyAlignment="1">
      <alignment horizontal="center"/>
    </xf>
    <xf numFmtId="165" fontId="0" fillId="0" borderId="34" xfId="5" applyFont="1" applyBorder="1" applyAlignment="1">
      <alignment horizontal="center"/>
    </xf>
    <xf numFmtId="0" fontId="9" fillId="5" borderId="13" xfId="0" applyFont="1" applyFill="1" applyBorder="1" applyAlignment="1">
      <alignment horizontal="left" vertical="center" wrapText="1"/>
    </xf>
    <xf numFmtId="0" fontId="9" fillId="5" borderId="26" xfId="0" applyFont="1" applyFill="1" applyBorder="1" applyAlignment="1">
      <alignment horizontal="left" vertical="center" wrapText="1"/>
    </xf>
    <xf numFmtId="0" fontId="9" fillId="5" borderId="27" xfId="0" applyFont="1" applyFill="1" applyBorder="1" applyAlignment="1">
      <alignment horizontal="left" vertical="center" wrapText="1"/>
    </xf>
    <xf numFmtId="4" fontId="0" fillId="0" borderId="12" xfId="0" applyNumberFormat="1" applyBorder="1" applyAlignment="1">
      <alignment horizontal="center"/>
    </xf>
    <xf numFmtId="0" fontId="0" fillId="0" borderId="12" xfId="0" applyBorder="1" applyAlignment="1">
      <alignment horizontal="center"/>
    </xf>
    <xf numFmtId="165" fontId="0" fillId="0" borderId="12" xfId="5" applyFont="1" applyBorder="1" applyAlignment="1">
      <alignment horizontal="center"/>
    </xf>
    <xf numFmtId="0" fontId="9" fillId="5" borderId="23" xfId="0" applyFont="1" applyFill="1" applyBorder="1" applyAlignment="1">
      <alignment horizontal="center" vertical="center"/>
    </xf>
    <xf numFmtId="0" fontId="9" fillId="5" borderId="25" xfId="0" applyFont="1" applyFill="1" applyBorder="1" applyAlignment="1">
      <alignment horizontal="center" vertical="center"/>
    </xf>
    <xf numFmtId="2" fontId="0" fillId="0" borderId="12" xfId="0" applyNumberFormat="1" applyBorder="1" applyAlignment="1">
      <alignment horizontal="center"/>
    </xf>
    <xf numFmtId="0" fontId="10" fillId="8" borderId="8" xfId="0" applyFont="1" applyFill="1" applyBorder="1" applyAlignment="1">
      <alignment horizontal="center" vertical="center" wrapText="1"/>
    </xf>
    <xf numFmtId="0" fontId="10" fillId="8" borderId="11" xfId="0" applyFont="1" applyFill="1" applyBorder="1" applyAlignment="1">
      <alignment horizontal="center" vertical="center" wrapText="1"/>
    </xf>
    <xf numFmtId="0" fontId="10" fillId="8" borderId="15" xfId="0" applyFont="1" applyFill="1" applyBorder="1" applyAlignment="1">
      <alignment horizontal="center" vertical="center" wrapText="1"/>
    </xf>
    <xf numFmtId="0" fontId="10" fillId="8" borderId="1" xfId="0" applyFont="1" applyFill="1" applyBorder="1" applyAlignment="1">
      <alignment horizontal="center" vertical="center" wrapText="1"/>
    </xf>
    <xf numFmtId="0" fontId="10" fillId="8" borderId="50" xfId="0" applyFont="1" applyFill="1" applyBorder="1" applyAlignment="1">
      <alignment horizontal="center" vertical="center" wrapText="1"/>
    </xf>
    <xf numFmtId="0" fontId="10" fillId="8" borderId="5" xfId="0" applyFont="1" applyFill="1" applyBorder="1" applyAlignment="1">
      <alignment horizontal="center" vertical="center" wrapText="1"/>
    </xf>
    <xf numFmtId="0" fontId="10" fillId="8" borderId="51" xfId="0" applyFont="1" applyFill="1" applyBorder="1" applyAlignment="1">
      <alignment horizontal="center" vertical="center" wrapText="1"/>
    </xf>
  </cellXfs>
  <cellStyles count="7">
    <cellStyle name="Millares" xfId="1" builtinId="3"/>
    <cellStyle name="Moneda" xfId="5" builtinId="4"/>
    <cellStyle name="Moneda [0]" xfId="6" builtinId="7"/>
    <cellStyle name="Normal" xfId="0" builtinId="0"/>
    <cellStyle name="Normal 2 2" xfId="4" xr:uid="{00000000-0005-0000-0000-000004000000}"/>
    <cellStyle name="Normal 3" xfId="3" xr:uid="{00000000-0005-0000-0000-000005000000}"/>
    <cellStyle name="Porcentaje" xfId="2" builtinId="5"/>
  </cellStyles>
  <dxfs count="17">
    <dxf>
      <font>
        <color rgb="FF9C0006"/>
      </font>
      <fill>
        <patternFill>
          <bgColor rgb="FFFFC7CE"/>
        </patternFill>
      </fill>
    </dxf>
    <dxf>
      <font>
        <color rgb="FF006100"/>
      </font>
      <fill>
        <patternFill>
          <bgColor rgb="FFC6EFCE"/>
        </patternFill>
      </fill>
    </dxf>
    <dxf>
      <font>
        <color rgb="FF9C0006"/>
      </font>
    </dxf>
    <dxf>
      <font>
        <color rgb="FF006100"/>
      </font>
      <fill>
        <patternFill>
          <bgColor rgb="FFC6EFCE"/>
        </patternFill>
      </fill>
    </dxf>
    <dxf>
      <font>
        <b val="0"/>
        <i val="0"/>
        <strike val="0"/>
        <color indexed="8"/>
      </font>
      <fill>
        <patternFill>
          <bgColor indexed="22"/>
        </patternFill>
      </fill>
      <border>
        <top style="dotted">
          <color indexed="64"/>
        </top>
        <bottom style="dotted">
          <color indexed="64"/>
        </bottom>
      </border>
    </dxf>
    <dxf>
      <font>
        <b val="0"/>
        <i val="0"/>
        <strike val="0"/>
        <color indexed="8"/>
      </font>
      <fill>
        <patternFill>
          <bgColor indexed="22"/>
        </patternFill>
      </fill>
      <border>
        <top style="dotted">
          <color indexed="64"/>
        </top>
        <bottom style="dotted">
          <color indexed="64"/>
        </bottom>
      </border>
    </dxf>
    <dxf>
      <font>
        <b val="0"/>
        <i val="0"/>
        <strike val="0"/>
        <color indexed="8"/>
      </font>
      <fill>
        <patternFill>
          <bgColor indexed="22"/>
        </patternFill>
      </fill>
      <border>
        <top style="dotted">
          <color indexed="64"/>
        </top>
        <bottom style="dotted">
          <color indexed="64"/>
        </bottom>
      </border>
    </dxf>
    <dxf>
      <font>
        <b val="0"/>
        <i val="0"/>
        <strike val="0"/>
        <color indexed="8"/>
      </font>
      <fill>
        <patternFill>
          <bgColor indexed="22"/>
        </patternFill>
      </fill>
      <border>
        <top style="dotted">
          <color indexed="64"/>
        </top>
        <bottom style="dotted">
          <color indexed="64"/>
        </bottom>
      </border>
    </dxf>
    <dxf>
      <font>
        <b val="0"/>
        <i val="0"/>
        <strike val="0"/>
        <color indexed="8"/>
      </font>
      <fill>
        <patternFill>
          <bgColor indexed="22"/>
        </patternFill>
      </fill>
      <border>
        <top style="dotted">
          <color indexed="64"/>
        </top>
        <bottom style="dotted">
          <color indexed="64"/>
        </bottom>
      </border>
    </dxf>
    <dxf>
      <font>
        <b val="0"/>
        <i val="0"/>
        <strike val="0"/>
        <color indexed="8"/>
      </font>
      <fill>
        <patternFill>
          <bgColor indexed="22"/>
        </patternFill>
      </fill>
      <border>
        <top style="dotted">
          <color indexed="64"/>
        </top>
        <bottom style="dotted">
          <color indexed="64"/>
        </bottom>
      </border>
    </dxf>
    <dxf>
      <font>
        <b val="0"/>
        <i val="0"/>
        <strike val="0"/>
        <color indexed="8"/>
      </font>
      <fill>
        <patternFill>
          <bgColor indexed="22"/>
        </patternFill>
      </fill>
      <border>
        <top style="dotted">
          <color indexed="64"/>
        </top>
        <bottom style="dotted">
          <color indexed="64"/>
        </bottom>
      </border>
    </dxf>
    <dxf>
      <font>
        <b val="0"/>
        <i val="0"/>
        <strike val="0"/>
        <color indexed="8"/>
      </font>
      <fill>
        <patternFill>
          <bgColor indexed="22"/>
        </patternFill>
      </fill>
      <border>
        <top style="dotted">
          <color indexed="64"/>
        </top>
        <bottom style="dotted">
          <color indexed="64"/>
        </bottom>
      </border>
    </dxf>
    <dxf>
      <font>
        <b/>
        <i val="0"/>
        <condense val="0"/>
        <extend val="0"/>
        <color indexed="10"/>
      </font>
      <fill>
        <patternFill>
          <bgColor indexed="47"/>
        </patternFill>
      </fill>
    </dxf>
    <dxf>
      <font>
        <color rgb="FF9C0006"/>
      </font>
      <fill>
        <patternFill>
          <bgColor rgb="FFFFC7CE"/>
        </patternFill>
      </fill>
    </dxf>
    <dxf>
      <font>
        <color rgb="FF006100"/>
      </font>
      <fill>
        <patternFill>
          <bgColor rgb="FFC6EFCE"/>
        </patternFill>
      </fill>
    </dxf>
    <dxf>
      <font>
        <color rgb="FF9C0006"/>
      </font>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50"/>
  <sheetViews>
    <sheetView tabSelected="1" view="pageBreakPreview" zoomScaleNormal="100" zoomScaleSheetLayoutView="100" workbookViewId="0">
      <selection activeCell="A3" sqref="A3:C3"/>
    </sheetView>
  </sheetViews>
  <sheetFormatPr baseColWidth="10" defaultRowHeight="15" x14ac:dyDescent="0.25"/>
  <cols>
    <col min="1" max="1" width="36.42578125" customWidth="1"/>
    <col min="2" max="2" width="38" bestFit="1" customWidth="1"/>
    <col min="3" max="3" width="36.7109375" customWidth="1"/>
    <col min="5" max="5" width="11.42578125" customWidth="1"/>
    <col min="6" max="6" width="27.85546875" customWidth="1"/>
    <col min="253" max="253" width="20.7109375" customWidth="1"/>
    <col min="254" max="254" width="15.85546875" customWidth="1"/>
    <col min="255" max="255" width="15.5703125" customWidth="1"/>
    <col min="256" max="256" width="15.7109375" customWidth="1"/>
    <col min="257" max="259" width="22.7109375" customWidth="1"/>
    <col min="509" max="509" width="20.7109375" customWidth="1"/>
    <col min="510" max="510" width="15.85546875" customWidth="1"/>
    <col min="511" max="511" width="15.5703125" customWidth="1"/>
    <col min="512" max="512" width="15.7109375" customWidth="1"/>
    <col min="513" max="515" width="22.7109375" customWidth="1"/>
    <col min="765" max="765" width="20.7109375" customWidth="1"/>
    <col min="766" max="766" width="15.85546875" customWidth="1"/>
    <col min="767" max="767" width="15.5703125" customWidth="1"/>
    <col min="768" max="768" width="15.7109375" customWidth="1"/>
    <col min="769" max="771" width="22.7109375" customWidth="1"/>
    <col min="1021" max="1021" width="20.7109375" customWidth="1"/>
    <col min="1022" max="1022" width="15.85546875" customWidth="1"/>
    <col min="1023" max="1023" width="15.5703125" customWidth="1"/>
    <col min="1024" max="1024" width="15.7109375" customWidth="1"/>
    <col min="1025" max="1027" width="22.7109375" customWidth="1"/>
    <col min="1277" max="1277" width="20.7109375" customWidth="1"/>
    <col min="1278" max="1278" width="15.85546875" customWidth="1"/>
    <col min="1279" max="1279" width="15.5703125" customWidth="1"/>
    <col min="1280" max="1280" width="15.7109375" customWidth="1"/>
    <col min="1281" max="1283" width="22.7109375" customWidth="1"/>
    <col min="1533" max="1533" width="20.7109375" customWidth="1"/>
    <col min="1534" max="1534" width="15.85546875" customWidth="1"/>
    <col min="1535" max="1535" width="15.5703125" customWidth="1"/>
    <col min="1536" max="1536" width="15.7109375" customWidth="1"/>
    <col min="1537" max="1539" width="22.7109375" customWidth="1"/>
    <col min="1789" max="1789" width="20.7109375" customWidth="1"/>
    <col min="1790" max="1790" width="15.85546875" customWidth="1"/>
    <col min="1791" max="1791" width="15.5703125" customWidth="1"/>
    <col min="1792" max="1792" width="15.7109375" customWidth="1"/>
    <col min="1793" max="1795" width="22.7109375" customWidth="1"/>
    <col min="2045" max="2045" width="20.7109375" customWidth="1"/>
    <col min="2046" max="2046" width="15.85546875" customWidth="1"/>
    <col min="2047" max="2047" width="15.5703125" customWidth="1"/>
    <col min="2048" max="2048" width="15.7109375" customWidth="1"/>
    <col min="2049" max="2051" width="22.7109375" customWidth="1"/>
    <col min="2301" max="2301" width="20.7109375" customWidth="1"/>
    <col min="2302" max="2302" width="15.85546875" customWidth="1"/>
    <col min="2303" max="2303" width="15.5703125" customWidth="1"/>
    <col min="2304" max="2304" width="15.7109375" customWidth="1"/>
    <col min="2305" max="2307" width="22.7109375" customWidth="1"/>
    <col min="2557" max="2557" width="20.7109375" customWidth="1"/>
    <col min="2558" max="2558" width="15.85546875" customWidth="1"/>
    <col min="2559" max="2559" width="15.5703125" customWidth="1"/>
    <col min="2560" max="2560" width="15.7109375" customWidth="1"/>
    <col min="2561" max="2563" width="22.7109375" customWidth="1"/>
    <col min="2813" max="2813" width="20.7109375" customWidth="1"/>
    <col min="2814" max="2814" width="15.85546875" customWidth="1"/>
    <col min="2815" max="2815" width="15.5703125" customWidth="1"/>
    <col min="2816" max="2816" width="15.7109375" customWidth="1"/>
    <col min="2817" max="2819" width="22.7109375" customWidth="1"/>
    <col min="3069" max="3069" width="20.7109375" customWidth="1"/>
    <col min="3070" max="3070" width="15.85546875" customWidth="1"/>
    <col min="3071" max="3071" width="15.5703125" customWidth="1"/>
    <col min="3072" max="3072" width="15.7109375" customWidth="1"/>
    <col min="3073" max="3075" width="22.7109375" customWidth="1"/>
    <col min="3325" max="3325" width="20.7109375" customWidth="1"/>
    <col min="3326" max="3326" width="15.85546875" customWidth="1"/>
    <col min="3327" max="3327" width="15.5703125" customWidth="1"/>
    <col min="3328" max="3328" width="15.7109375" customWidth="1"/>
    <col min="3329" max="3331" width="22.7109375" customWidth="1"/>
    <col min="3581" max="3581" width="20.7109375" customWidth="1"/>
    <col min="3582" max="3582" width="15.85546875" customWidth="1"/>
    <col min="3583" max="3583" width="15.5703125" customWidth="1"/>
    <col min="3584" max="3584" width="15.7109375" customWidth="1"/>
    <col min="3585" max="3587" width="22.7109375" customWidth="1"/>
    <col min="3837" max="3837" width="20.7109375" customWidth="1"/>
    <col min="3838" max="3838" width="15.85546875" customWidth="1"/>
    <col min="3839" max="3839" width="15.5703125" customWidth="1"/>
    <col min="3840" max="3840" width="15.7109375" customWidth="1"/>
    <col min="3841" max="3843" width="22.7109375" customWidth="1"/>
    <col min="4093" max="4093" width="20.7109375" customWidth="1"/>
    <col min="4094" max="4094" width="15.85546875" customWidth="1"/>
    <col min="4095" max="4095" width="15.5703125" customWidth="1"/>
    <col min="4096" max="4096" width="15.7109375" customWidth="1"/>
    <col min="4097" max="4099" width="22.7109375" customWidth="1"/>
    <col min="4349" max="4349" width="20.7109375" customWidth="1"/>
    <col min="4350" max="4350" width="15.85546875" customWidth="1"/>
    <col min="4351" max="4351" width="15.5703125" customWidth="1"/>
    <col min="4352" max="4352" width="15.7109375" customWidth="1"/>
    <col min="4353" max="4355" width="22.7109375" customWidth="1"/>
    <col min="4605" max="4605" width="20.7109375" customWidth="1"/>
    <col min="4606" max="4606" width="15.85546875" customWidth="1"/>
    <col min="4607" max="4607" width="15.5703125" customWidth="1"/>
    <col min="4608" max="4608" width="15.7109375" customWidth="1"/>
    <col min="4609" max="4611" width="22.7109375" customWidth="1"/>
    <col min="4861" max="4861" width="20.7109375" customWidth="1"/>
    <col min="4862" max="4862" width="15.85546875" customWidth="1"/>
    <col min="4863" max="4863" width="15.5703125" customWidth="1"/>
    <col min="4864" max="4864" width="15.7109375" customWidth="1"/>
    <col min="4865" max="4867" width="22.7109375" customWidth="1"/>
    <col min="5117" max="5117" width="20.7109375" customWidth="1"/>
    <col min="5118" max="5118" width="15.85546875" customWidth="1"/>
    <col min="5119" max="5119" width="15.5703125" customWidth="1"/>
    <col min="5120" max="5120" width="15.7109375" customWidth="1"/>
    <col min="5121" max="5123" width="22.7109375" customWidth="1"/>
    <col min="5373" max="5373" width="20.7109375" customWidth="1"/>
    <col min="5374" max="5374" width="15.85546875" customWidth="1"/>
    <col min="5375" max="5375" width="15.5703125" customWidth="1"/>
    <col min="5376" max="5376" width="15.7109375" customWidth="1"/>
    <col min="5377" max="5379" width="22.7109375" customWidth="1"/>
    <col min="5629" max="5629" width="20.7109375" customWidth="1"/>
    <col min="5630" max="5630" width="15.85546875" customWidth="1"/>
    <col min="5631" max="5631" width="15.5703125" customWidth="1"/>
    <col min="5632" max="5632" width="15.7109375" customWidth="1"/>
    <col min="5633" max="5635" width="22.7109375" customWidth="1"/>
    <col min="5885" max="5885" width="20.7109375" customWidth="1"/>
    <col min="5886" max="5886" width="15.85546875" customWidth="1"/>
    <col min="5887" max="5887" width="15.5703125" customWidth="1"/>
    <col min="5888" max="5888" width="15.7109375" customWidth="1"/>
    <col min="5889" max="5891" width="22.7109375" customWidth="1"/>
    <col min="6141" max="6141" width="20.7109375" customWidth="1"/>
    <col min="6142" max="6142" width="15.85546875" customWidth="1"/>
    <col min="6143" max="6143" width="15.5703125" customWidth="1"/>
    <col min="6144" max="6144" width="15.7109375" customWidth="1"/>
    <col min="6145" max="6147" width="22.7109375" customWidth="1"/>
    <col min="6397" max="6397" width="20.7109375" customWidth="1"/>
    <col min="6398" max="6398" width="15.85546875" customWidth="1"/>
    <col min="6399" max="6399" width="15.5703125" customWidth="1"/>
    <col min="6400" max="6400" width="15.7109375" customWidth="1"/>
    <col min="6401" max="6403" width="22.7109375" customWidth="1"/>
    <col min="6653" max="6653" width="20.7109375" customWidth="1"/>
    <col min="6654" max="6654" width="15.85546875" customWidth="1"/>
    <col min="6655" max="6655" width="15.5703125" customWidth="1"/>
    <col min="6656" max="6656" width="15.7109375" customWidth="1"/>
    <col min="6657" max="6659" width="22.7109375" customWidth="1"/>
    <col min="6909" max="6909" width="20.7109375" customWidth="1"/>
    <col min="6910" max="6910" width="15.85546875" customWidth="1"/>
    <col min="6911" max="6911" width="15.5703125" customWidth="1"/>
    <col min="6912" max="6912" width="15.7109375" customWidth="1"/>
    <col min="6913" max="6915" width="22.7109375" customWidth="1"/>
    <col min="7165" max="7165" width="20.7109375" customWidth="1"/>
    <col min="7166" max="7166" width="15.85546875" customWidth="1"/>
    <col min="7167" max="7167" width="15.5703125" customWidth="1"/>
    <col min="7168" max="7168" width="15.7109375" customWidth="1"/>
    <col min="7169" max="7171" width="22.7109375" customWidth="1"/>
    <col min="7421" max="7421" width="20.7109375" customWidth="1"/>
    <col min="7422" max="7422" width="15.85546875" customWidth="1"/>
    <col min="7423" max="7423" width="15.5703125" customWidth="1"/>
    <col min="7424" max="7424" width="15.7109375" customWidth="1"/>
    <col min="7425" max="7427" width="22.7109375" customWidth="1"/>
    <col min="7677" max="7677" width="20.7109375" customWidth="1"/>
    <col min="7678" max="7678" width="15.85546875" customWidth="1"/>
    <col min="7679" max="7679" width="15.5703125" customWidth="1"/>
    <col min="7680" max="7680" width="15.7109375" customWidth="1"/>
    <col min="7681" max="7683" width="22.7109375" customWidth="1"/>
    <col min="7933" max="7933" width="20.7109375" customWidth="1"/>
    <col min="7934" max="7934" width="15.85546875" customWidth="1"/>
    <col min="7935" max="7935" width="15.5703125" customWidth="1"/>
    <col min="7936" max="7936" width="15.7109375" customWidth="1"/>
    <col min="7937" max="7939" width="22.7109375" customWidth="1"/>
    <col min="8189" max="8189" width="20.7109375" customWidth="1"/>
    <col min="8190" max="8190" width="15.85546875" customWidth="1"/>
    <col min="8191" max="8191" width="15.5703125" customWidth="1"/>
    <col min="8192" max="8192" width="15.7109375" customWidth="1"/>
    <col min="8193" max="8195" width="22.7109375" customWidth="1"/>
    <col min="8445" max="8445" width="20.7109375" customWidth="1"/>
    <col min="8446" max="8446" width="15.85546875" customWidth="1"/>
    <col min="8447" max="8447" width="15.5703125" customWidth="1"/>
    <col min="8448" max="8448" width="15.7109375" customWidth="1"/>
    <col min="8449" max="8451" width="22.7109375" customWidth="1"/>
    <col min="8701" max="8701" width="20.7109375" customWidth="1"/>
    <col min="8702" max="8702" width="15.85546875" customWidth="1"/>
    <col min="8703" max="8703" width="15.5703125" customWidth="1"/>
    <col min="8704" max="8704" width="15.7109375" customWidth="1"/>
    <col min="8705" max="8707" width="22.7109375" customWidth="1"/>
    <col min="8957" max="8957" width="20.7109375" customWidth="1"/>
    <col min="8958" max="8958" width="15.85546875" customWidth="1"/>
    <col min="8959" max="8959" width="15.5703125" customWidth="1"/>
    <col min="8960" max="8960" width="15.7109375" customWidth="1"/>
    <col min="8961" max="8963" width="22.7109375" customWidth="1"/>
    <col min="9213" max="9213" width="20.7109375" customWidth="1"/>
    <col min="9214" max="9214" width="15.85546875" customWidth="1"/>
    <col min="9215" max="9215" width="15.5703125" customWidth="1"/>
    <col min="9216" max="9216" width="15.7109375" customWidth="1"/>
    <col min="9217" max="9219" width="22.7109375" customWidth="1"/>
    <col min="9469" max="9469" width="20.7109375" customWidth="1"/>
    <col min="9470" max="9470" width="15.85546875" customWidth="1"/>
    <col min="9471" max="9471" width="15.5703125" customWidth="1"/>
    <col min="9472" max="9472" width="15.7109375" customWidth="1"/>
    <col min="9473" max="9475" width="22.7109375" customWidth="1"/>
    <col min="9725" max="9725" width="20.7109375" customWidth="1"/>
    <col min="9726" max="9726" width="15.85546875" customWidth="1"/>
    <col min="9727" max="9727" width="15.5703125" customWidth="1"/>
    <col min="9728" max="9728" width="15.7109375" customWidth="1"/>
    <col min="9729" max="9731" width="22.7109375" customWidth="1"/>
    <col min="9981" max="9981" width="20.7109375" customWidth="1"/>
    <col min="9982" max="9982" width="15.85546875" customWidth="1"/>
    <col min="9983" max="9983" width="15.5703125" customWidth="1"/>
    <col min="9984" max="9984" width="15.7109375" customWidth="1"/>
    <col min="9985" max="9987" width="22.7109375" customWidth="1"/>
    <col min="10237" max="10237" width="20.7109375" customWidth="1"/>
    <col min="10238" max="10238" width="15.85546875" customWidth="1"/>
    <col min="10239" max="10239" width="15.5703125" customWidth="1"/>
    <col min="10240" max="10240" width="15.7109375" customWidth="1"/>
    <col min="10241" max="10243" width="22.7109375" customWidth="1"/>
    <col min="10493" max="10493" width="20.7109375" customWidth="1"/>
    <col min="10494" max="10494" width="15.85546875" customWidth="1"/>
    <col min="10495" max="10495" width="15.5703125" customWidth="1"/>
    <col min="10496" max="10496" width="15.7109375" customWidth="1"/>
    <col min="10497" max="10499" width="22.7109375" customWidth="1"/>
    <col min="10749" max="10749" width="20.7109375" customWidth="1"/>
    <col min="10750" max="10750" width="15.85546875" customWidth="1"/>
    <col min="10751" max="10751" width="15.5703125" customWidth="1"/>
    <col min="10752" max="10752" width="15.7109375" customWidth="1"/>
    <col min="10753" max="10755" width="22.7109375" customWidth="1"/>
    <col min="11005" max="11005" width="20.7109375" customWidth="1"/>
    <col min="11006" max="11006" width="15.85546875" customWidth="1"/>
    <col min="11007" max="11007" width="15.5703125" customWidth="1"/>
    <col min="11008" max="11008" width="15.7109375" customWidth="1"/>
    <col min="11009" max="11011" width="22.7109375" customWidth="1"/>
    <col min="11261" max="11261" width="20.7109375" customWidth="1"/>
    <col min="11262" max="11262" width="15.85546875" customWidth="1"/>
    <col min="11263" max="11263" width="15.5703125" customWidth="1"/>
    <col min="11264" max="11264" width="15.7109375" customWidth="1"/>
    <col min="11265" max="11267" width="22.7109375" customWidth="1"/>
    <col min="11517" max="11517" width="20.7109375" customWidth="1"/>
    <col min="11518" max="11518" width="15.85546875" customWidth="1"/>
    <col min="11519" max="11519" width="15.5703125" customWidth="1"/>
    <col min="11520" max="11520" width="15.7109375" customWidth="1"/>
    <col min="11521" max="11523" width="22.7109375" customWidth="1"/>
    <col min="11773" max="11773" width="20.7109375" customWidth="1"/>
    <col min="11774" max="11774" width="15.85546875" customWidth="1"/>
    <col min="11775" max="11775" width="15.5703125" customWidth="1"/>
    <col min="11776" max="11776" width="15.7109375" customWidth="1"/>
    <col min="11777" max="11779" width="22.7109375" customWidth="1"/>
    <col min="12029" max="12029" width="20.7109375" customWidth="1"/>
    <col min="12030" max="12030" width="15.85546875" customWidth="1"/>
    <col min="12031" max="12031" width="15.5703125" customWidth="1"/>
    <col min="12032" max="12032" width="15.7109375" customWidth="1"/>
    <col min="12033" max="12035" width="22.7109375" customWidth="1"/>
    <col min="12285" max="12285" width="20.7109375" customWidth="1"/>
    <col min="12286" max="12286" width="15.85546875" customWidth="1"/>
    <col min="12287" max="12287" width="15.5703125" customWidth="1"/>
    <col min="12288" max="12288" width="15.7109375" customWidth="1"/>
    <col min="12289" max="12291" width="22.7109375" customWidth="1"/>
    <col min="12541" max="12541" width="20.7109375" customWidth="1"/>
    <col min="12542" max="12542" width="15.85546875" customWidth="1"/>
    <col min="12543" max="12543" width="15.5703125" customWidth="1"/>
    <col min="12544" max="12544" width="15.7109375" customWidth="1"/>
    <col min="12545" max="12547" width="22.7109375" customWidth="1"/>
    <col min="12797" max="12797" width="20.7109375" customWidth="1"/>
    <col min="12798" max="12798" width="15.85546875" customWidth="1"/>
    <col min="12799" max="12799" width="15.5703125" customWidth="1"/>
    <col min="12800" max="12800" width="15.7109375" customWidth="1"/>
    <col min="12801" max="12803" width="22.7109375" customWidth="1"/>
    <col min="13053" max="13053" width="20.7109375" customWidth="1"/>
    <col min="13054" max="13054" width="15.85546875" customWidth="1"/>
    <col min="13055" max="13055" width="15.5703125" customWidth="1"/>
    <col min="13056" max="13056" width="15.7109375" customWidth="1"/>
    <col min="13057" max="13059" width="22.7109375" customWidth="1"/>
    <col min="13309" max="13309" width="20.7109375" customWidth="1"/>
    <col min="13310" max="13310" width="15.85546875" customWidth="1"/>
    <col min="13311" max="13311" width="15.5703125" customWidth="1"/>
    <col min="13312" max="13312" width="15.7109375" customWidth="1"/>
    <col min="13313" max="13315" width="22.7109375" customWidth="1"/>
    <col min="13565" max="13565" width="20.7109375" customWidth="1"/>
    <col min="13566" max="13566" width="15.85546875" customWidth="1"/>
    <col min="13567" max="13567" width="15.5703125" customWidth="1"/>
    <col min="13568" max="13568" width="15.7109375" customWidth="1"/>
    <col min="13569" max="13571" width="22.7109375" customWidth="1"/>
    <col min="13821" max="13821" width="20.7109375" customWidth="1"/>
    <col min="13822" max="13822" width="15.85546875" customWidth="1"/>
    <col min="13823" max="13823" width="15.5703125" customWidth="1"/>
    <col min="13824" max="13824" width="15.7109375" customWidth="1"/>
    <col min="13825" max="13827" width="22.7109375" customWidth="1"/>
    <col min="14077" max="14077" width="20.7109375" customWidth="1"/>
    <col min="14078" max="14078" width="15.85546875" customWidth="1"/>
    <col min="14079" max="14079" width="15.5703125" customWidth="1"/>
    <col min="14080" max="14080" width="15.7109375" customWidth="1"/>
    <col min="14081" max="14083" width="22.7109375" customWidth="1"/>
    <col min="14333" max="14333" width="20.7109375" customWidth="1"/>
    <col min="14334" max="14334" width="15.85546875" customWidth="1"/>
    <col min="14335" max="14335" width="15.5703125" customWidth="1"/>
    <col min="14336" max="14336" width="15.7109375" customWidth="1"/>
    <col min="14337" max="14339" width="22.7109375" customWidth="1"/>
    <col min="14589" max="14589" width="20.7109375" customWidth="1"/>
    <col min="14590" max="14590" width="15.85546875" customWidth="1"/>
    <col min="14591" max="14591" width="15.5703125" customWidth="1"/>
    <col min="14592" max="14592" width="15.7109375" customWidth="1"/>
    <col min="14593" max="14595" width="22.7109375" customWidth="1"/>
    <col min="14845" max="14845" width="20.7109375" customWidth="1"/>
    <col min="14846" max="14846" width="15.85546875" customWidth="1"/>
    <col min="14847" max="14847" width="15.5703125" customWidth="1"/>
    <col min="14848" max="14848" width="15.7109375" customWidth="1"/>
    <col min="14849" max="14851" width="22.7109375" customWidth="1"/>
    <col min="15101" max="15101" width="20.7109375" customWidth="1"/>
    <col min="15102" max="15102" width="15.85546875" customWidth="1"/>
    <col min="15103" max="15103" width="15.5703125" customWidth="1"/>
    <col min="15104" max="15104" width="15.7109375" customWidth="1"/>
    <col min="15105" max="15107" width="22.7109375" customWidth="1"/>
    <col min="15357" max="15357" width="20.7109375" customWidth="1"/>
    <col min="15358" max="15358" width="15.85546875" customWidth="1"/>
    <col min="15359" max="15359" width="15.5703125" customWidth="1"/>
    <col min="15360" max="15360" width="15.7109375" customWidth="1"/>
    <col min="15361" max="15363" width="22.7109375" customWidth="1"/>
    <col min="15613" max="15613" width="20.7109375" customWidth="1"/>
    <col min="15614" max="15614" width="15.85546875" customWidth="1"/>
    <col min="15615" max="15615" width="15.5703125" customWidth="1"/>
    <col min="15616" max="15616" width="15.7109375" customWidth="1"/>
    <col min="15617" max="15619" width="22.7109375" customWidth="1"/>
    <col min="15869" max="15869" width="20.7109375" customWidth="1"/>
    <col min="15870" max="15870" width="15.85546875" customWidth="1"/>
    <col min="15871" max="15871" width="15.5703125" customWidth="1"/>
    <col min="15872" max="15872" width="15.7109375" customWidth="1"/>
    <col min="15873" max="15875" width="22.7109375" customWidth="1"/>
    <col min="16125" max="16125" width="20.7109375" customWidth="1"/>
    <col min="16126" max="16126" width="15.85546875" customWidth="1"/>
    <col min="16127" max="16127" width="15.5703125" customWidth="1"/>
    <col min="16128" max="16128" width="15.7109375" customWidth="1"/>
    <col min="16129" max="16131" width="22.7109375" customWidth="1"/>
  </cols>
  <sheetData>
    <row r="1" spans="1:3" ht="18.75" x14ac:dyDescent="0.3">
      <c r="A1" s="138" t="s">
        <v>46</v>
      </c>
      <c r="B1" s="139"/>
      <c r="C1" s="139"/>
    </row>
    <row r="2" spans="1:3" ht="18.75" x14ac:dyDescent="0.3">
      <c r="A2" s="138"/>
      <c r="B2" s="139"/>
      <c r="C2" s="139"/>
    </row>
    <row r="3" spans="1:3" ht="18.75" x14ac:dyDescent="0.3">
      <c r="A3" s="138" t="s">
        <v>120</v>
      </c>
      <c r="B3" s="139"/>
      <c r="C3" s="139"/>
    </row>
    <row r="4" spans="1:3" ht="18.75" x14ac:dyDescent="0.3">
      <c r="A4" s="138" t="s">
        <v>47</v>
      </c>
      <c r="B4" s="139"/>
      <c r="C4" s="139"/>
    </row>
    <row r="5" spans="1:3" ht="18.75" x14ac:dyDescent="0.3">
      <c r="A5" s="138" t="s">
        <v>16</v>
      </c>
      <c r="B5" s="139"/>
      <c r="C5" s="139"/>
    </row>
    <row r="6" spans="1:3" ht="12.75" customHeight="1" x14ac:dyDescent="0.3">
      <c r="A6" s="7"/>
      <c r="B6" s="7"/>
      <c r="C6" s="7"/>
    </row>
    <row r="7" spans="1:3" ht="18.75" x14ac:dyDescent="0.3">
      <c r="A7" s="122" t="s">
        <v>17</v>
      </c>
      <c r="B7" s="145"/>
      <c r="C7" s="145"/>
    </row>
    <row r="8" spans="1:3" x14ac:dyDescent="0.25">
      <c r="A8" s="6"/>
      <c r="B8" s="6"/>
      <c r="C8" s="6"/>
    </row>
    <row r="9" spans="1:3" x14ac:dyDescent="0.25">
      <c r="A9" s="146" t="s">
        <v>115</v>
      </c>
      <c r="B9" s="147"/>
      <c r="C9" s="147"/>
    </row>
    <row r="10" spans="1:3" ht="15.75" thickBot="1" x14ac:dyDescent="0.3">
      <c r="A10" s="8"/>
      <c r="B10" s="8"/>
      <c r="C10" s="8"/>
    </row>
    <row r="11" spans="1:3" ht="51" customHeight="1" x14ac:dyDescent="0.25">
      <c r="A11" s="9" t="str">
        <f>+A14</f>
        <v>CAPACIDAD DE CONTRATACION acreditata en el RUP - En SMMLV</v>
      </c>
      <c r="B11" s="12" t="s">
        <v>118</v>
      </c>
      <c r="C11" s="13" t="str">
        <f>+A9</f>
        <v>CAPACIDAD RESIDUAL DEL PROPONENTE =    K contratacion (RUP) - SCE</v>
      </c>
    </row>
    <row r="12" spans="1:3" ht="30" customHeight="1" thickBot="1" x14ac:dyDescent="0.3">
      <c r="A12" s="125">
        <f>+B16</f>
        <v>0</v>
      </c>
      <c r="B12" s="125" t="e">
        <f>+C19</f>
        <v>#DIV/0!</v>
      </c>
      <c r="C12" s="125" t="e">
        <f>+A12-B12</f>
        <v>#DIV/0!</v>
      </c>
    </row>
    <row r="13" spans="1:3" ht="15.75" thickBot="1" x14ac:dyDescent="0.3">
      <c r="A13" s="18"/>
      <c r="B13" s="19"/>
      <c r="C13" s="19"/>
    </row>
    <row r="14" spans="1:3" ht="12.75" customHeight="1" x14ac:dyDescent="0.25">
      <c r="A14" s="140" t="s">
        <v>116</v>
      </c>
      <c r="B14" s="141"/>
      <c r="C14" s="142"/>
    </row>
    <row r="15" spans="1:3" ht="27" customHeight="1" x14ac:dyDescent="0.25">
      <c r="A15" s="124" t="s">
        <v>23</v>
      </c>
      <c r="B15" s="143" t="s">
        <v>25</v>
      </c>
      <c r="C15" s="144"/>
    </row>
    <row r="16" spans="1:3" s="132" customFormat="1" ht="26.25" customHeight="1" x14ac:dyDescent="0.25">
      <c r="A16" s="130" t="s">
        <v>117</v>
      </c>
      <c r="B16" s="131"/>
      <c r="C16" s="131" t="s">
        <v>113</v>
      </c>
    </row>
    <row r="17" spans="1:6" ht="12.75" customHeight="1" x14ac:dyDescent="0.25">
      <c r="A17" s="148" t="s">
        <v>37</v>
      </c>
      <c r="B17" s="149"/>
      <c r="C17" s="150"/>
    </row>
    <row r="18" spans="1:6" ht="24" customHeight="1" x14ac:dyDescent="0.25">
      <c r="A18" s="120" t="s">
        <v>43</v>
      </c>
      <c r="B18" s="148" t="s">
        <v>38</v>
      </c>
      <c r="C18" s="150"/>
    </row>
    <row r="19" spans="1:6" ht="32.25" customHeight="1" x14ac:dyDescent="0.25">
      <c r="A19" s="128" t="s">
        <v>39</v>
      </c>
      <c r="B19" s="129" t="e">
        <f>+'CONTRATOS EN EJECUCIÓN'!P23</f>
        <v>#DIV/0!</v>
      </c>
      <c r="C19" s="129" t="e">
        <f>+'CONTRATOS EN EJECUCIÓN'!Q23</f>
        <v>#DIV/0!</v>
      </c>
    </row>
    <row r="20" spans="1:6" ht="15.75" thickBot="1" x14ac:dyDescent="0.3">
      <c r="A20" s="22"/>
      <c r="B20" s="22"/>
      <c r="C20" s="22"/>
      <c r="E20" s="134"/>
    </row>
    <row r="21" spans="1:6" x14ac:dyDescent="0.25">
      <c r="B21" s="157" t="s">
        <v>53</v>
      </c>
      <c r="C21" s="158"/>
    </row>
    <row r="22" spans="1:6" ht="15.75" customHeight="1" thickBot="1" x14ac:dyDescent="0.3">
      <c r="B22" s="159"/>
      <c r="C22" s="160"/>
    </row>
    <row r="23" spans="1:6" ht="15" customHeight="1" x14ac:dyDescent="0.25">
      <c r="B23" s="155">
        <v>88238541267</v>
      </c>
      <c r="C23" s="118">
        <f>+ROUND(97122.74747,2)</f>
        <v>97122.75</v>
      </c>
      <c r="F23" s="137"/>
    </row>
    <row r="24" spans="1:6" ht="15.75" customHeight="1" thickBot="1" x14ac:dyDescent="0.3">
      <c r="B24" s="156"/>
      <c r="C24" s="119" t="s">
        <v>113</v>
      </c>
      <c r="F24" s="135"/>
    </row>
    <row r="25" spans="1:6" ht="15.75" customHeight="1" thickBot="1" x14ac:dyDescent="0.35">
      <c r="B25" s="6"/>
      <c r="C25" s="6"/>
      <c r="E25" s="136"/>
    </row>
    <row r="26" spans="1:6" ht="15" customHeight="1" x14ac:dyDescent="0.25">
      <c r="B26" s="157" t="s">
        <v>54</v>
      </c>
      <c r="C26" s="158"/>
      <c r="E26" s="134"/>
    </row>
    <row r="27" spans="1:6" ht="15.75" customHeight="1" thickBot="1" x14ac:dyDescent="0.3">
      <c r="B27" s="159"/>
      <c r="C27" s="160"/>
      <c r="F27" s="134"/>
    </row>
    <row r="28" spans="1:6" ht="15" customHeight="1" x14ac:dyDescent="0.25">
      <c r="B28" s="161" t="e">
        <f>+C12</f>
        <v>#DIV/0!</v>
      </c>
      <c r="C28" s="162"/>
    </row>
    <row r="29" spans="1:6" ht="15.75" customHeight="1" thickBot="1" x14ac:dyDescent="0.3">
      <c r="B29" s="163"/>
      <c r="C29" s="164"/>
    </row>
    <row r="30" spans="1:6" ht="15.75" customHeight="1" thickBot="1" x14ac:dyDescent="0.3">
      <c r="B30" s="6"/>
      <c r="C30" s="6"/>
    </row>
    <row r="31" spans="1:6" ht="15" customHeight="1" x14ac:dyDescent="0.25">
      <c r="B31" s="151" t="e">
        <f>+IF(B28&gt;=B23,"SI CUMPLE","NO CUMPLE")</f>
        <v>#DIV/0!</v>
      </c>
      <c r="C31" s="152"/>
    </row>
    <row r="32" spans="1:6" ht="15.75" customHeight="1" thickBot="1" x14ac:dyDescent="0.3">
      <c r="B32" s="153"/>
      <c r="C32" s="154"/>
    </row>
    <row r="33" spans="1:3" ht="13.5" customHeight="1" x14ac:dyDescent="0.25">
      <c r="B33" s="116"/>
      <c r="C33" s="116"/>
    </row>
    <row r="34" spans="1:3" x14ac:dyDescent="0.25">
      <c r="B34" s="133"/>
      <c r="C34" s="6"/>
    </row>
    <row r="35" spans="1:3" x14ac:dyDescent="0.25">
      <c r="A35" s="23"/>
      <c r="B35" s="23"/>
      <c r="C35" s="23"/>
    </row>
    <row r="36" spans="1:3" x14ac:dyDescent="0.25">
      <c r="A36" s="23"/>
      <c r="B36" s="23"/>
      <c r="C36" s="23"/>
    </row>
    <row r="37" spans="1:3" x14ac:dyDescent="0.25">
      <c r="A37" s="23"/>
      <c r="B37" s="23"/>
      <c r="C37" s="23"/>
    </row>
    <row r="38" spans="1:3" x14ac:dyDescent="0.25">
      <c r="A38" s="23"/>
      <c r="B38" s="23"/>
      <c r="C38" s="23"/>
    </row>
    <row r="39" spans="1:3" x14ac:dyDescent="0.25">
      <c r="A39" s="6"/>
      <c r="B39" s="23"/>
      <c r="C39" s="23"/>
    </row>
    <row r="40" spans="1:3" x14ac:dyDescent="0.25">
      <c r="A40" s="6" t="s">
        <v>40</v>
      </c>
      <c r="B40" s="24" t="s">
        <v>41</v>
      </c>
      <c r="C40" s="6"/>
    </row>
    <row r="41" spans="1:3" x14ac:dyDescent="0.25">
      <c r="A41" s="6" t="s">
        <v>42</v>
      </c>
      <c r="B41" s="24" t="s">
        <v>42</v>
      </c>
      <c r="C41" s="6"/>
    </row>
    <row r="42" spans="1:3" x14ac:dyDescent="0.25">
      <c r="A42" s="6"/>
      <c r="B42" s="6"/>
      <c r="C42" s="6"/>
    </row>
    <row r="43" spans="1:3" x14ac:dyDescent="0.25">
      <c r="A43" s="42" t="s">
        <v>66</v>
      </c>
      <c r="B43" s="6"/>
      <c r="C43" s="6"/>
    </row>
    <row r="44" spans="1:3" x14ac:dyDescent="0.25">
      <c r="A44" s="25"/>
      <c r="B44" s="6"/>
      <c r="C44" s="6"/>
    </row>
    <row r="45" spans="1:3" x14ac:dyDescent="0.25">
      <c r="A45" s="25"/>
      <c r="B45" s="6"/>
      <c r="C45" s="6"/>
    </row>
    <row r="46" spans="1:3" x14ac:dyDescent="0.25">
      <c r="A46" s="25"/>
      <c r="B46" s="6"/>
      <c r="C46" s="6"/>
    </row>
    <row r="47" spans="1:3" x14ac:dyDescent="0.25">
      <c r="A47" s="37"/>
      <c r="B47" s="6"/>
      <c r="C47" s="6"/>
    </row>
    <row r="48" spans="1:3" ht="12.75" customHeight="1" x14ac:dyDescent="0.25">
      <c r="A48" s="37"/>
      <c r="B48" s="37"/>
      <c r="C48" s="37"/>
    </row>
    <row r="49" spans="1:3" x14ac:dyDescent="0.25">
      <c r="A49" s="37"/>
      <c r="B49" s="37"/>
      <c r="C49" s="37"/>
    </row>
    <row r="50" spans="1:3" x14ac:dyDescent="0.25">
      <c r="B50" s="37"/>
      <c r="C50" s="37"/>
    </row>
  </sheetData>
  <mergeCells count="16">
    <mergeCell ref="B18:C18"/>
    <mergeCell ref="B31:C32"/>
    <mergeCell ref="B23:B24"/>
    <mergeCell ref="B21:C22"/>
    <mergeCell ref="B26:C27"/>
    <mergeCell ref="B28:C29"/>
    <mergeCell ref="B15:C15"/>
    <mergeCell ref="A5:C5"/>
    <mergeCell ref="B7:C7"/>
    <mergeCell ref="A9:C9"/>
    <mergeCell ref="A17:C17"/>
    <mergeCell ref="A1:C1"/>
    <mergeCell ref="A3:C3"/>
    <mergeCell ref="A4:C4"/>
    <mergeCell ref="A2:C2"/>
    <mergeCell ref="A14:C14"/>
  </mergeCells>
  <conditionalFormatting sqref="B28:C29">
    <cfRule type="cellIs" dxfId="16" priority="2" operator="greaterThan">
      <formula>$B$23</formula>
    </cfRule>
    <cfRule type="cellIs" dxfId="15" priority="3" operator="greaterThan">
      <formula>1118055556</formula>
    </cfRule>
    <cfRule type="cellIs" dxfId="14" priority="4" operator="greaterThan">
      <formula>1118055556</formula>
    </cfRule>
    <cfRule type="cellIs" dxfId="13" priority="5" operator="greaterThan">
      <formula>1156065234</formula>
    </cfRule>
  </conditionalFormatting>
  <pageMargins left="0.70866141732283472" right="0.70866141732283472" top="0.74803149606299213" bottom="0.74803149606299213" header="0.31496062992125984" footer="0.31496062992125984"/>
  <pageSetup scale="6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Q42"/>
  <sheetViews>
    <sheetView view="pageBreakPreview" topLeftCell="B1" zoomScale="85" zoomScaleNormal="85" zoomScaleSheetLayoutView="85" workbookViewId="0">
      <selection activeCell="B3" sqref="B3:Q3"/>
    </sheetView>
  </sheetViews>
  <sheetFormatPr baseColWidth="10" defaultColWidth="11.42578125" defaultRowHeight="15" x14ac:dyDescent="0.25"/>
  <cols>
    <col min="2" max="2" width="5.5703125" bestFit="1" customWidth="1"/>
    <col min="3" max="3" width="12.42578125" bestFit="1" customWidth="1"/>
    <col min="4" max="4" width="10.5703125" bestFit="1" customWidth="1"/>
    <col min="5" max="5" width="14" customWidth="1"/>
    <col min="6" max="6" width="17.42578125" bestFit="1" customWidth="1"/>
    <col min="7" max="7" width="12.140625" customWidth="1"/>
    <col min="8" max="8" width="13.42578125" customWidth="1"/>
    <col min="9" max="9" width="16.28515625" customWidth="1"/>
    <col min="10" max="10" width="22.140625" customWidth="1"/>
    <col min="11" max="11" width="12.5703125" customWidth="1"/>
    <col min="12" max="12" width="11.85546875" customWidth="1"/>
    <col min="13" max="13" width="10.5703125" customWidth="1"/>
    <col min="14" max="14" width="28" customWidth="1"/>
    <col min="15" max="16" width="15.7109375" customWidth="1"/>
    <col min="17" max="17" width="19" customWidth="1"/>
  </cols>
  <sheetData>
    <row r="1" spans="2:17" ht="18.75" x14ac:dyDescent="0.3">
      <c r="B1" s="139" t="s">
        <v>46</v>
      </c>
      <c r="C1" s="139"/>
      <c r="D1" s="139"/>
      <c r="E1" s="139"/>
      <c r="F1" s="139"/>
      <c r="G1" s="139"/>
      <c r="H1" s="139"/>
      <c r="I1" s="139"/>
      <c r="J1" s="139"/>
      <c r="K1" s="139"/>
      <c r="L1" s="139"/>
      <c r="M1" s="139"/>
      <c r="N1" s="139"/>
      <c r="O1" s="139"/>
      <c r="P1" s="139"/>
      <c r="Q1" s="139"/>
    </row>
    <row r="2" spans="2:17" ht="18.75" x14ac:dyDescent="0.3">
      <c r="B2" s="139"/>
      <c r="C2" s="139"/>
      <c r="D2" s="139"/>
      <c r="E2" s="139"/>
      <c r="F2" s="139"/>
      <c r="G2" s="139"/>
      <c r="H2" s="139"/>
      <c r="I2" s="6"/>
      <c r="J2" s="6"/>
      <c r="K2" s="6"/>
      <c r="L2" s="6"/>
      <c r="M2" s="6"/>
    </row>
    <row r="3" spans="2:17" ht="18.75" x14ac:dyDescent="0.3">
      <c r="B3" s="139" t="s">
        <v>120</v>
      </c>
      <c r="C3" s="139"/>
      <c r="D3" s="139"/>
      <c r="E3" s="139"/>
      <c r="F3" s="139"/>
      <c r="G3" s="139"/>
      <c r="H3" s="139"/>
      <c r="I3" s="139"/>
      <c r="J3" s="139"/>
      <c r="K3" s="139"/>
      <c r="L3" s="139"/>
      <c r="M3" s="139"/>
      <c r="N3" s="139"/>
      <c r="O3" s="139"/>
      <c r="P3" s="139"/>
      <c r="Q3" s="139"/>
    </row>
    <row r="4" spans="2:17" ht="18.75" x14ac:dyDescent="0.3">
      <c r="B4" s="138" t="s">
        <v>47</v>
      </c>
      <c r="C4" s="139"/>
      <c r="D4" s="139"/>
      <c r="E4" s="139"/>
      <c r="F4" s="139"/>
      <c r="G4" s="139"/>
      <c r="H4" s="139"/>
      <c r="I4" s="139"/>
      <c r="J4" s="139"/>
      <c r="K4" s="139"/>
      <c r="L4" s="139"/>
      <c r="M4" s="139"/>
      <c r="N4" s="139"/>
      <c r="O4" s="139"/>
      <c r="P4" s="139"/>
      <c r="Q4" s="139"/>
    </row>
    <row r="5" spans="2:17" ht="18" x14ac:dyDescent="0.25">
      <c r="B5" s="166" t="s">
        <v>0</v>
      </c>
      <c r="C5" s="166"/>
      <c r="D5" s="166"/>
      <c r="E5" s="166"/>
      <c r="F5" s="166"/>
      <c r="G5" s="166"/>
      <c r="H5" s="166"/>
      <c r="I5" s="166"/>
      <c r="J5" s="166"/>
      <c r="K5" s="166"/>
      <c r="L5" s="166"/>
      <c r="M5" s="166"/>
      <c r="N5" s="166"/>
      <c r="O5" s="166"/>
      <c r="P5" s="166"/>
      <c r="Q5" s="166"/>
    </row>
    <row r="6" spans="2:17" ht="18" x14ac:dyDescent="0.25">
      <c r="B6" s="166" t="s">
        <v>114</v>
      </c>
      <c r="C6" s="166"/>
      <c r="D6" s="166"/>
      <c r="E6" s="166"/>
      <c r="F6" s="166"/>
      <c r="G6" s="166"/>
      <c r="H6" s="166"/>
      <c r="I6" s="166"/>
      <c r="J6" s="166"/>
      <c r="K6" s="166"/>
      <c r="L6" s="166"/>
      <c r="M6" s="166"/>
      <c r="N6" s="166"/>
      <c r="O6" s="166"/>
      <c r="P6" s="166"/>
      <c r="Q6" s="166"/>
    </row>
    <row r="9" spans="2:17" x14ac:dyDescent="0.25">
      <c r="C9" s="167" t="s">
        <v>112</v>
      </c>
      <c r="D9" s="167"/>
      <c r="E9" s="167"/>
      <c r="F9" s="168"/>
      <c r="G9" s="168"/>
      <c r="H9" s="168"/>
      <c r="I9" s="168"/>
      <c r="J9" s="168"/>
      <c r="K9" s="168"/>
      <c r="L9" s="168"/>
      <c r="M9" s="168"/>
    </row>
    <row r="10" spans="2:17" ht="15.75" thickBot="1" x14ac:dyDescent="0.3"/>
    <row r="11" spans="2:17" s="50" customFormat="1" ht="90" x14ac:dyDescent="0.25">
      <c r="C11" s="51" t="s">
        <v>68</v>
      </c>
      <c r="D11" s="52" t="s">
        <v>69</v>
      </c>
      <c r="E11" s="52" t="s">
        <v>70</v>
      </c>
      <c r="F11" s="52" t="s">
        <v>71</v>
      </c>
      <c r="G11" s="52" t="s">
        <v>72</v>
      </c>
      <c r="H11" s="52" t="s">
        <v>73</v>
      </c>
      <c r="I11" s="52" t="s">
        <v>74</v>
      </c>
      <c r="J11" s="52" t="s">
        <v>75</v>
      </c>
      <c r="K11" s="52" t="s">
        <v>76</v>
      </c>
      <c r="L11" s="52" t="s">
        <v>98</v>
      </c>
      <c r="M11" s="52" t="s">
        <v>77</v>
      </c>
      <c r="N11" s="52" t="s">
        <v>94</v>
      </c>
      <c r="O11" s="52" t="s">
        <v>78</v>
      </c>
      <c r="P11" s="53" t="s">
        <v>79</v>
      </c>
      <c r="Q11" s="53" t="s">
        <v>119</v>
      </c>
    </row>
    <row r="12" spans="2:17" x14ac:dyDescent="0.25">
      <c r="C12" s="101">
        <v>1</v>
      </c>
      <c r="D12" s="102"/>
      <c r="E12" s="102"/>
      <c r="F12" s="103"/>
      <c r="G12" s="102"/>
      <c r="H12" s="102"/>
      <c r="I12" s="104"/>
      <c r="J12" s="105"/>
      <c r="K12" s="105"/>
      <c r="L12" s="106"/>
      <c r="M12" s="102"/>
      <c r="N12" s="98">
        <f>+G12*30-M12</f>
        <v>0</v>
      </c>
      <c r="O12" s="99" t="e">
        <f t="shared" ref="O12:O22" si="0">+F12/(G12*30)</f>
        <v>#DIV/0!</v>
      </c>
      <c r="P12" s="100" t="e">
        <f t="shared" ref="P12:P22" si="1">+O12*N12*I12</f>
        <v>#DIV/0!</v>
      </c>
      <c r="Q12" s="126" t="e">
        <f>+P12/877803</f>
        <v>#DIV/0!</v>
      </c>
    </row>
    <row r="13" spans="2:17" x14ac:dyDescent="0.25">
      <c r="C13" s="101">
        <v>2</v>
      </c>
      <c r="D13" s="102"/>
      <c r="E13" s="102"/>
      <c r="F13" s="103"/>
      <c r="G13" s="102"/>
      <c r="H13" s="102"/>
      <c r="I13" s="104"/>
      <c r="J13" s="105"/>
      <c r="K13" s="105"/>
      <c r="L13" s="106"/>
      <c r="M13" s="102"/>
      <c r="N13" s="98">
        <f t="shared" ref="N13:N22" si="2">+G13*30-M13</f>
        <v>0</v>
      </c>
      <c r="O13" s="99" t="e">
        <f t="shared" si="0"/>
        <v>#DIV/0!</v>
      </c>
      <c r="P13" s="100" t="e">
        <f t="shared" si="1"/>
        <v>#DIV/0!</v>
      </c>
      <c r="Q13" s="126" t="e">
        <f t="shared" ref="Q13:Q22" si="3">+P13/877803</f>
        <v>#DIV/0!</v>
      </c>
    </row>
    <row r="14" spans="2:17" x14ac:dyDescent="0.25">
      <c r="C14" s="101">
        <v>3</v>
      </c>
      <c r="D14" s="102"/>
      <c r="E14" s="102"/>
      <c r="F14" s="103"/>
      <c r="G14" s="102"/>
      <c r="H14" s="102"/>
      <c r="I14" s="104"/>
      <c r="J14" s="105"/>
      <c r="K14" s="105"/>
      <c r="L14" s="106"/>
      <c r="M14" s="102"/>
      <c r="N14" s="98">
        <f t="shared" si="2"/>
        <v>0</v>
      </c>
      <c r="O14" s="99" t="e">
        <f t="shared" si="0"/>
        <v>#DIV/0!</v>
      </c>
      <c r="P14" s="100" t="e">
        <f t="shared" si="1"/>
        <v>#DIV/0!</v>
      </c>
      <c r="Q14" s="126" t="e">
        <f t="shared" si="3"/>
        <v>#DIV/0!</v>
      </c>
    </row>
    <row r="15" spans="2:17" x14ac:dyDescent="0.25">
      <c r="C15" s="101">
        <v>4</v>
      </c>
      <c r="D15" s="102"/>
      <c r="E15" s="102"/>
      <c r="F15" s="103"/>
      <c r="G15" s="102"/>
      <c r="H15" s="102"/>
      <c r="I15" s="104"/>
      <c r="J15" s="105"/>
      <c r="K15" s="105"/>
      <c r="L15" s="106"/>
      <c r="M15" s="102"/>
      <c r="N15" s="98">
        <f t="shared" si="2"/>
        <v>0</v>
      </c>
      <c r="O15" s="99" t="e">
        <f t="shared" si="0"/>
        <v>#DIV/0!</v>
      </c>
      <c r="P15" s="100" t="e">
        <f t="shared" si="1"/>
        <v>#DIV/0!</v>
      </c>
      <c r="Q15" s="126" t="e">
        <f t="shared" si="3"/>
        <v>#DIV/0!</v>
      </c>
    </row>
    <row r="16" spans="2:17" x14ac:dyDescent="0.25">
      <c r="C16" s="101">
        <v>5</v>
      </c>
      <c r="D16" s="102"/>
      <c r="E16" s="102"/>
      <c r="F16" s="103"/>
      <c r="G16" s="102"/>
      <c r="H16" s="102"/>
      <c r="I16" s="104"/>
      <c r="J16" s="105"/>
      <c r="K16" s="105"/>
      <c r="L16" s="106"/>
      <c r="M16" s="102"/>
      <c r="N16" s="98">
        <f t="shared" si="2"/>
        <v>0</v>
      </c>
      <c r="O16" s="99" t="e">
        <f t="shared" si="0"/>
        <v>#DIV/0!</v>
      </c>
      <c r="P16" s="100" t="e">
        <f t="shared" si="1"/>
        <v>#DIV/0!</v>
      </c>
      <c r="Q16" s="126" t="e">
        <f t="shared" si="3"/>
        <v>#DIV/0!</v>
      </c>
    </row>
    <row r="17" spans="3:17" x14ac:dyDescent="0.25">
      <c r="C17" s="101">
        <v>6</v>
      </c>
      <c r="D17" s="102"/>
      <c r="E17" s="102"/>
      <c r="F17" s="103"/>
      <c r="G17" s="102"/>
      <c r="H17" s="102"/>
      <c r="I17" s="104"/>
      <c r="J17" s="105"/>
      <c r="K17" s="105"/>
      <c r="L17" s="106"/>
      <c r="M17" s="102"/>
      <c r="N17" s="98">
        <f t="shared" si="2"/>
        <v>0</v>
      </c>
      <c r="O17" s="99" t="e">
        <f t="shared" si="0"/>
        <v>#DIV/0!</v>
      </c>
      <c r="P17" s="100" t="e">
        <f t="shared" si="1"/>
        <v>#DIV/0!</v>
      </c>
      <c r="Q17" s="126" t="e">
        <f t="shared" si="3"/>
        <v>#DIV/0!</v>
      </c>
    </row>
    <row r="18" spans="3:17" x14ac:dyDescent="0.25">
      <c r="C18" s="101">
        <v>7</v>
      </c>
      <c r="D18" s="102"/>
      <c r="E18" s="102"/>
      <c r="F18" s="103"/>
      <c r="G18" s="102"/>
      <c r="H18" s="102"/>
      <c r="I18" s="104"/>
      <c r="J18" s="105"/>
      <c r="K18" s="105"/>
      <c r="L18" s="106"/>
      <c r="M18" s="102"/>
      <c r="N18" s="98">
        <f t="shared" si="2"/>
        <v>0</v>
      </c>
      <c r="O18" s="99" t="e">
        <f t="shared" si="0"/>
        <v>#DIV/0!</v>
      </c>
      <c r="P18" s="100" t="e">
        <f t="shared" si="1"/>
        <v>#DIV/0!</v>
      </c>
      <c r="Q18" s="126" t="e">
        <f t="shared" si="3"/>
        <v>#DIV/0!</v>
      </c>
    </row>
    <row r="19" spans="3:17" x14ac:dyDescent="0.25">
      <c r="C19" s="101">
        <v>8</v>
      </c>
      <c r="D19" s="102"/>
      <c r="E19" s="102"/>
      <c r="F19" s="103"/>
      <c r="G19" s="102"/>
      <c r="H19" s="102"/>
      <c r="I19" s="104"/>
      <c r="J19" s="105"/>
      <c r="K19" s="105"/>
      <c r="L19" s="106"/>
      <c r="M19" s="102"/>
      <c r="N19" s="98">
        <f t="shared" si="2"/>
        <v>0</v>
      </c>
      <c r="O19" s="99" t="e">
        <f t="shared" si="0"/>
        <v>#DIV/0!</v>
      </c>
      <c r="P19" s="100" t="e">
        <f t="shared" si="1"/>
        <v>#DIV/0!</v>
      </c>
      <c r="Q19" s="126" t="e">
        <f t="shared" si="3"/>
        <v>#DIV/0!</v>
      </c>
    </row>
    <row r="20" spans="3:17" x14ac:dyDescent="0.25">
      <c r="C20" s="101">
        <v>9</v>
      </c>
      <c r="D20" s="102"/>
      <c r="E20" s="102"/>
      <c r="F20" s="103"/>
      <c r="G20" s="102"/>
      <c r="H20" s="102"/>
      <c r="I20" s="104"/>
      <c r="J20" s="105"/>
      <c r="K20" s="105"/>
      <c r="L20" s="106"/>
      <c r="M20" s="102"/>
      <c r="N20" s="98">
        <f t="shared" si="2"/>
        <v>0</v>
      </c>
      <c r="O20" s="99" t="e">
        <f t="shared" si="0"/>
        <v>#DIV/0!</v>
      </c>
      <c r="P20" s="100" t="e">
        <f t="shared" si="1"/>
        <v>#DIV/0!</v>
      </c>
      <c r="Q20" s="126" t="e">
        <f t="shared" si="3"/>
        <v>#DIV/0!</v>
      </c>
    </row>
    <row r="21" spans="3:17" x14ac:dyDescent="0.25">
      <c r="C21" s="101">
        <v>10</v>
      </c>
      <c r="D21" s="102"/>
      <c r="E21" s="102"/>
      <c r="F21" s="103"/>
      <c r="G21" s="102"/>
      <c r="H21" s="102"/>
      <c r="I21" s="104"/>
      <c r="J21" s="105"/>
      <c r="K21" s="105"/>
      <c r="L21" s="106"/>
      <c r="M21" s="102"/>
      <c r="N21" s="98">
        <f t="shared" si="2"/>
        <v>0</v>
      </c>
      <c r="O21" s="99" t="e">
        <f t="shared" si="0"/>
        <v>#DIV/0!</v>
      </c>
      <c r="P21" s="100" t="e">
        <f t="shared" si="1"/>
        <v>#DIV/0!</v>
      </c>
      <c r="Q21" s="126" t="e">
        <f t="shared" si="3"/>
        <v>#DIV/0!</v>
      </c>
    </row>
    <row r="22" spans="3:17" x14ac:dyDescent="0.25">
      <c r="C22" s="101" t="s">
        <v>80</v>
      </c>
      <c r="D22" s="102"/>
      <c r="E22" s="102"/>
      <c r="F22" s="103"/>
      <c r="G22" s="102"/>
      <c r="H22" s="102"/>
      <c r="I22" s="104"/>
      <c r="J22" s="105"/>
      <c r="K22" s="105"/>
      <c r="L22" s="106"/>
      <c r="M22" s="102"/>
      <c r="N22" s="98">
        <f t="shared" si="2"/>
        <v>0</v>
      </c>
      <c r="O22" s="99" t="e">
        <f t="shared" si="0"/>
        <v>#DIV/0!</v>
      </c>
      <c r="P22" s="100" t="e">
        <f t="shared" si="1"/>
        <v>#DIV/0!</v>
      </c>
      <c r="Q22" s="126" t="e">
        <f t="shared" si="3"/>
        <v>#DIV/0!</v>
      </c>
    </row>
    <row r="23" spans="3:17" ht="25.5" customHeight="1" thickBot="1" x14ac:dyDescent="0.3">
      <c r="C23" s="169" t="s">
        <v>81</v>
      </c>
      <c r="D23" s="170"/>
      <c r="E23" s="170"/>
      <c r="F23" s="170"/>
      <c r="G23" s="170"/>
      <c r="H23" s="170"/>
      <c r="I23" s="170"/>
      <c r="J23" s="170"/>
      <c r="K23" s="170"/>
      <c r="L23" s="170"/>
      <c r="M23" s="170"/>
      <c r="N23" s="170"/>
      <c r="O23" s="171"/>
      <c r="P23" s="107" t="e">
        <f>SUM(P12:P22)</f>
        <v>#DIV/0!</v>
      </c>
      <c r="Q23" s="127" t="e">
        <f>SUM(Q12:Q22)</f>
        <v>#DIV/0!</v>
      </c>
    </row>
    <row r="24" spans="3:17" x14ac:dyDescent="0.25">
      <c r="C24" s="43"/>
      <c r="D24" s="43"/>
      <c r="E24" s="43"/>
      <c r="F24" s="44"/>
      <c r="G24" s="43"/>
      <c r="H24" s="43"/>
      <c r="I24" s="43"/>
      <c r="J24" s="43"/>
      <c r="K24" s="43"/>
      <c r="L24" s="43"/>
      <c r="M24" s="43"/>
      <c r="N24" s="43"/>
      <c r="O24" s="43"/>
      <c r="P24" s="43"/>
      <c r="Q24" s="45"/>
    </row>
    <row r="25" spans="3:17" x14ac:dyDescent="0.25">
      <c r="C25" s="46"/>
      <c r="D25" s="46"/>
      <c r="E25" s="46"/>
      <c r="F25" s="47"/>
      <c r="G25" s="46"/>
      <c r="H25" s="46"/>
      <c r="I25" s="46"/>
      <c r="J25" s="46"/>
      <c r="K25" s="46"/>
      <c r="L25" s="46"/>
      <c r="M25" s="46"/>
      <c r="N25" s="46"/>
      <c r="O25" s="46"/>
      <c r="P25" s="46"/>
      <c r="Q25" s="48"/>
    </row>
    <row r="26" spans="3:17" x14ac:dyDescent="0.25">
      <c r="C26" s="165" t="s">
        <v>82</v>
      </c>
      <c r="D26" s="165"/>
      <c r="E26" s="165"/>
      <c r="F26" s="165"/>
      <c r="G26" s="165"/>
      <c r="H26" s="165"/>
      <c r="I26" s="165"/>
      <c r="J26" s="165"/>
      <c r="K26" s="165"/>
      <c r="L26" s="165"/>
      <c r="M26" s="165"/>
      <c r="N26" s="165"/>
      <c r="O26" s="165"/>
      <c r="P26" s="165"/>
      <c r="Q26" s="165"/>
    </row>
    <row r="27" spans="3:17" x14ac:dyDescent="0.25">
      <c r="C27" s="165" t="s">
        <v>83</v>
      </c>
      <c r="D27" s="165"/>
      <c r="E27" s="165"/>
      <c r="F27" s="165"/>
      <c r="G27" s="165"/>
      <c r="H27" s="165"/>
      <c r="I27" s="165"/>
      <c r="J27" s="165"/>
      <c r="K27" s="165"/>
      <c r="L27" s="165"/>
      <c r="M27" s="165"/>
      <c r="N27" s="165"/>
      <c r="O27" s="165"/>
      <c r="P27" s="165"/>
      <c r="Q27" s="165"/>
    </row>
    <row r="28" spans="3:17" x14ac:dyDescent="0.25">
      <c r="C28" s="55"/>
      <c r="D28" s="55"/>
      <c r="E28" s="55"/>
      <c r="F28" s="55"/>
      <c r="G28" s="55"/>
      <c r="H28" s="55"/>
      <c r="I28" s="55"/>
      <c r="J28" s="55"/>
      <c r="K28" s="55"/>
      <c r="L28" s="55"/>
      <c r="M28" s="55"/>
      <c r="N28" s="55"/>
      <c r="O28" s="55"/>
      <c r="P28" s="123"/>
      <c r="Q28" s="55"/>
    </row>
    <row r="29" spans="3:17" x14ac:dyDescent="0.25">
      <c r="C29" s="55" t="s">
        <v>84</v>
      </c>
      <c r="D29" s="55"/>
      <c r="E29" s="55"/>
      <c r="F29" s="55"/>
      <c r="G29" s="55"/>
      <c r="H29" s="55"/>
      <c r="I29" s="55"/>
      <c r="J29" s="55"/>
      <c r="K29" s="55"/>
      <c r="L29" s="55"/>
      <c r="M29" s="55"/>
      <c r="N29" s="55"/>
      <c r="O29" s="55"/>
      <c r="P29" s="123"/>
      <c r="Q29" s="55"/>
    </row>
    <row r="30" spans="3:17" x14ac:dyDescent="0.25">
      <c r="C30" s="165" t="s">
        <v>85</v>
      </c>
      <c r="D30" s="165"/>
      <c r="E30" s="165"/>
      <c r="F30" s="165"/>
      <c r="G30" s="165"/>
      <c r="H30" s="165"/>
      <c r="I30" s="165"/>
      <c r="J30" s="165"/>
      <c r="K30" s="165"/>
      <c r="L30" s="165"/>
      <c r="M30" s="165"/>
      <c r="N30" s="165"/>
      <c r="O30" s="165"/>
      <c r="P30" s="165"/>
      <c r="Q30" s="165"/>
    </row>
    <row r="31" spans="3:17" x14ac:dyDescent="0.25">
      <c r="C31" s="56" t="s">
        <v>86</v>
      </c>
      <c r="D31" s="57"/>
      <c r="E31" s="57"/>
      <c r="F31" s="57"/>
      <c r="G31" s="57"/>
      <c r="H31" s="57"/>
      <c r="I31" s="57"/>
      <c r="J31" s="57"/>
      <c r="K31" s="57"/>
      <c r="L31" s="57"/>
      <c r="M31" s="57"/>
      <c r="N31" s="57"/>
      <c r="O31" s="57"/>
      <c r="P31" s="57"/>
      <c r="Q31" s="57"/>
    </row>
    <row r="32" spans="3:17" x14ac:dyDescent="0.25">
      <c r="C32" s="56" t="s">
        <v>87</v>
      </c>
      <c r="D32" s="57"/>
      <c r="E32" s="57"/>
      <c r="F32" s="57"/>
      <c r="G32" s="57"/>
      <c r="H32" s="57"/>
      <c r="I32" s="57"/>
      <c r="J32" s="57"/>
      <c r="K32" s="57"/>
      <c r="L32" s="57"/>
      <c r="M32" s="57"/>
      <c r="N32" s="57"/>
      <c r="O32" s="57"/>
      <c r="P32" s="57"/>
      <c r="Q32" s="57"/>
    </row>
    <row r="33" spans="3:17" x14ac:dyDescent="0.25">
      <c r="C33" s="58" t="s">
        <v>99</v>
      </c>
      <c r="D33" s="57"/>
      <c r="E33" s="57"/>
      <c r="F33" s="57"/>
      <c r="G33" s="57"/>
      <c r="H33" s="57"/>
      <c r="I33" s="57"/>
      <c r="J33" s="57"/>
      <c r="K33" s="57"/>
      <c r="L33" s="57"/>
      <c r="M33" s="57"/>
      <c r="N33" s="57"/>
      <c r="O33" s="57"/>
      <c r="P33" s="57"/>
      <c r="Q33" s="57"/>
    </row>
    <row r="34" spans="3:17" x14ac:dyDescent="0.25">
      <c r="C34" s="165" t="s">
        <v>88</v>
      </c>
      <c r="D34" s="165"/>
      <c r="E34" s="165"/>
      <c r="F34" s="165"/>
      <c r="G34" s="165"/>
      <c r="H34" s="165"/>
      <c r="I34" s="165"/>
      <c r="J34" s="165"/>
      <c r="K34" s="165"/>
      <c r="L34" s="165"/>
      <c r="M34" s="165"/>
      <c r="N34" s="165"/>
      <c r="O34" s="165"/>
      <c r="P34" s="165"/>
      <c r="Q34" s="165"/>
    </row>
    <row r="35" spans="3:17" x14ac:dyDescent="0.25">
      <c r="C35" s="165"/>
      <c r="D35" s="165"/>
      <c r="E35" s="165"/>
      <c r="F35" s="165"/>
      <c r="G35" s="165"/>
      <c r="H35" s="165"/>
      <c r="I35" s="165"/>
      <c r="J35" s="165"/>
      <c r="K35" s="165"/>
      <c r="L35" s="165"/>
      <c r="M35" s="165"/>
      <c r="N35" s="165"/>
      <c r="O35" s="165"/>
      <c r="P35" s="165"/>
      <c r="Q35" s="165"/>
    </row>
    <row r="36" spans="3:17" x14ac:dyDescent="0.25">
      <c r="C36" s="55"/>
      <c r="D36" s="55"/>
      <c r="E36" s="55"/>
      <c r="F36" s="55"/>
      <c r="G36" s="55"/>
      <c r="H36" s="55"/>
      <c r="I36" s="55"/>
      <c r="J36" s="55"/>
      <c r="K36" s="55"/>
      <c r="L36" s="55"/>
      <c r="M36" s="55"/>
      <c r="N36" s="55"/>
      <c r="O36" s="55"/>
      <c r="P36" s="123"/>
      <c r="Q36" s="55"/>
    </row>
    <row r="37" spans="3:17" x14ac:dyDescent="0.25">
      <c r="C37" s="165"/>
      <c r="D37" s="165"/>
      <c r="E37" s="165"/>
      <c r="F37" s="165"/>
      <c r="G37" s="165"/>
      <c r="H37" s="165"/>
      <c r="I37" s="165"/>
      <c r="J37" s="165"/>
      <c r="K37" s="165"/>
      <c r="L37" s="165"/>
      <c r="M37" s="165"/>
      <c r="N37" s="165"/>
      <c r="O37" s="165"/>
      <c r="P37" s="165"/>
      <c r="Q37" s="165"/>
    </row>
    <row r="38" spans="3:17" x14ac:dyDescent="0.25">
      <c r="C38" s="49" t="s">
        <v>89</v>
      </c>
      <c r="D38" s="49"/>
      <c r="E38" s="49"/>
      <c r="F38" s="49"/>
      <c r="G38" s="49"/>
      <c r="H38" s="49" t="s">
        <v>90</v>
      </c>
      <c r="I38" s="49"/>
      <c r="J38" s="49"/>
      <c r="K38" s="49"/>
      <c r="L38" s="49"/>
      <c r="M38" s="49"/>
      <c r="N38" s="49"/>
      <c r="O38" s="49"/>
      <c r="P38" s="49"/>
      <c r="Q38" s="49"/>
    </row>
    <row r="39" spans="3:17" x14ac:dyDescent="0.25">
      <c r="C39" s="49" t="s">
        <v>91</v>
      </c>
      <c r="D39" s="49"/>
      <c r="E39" s="49"/>
      <c r="F39" s="49"/>
      <c r="G39" s="49"/>
      <c r="H39" s="49" t="s">
        <v>92</v>
      </c>
      <c r="I39" s="49"/>
      <c r="J39" s="49"/>
      <c r="K39" s="49"/>
      <c r="L39" s="49"/>
      <c r="M39" s="49"/>
      <c r="N39" s="49"/>
      <c r="O39" s="49"/>
      <c r="P39" s="49"/>
      <c r="Q39" s="49"/>
    </row>
    <row r="40" spans="3:17" x14ac:dyDescent="0.25">
      <c r="C40" s="49" t="s">
        <v>42</v>
      </c>
      <c r="D40" s="49"/>
      <c r="E40" s="49"/>
      <c r="F40" s="49"/>
      <c r="G40" s="49"/>
      <c r="H40" s="49" t="s">
        <v>93</v>
      </c>
      <c r="I40" s="49"/>
      <c r="J40" s="49"/>
      <c r="K40" s="49"/>
      <c r="L40" s="49"/>
      <c r="M40" s="49"/>
      <c r="N40" s="49"/>
      <c r="O40" s="49"/>
      <c r="P40" s="49"/>
      <c r="Q40" s="49"/>
    </row>
    <row r="41" spans="3:17" x14ac:dyDescent="0.25">
      <c r="C41" s="49"/>
      <c r="D41" s="49"/>
      <c r="E41" s="49"/>
      <c r="F41" s="49"/>
      <c r="G41" s="49"/>
      <c r="H41" s="49" t="s">
        <v>42</v>
      </c>
      <c r="I41" s="49"/>
      <c r="J41" s="49"/>
      <c r="K41" s="49"/>
      <c r="L41" s="49"/>
      <c r="M41" s="49"/>
      <c r="N41" s="49"/>
      <c r="O41" s="49"/>
      <c r="P41" s="49"/>
      <c r="Q41" s="49"/>
    </row>
    <row r="42" spans="3:17" x14ac:dyDescent="0.25">
      <c r="C42" s="49"/>
      <c r="D42" s="49"/>
      <c r="E42" s="49"/>
      <c r="F42" s="49"/>
      <c r="G42" s="49"/>
      <c r="H42" s="49"/>
      <c r="I42" s="49"/>
      <c r="J42" s="49"/>
      <c r="K42" s="49"/>
      <c r="L42" s="49"/>
      <c r="M42" s="49"/>
      <c r="N42" s="49"/>
      <c r="O42" s="49"/>
      <c r="P42" s="49"/>
      <c r="Q42" s="49"/>
    </row>
  </sheetData>
  <mergeCells count="15">
    <mergeCell ref="C35:Q35"/>
    <mergeCell ref="C37:Q37"/>
    <mergeCell ref="B1:Q1"/>
    <mergeCell ref="B3:Q3"/>
    <mergeCell ref="B4:Q4"/>
    <mergeCell ref="B5:Q5"/>
    <mergeCell ref="B6:Q6"/>
    <mergeCell ref="C9:E9"/>
    <mergeCell ref="F9:M9"/>
    <mergeCell ref="C23:O23"/>
    <mergeCell ref="C26:Q26"/>
    <mergeCell ref="C27:Q27"/>
    <mergeCell ref="C30:Q30"/>
    <mergeCell ref="C34:Q34"/>
    <mergeCell ref="B2:H2"/>
  </mergeCells>
  <pageMargins left="0.70866141732283472" right="0.70866141732283472" top="0.74803149606299213" bottom="0.74803149606299213" header="0.31496062992125984" footer="0.31496062992125984"/>
  <pageSetup scale="5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I20"/>
  <sheetViews>
    <sheetView view="pageBreakPreview" zoomScaleNormal="100" zoomScaleSheetLayoutView="100" workbookViewId="0">
      <selection activeCell="H18" sqref="H18"/>
    </sheetView>
  </sheetViews>
  <sheetFormatPr baseColWidth="10" defaultColWidth="11.42578125" defaultRowHeight="15" x14ac:dyDescent="0.25"/>
  <cols>
    <col min="2" max="2" width="14.7109375" customWidth="1"/>
    <col min="3" max="3" width="15" customWidth="1"/>
    <col min="5" max="5" width="19" customWidth="1"/>
  </cols>
  <sheetData>
    <row r="2" spans="2:9" ht="18" x14ac:dyDescent="0.25">
      <c r="B2" s="166"/>
      <c r="C2" s="166"/>
      <c r="D2" s="166"/>
      <c r="E2" s="166"/>
      <c r="F2" s="166"/>
    </row>
    <row r="3" spans="2:9" ht="18" x14ac:dyDescent="0.25">
      <c r="B3" s="166" t="s">
        <v>0</v>
      </c>
      <c r="C3" s="166"/>
      <c r="D3" s="166"/>
      <c r="E3" s="166"/>
      <c r="F3" s="166"/>
    </row>
    <row r="4" spans="2:9" ht="18.75" x14ac:dyDescent="0.3">
      <c r="B4" s="139" t="s">
        <v>46</v>
      </c>
      <c r="C4" s="139"/>
      <c r="D4" s="139"/>
      <c r="E4" s="139"/>
      <c r="F4" s="139"/>
    </row>
    <row r="5" spans="2:9" ht="18.75" x14ac:dyDescent="0.3">
      <c r="B5" s="26"/>
      <c r="C5" s="26"/>
      <c r="D5" s="26"/>
      <c r="E5" s="26"/>
      <c r="F5" s="6"/>
    </row>
    <row r="6" spans="2:9" ht="18.75" x14ac:dyDescent="0.3">
      <c r="B6" s="139" t="str">
        <f>+'K Residual - Resumen'!A3</f>
        <v>CONVOCATORIA PUBLICA 019 DE 2021</v>
      </c>
      <c r="C6" s="139"/>
      <c r="D6" s="139"/>
      <c r="E6" s="139"/>
      <c r="F6" s="139"/>
    </row>
    <row r="7" spans="2:9" ht="18.75" x14ac:dyDescent="0.3">
      <c r="B7" s="139" t="s">
        <v>47</v>
      </c>
      <c r="C7" s="139"/>
      <c r="D7" s="139"/>
      <c r="E7" s="139"/>
      <c r="F7" s="139"/>
    </row>
    <row r="8" spans="2:9" ht="15.75" x14ac:dyDescent="0.25">
      <c r="B8" s="180" t="s">
        <v>1</v>
      </c>
      <c r="C8" s="180"/>
      <c r="D8" s="180"/>
      <c r="E8" s="180"/>
      <c r="F8" s="180"/>
    </row>
    <row r="9" spans="2:9" ht="15.75" x14ac:dyDescent="0.25">
      <c r="B9" s="38"/>
      <c r="C9" s="38"/>
      <c r="D9" s="38"/>
      <c r="E9" s="38"/>
      <c r="F9" s="38"/>
    </row>
    <row r="10" spans="2:9" ht="18.75" x14ac:dyDescent="0.3">
      <c r="B10" s="36" t="s">
        <v>17</v>
      </c>
      <c r="C10" s="145"/>
      <c r="D10" s="145"/>
      <c r="E10" s="145"/>
      <c r="F10" s="145"/>
      <c r="G10" s="117"/>
      <c r="H10" s="117"/>
      <c r="I10" s="117"/>
    </row>
    <row r="12" spans="2:9" ht="15" customHeight="1" x14ac:dyDescent="0.25">
      <c r="B12" s="181" t="s">
        <v>2</v>
      </c>
      <c r="C12" s="182"/>
      <c r="D12" s="185" t="s">
        <v>3</v>
      </c>
      <c r="E12" s="186"/>
      <c r="F12" s="187"/>
    </row>
    <row r="13" spans="2:9" ht="30.75" customHeight="1" x14ac:dyDescent="0.25">
      <c r="B13" s="183"/>
      <c r="C13" s="184"/>
      <c r="D13" s="188"/>
      <c r="E13" s="189"/>
      <c r="F13" s="190"/>
    </row>
    <row r="14" spans="2:9" x14ac:dyDescent="0.25">
      <c r="B14" s="178">
        <v>2019</v>
      </c>
      <c r="C14" s="179"/>
      <c r="D14" s="175"/>
      <c r="E14" s="176"/>
      <c r="F14" s="177"/>
    </row>
    <row r="15" spans="2:9" x14ac:dyDescent="0.25">
      <c r="B15" s="178">
        <v>2018</v>
      </c>
      <c r="C15" s="179"/>
      <c r="D15" s="175"/>
      <c r="E15" s="176"/>
      <c r="F15" s="177"/>
    </row>
    <row r="16" spans="2:9" x14ac:dyDescent="0.25">
      <c r="B16" s="174">
        <v>2017</v>
      </c>
      <c r="C16" s="174"/>
      <c r="D16" s="175"/>
      <c r="E16" s="176"/>
      <c r="F16" s="177"/>
    </row>
    <row r="17" spans="2:6" x14ac:dyDescent="0.25">
      <c r="B17" s="178">
        <v>2016</v>
      </c>
      <c r="C17" s="179"/>
      <c r="D17" s="175"/>
      <c r="E17" s="176"/>
      <c r="F17" s="177"/>
    </row>
    <row r="18" spans="2:6" x14ac:dyDescent="0.25">
      <c r="B18" s="174">
        <v>2015</v>
      </c>
      <c r="C18" s="174"/>
      <c r="D18" s="175"/>
      <c r="E18" s="176"/>
      <c r="F18" s="177"/>
    </row>
    <row r="20" spans="2:6" ht="106.5" customHeight="1" x14ac:dyDescent="0.25">
      <c r="B20" s="172" t="s">
        <v>111</v>
      </c>
      <c r="C20" s="173"/>
      <c r="D20" s="173"/>
      <c r="E20" s="173"/>
      <c r="F20" s="173"/>
    </row>
  </sheetData>
  <mergeCells count="20">
    <mergeCell ref="B14:C14"/>
    <mergeCell ref="D14:F14"/>
    <mergeCell ref="B15:C15"/>
    <mergeCell ref="D15:F15"/>
    <mergeCell ref="B2:F2"/>
    <mergeCell ref="B3:F3"/>
    <mergeCell ref="B8:F8"/>
    <mergeCell ref="B12:C13"/>
    <mergeCell ref="D12:F13"/>
    <mergeCell ref="B4:F4"/>
    <mergeCell ref="B6:F6"/>
    <mergeCell ref="B7:F7"/>
    <mergeCell ref="C10:F10"/>
    <mergeCell ref="B20:F20"/>
    <mergeCell ref="B16:C16"/>
    <mergeCell ref="D16:F16"/>
    <mergeCell ref="B17:C17"/>
    <mergeCell ref="D17:F17"/>
    <mergeCell ref="B18:C18"/>
    <mergeCell ref="D18:F18"/>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I46"/>
  <sheetViews>
    <sheetView view="pageBreakPreview" zoomScaleNormal="85" zoomScaleSheetLayoutView="100" workbookViewId="0">
      <selection activeCell="B4" sqref="B4:H4"/>
    </sheetView>
  </sheetViews>
  <sheetFormatPr baseColWidth="10" defaultColWidth="11.42578125" defaultRowHeight="14.25" x14ac:dyDescent="0.2"/>
  <cols>
    <col min="1" max="1" width="11.42578125" style="5"/>
    <col min="2" max="2" width="16.42578125" style="5" customWidth="1"/>
    <col min="3" max="3" width="14.7109375" style="5" customWidth="1"/>
    <col min="4" max="5" width="16.140625" style="5" customWidth="1"/>
    <col min="6" max="6" width="13.42578125" style="5" customWidth="1"/>
    <col min="7" max="7" width="22.5703125" style="66" bestFit="1" customWidth="1"/>
    <col min="8" max="8" width="18.7109375" style="5" customWidth="1"/>
    <col min="9" max="16384" width="11.42578125" style="5"/>
  </cols>
  <sheetData>
    <row r="1" spans="2:9" ht="18.75" x14ac:dyDescent="0.3">
      <c r="B1" s="139" t="s">
        <v>46</v>
      </c>
      <c r="C1" s="139"/>
      <c r="D1" s="139"/>
      <c r="E1" s="139"/>
      <c r="F1" s="139"/>
      <c r="G1" s="139"/>
      <c r="H1" s="139"/>
      <c r="I1" s="26"/>
    </row>
    <row r="2" spans="2:9" ht="18.75" x14ac:dyDescent="0.3">
      <c r="B2" s="26"/>
      <c r="C2" s="26"/>
      <c r="D2" s="26"/>
      <c r="E2" s="26"/>
      <c r="F2" s="26"/>
      <c r="G2" s="65"/>
      <c r="H2" s="26"/>
      <c r="I2" s="26"/>
    </row>
    <row r="3" spans="2:9" ht="18.75" x14ac:dyDescent="0.3">
      <c r="B3" s="139" t="str">
        <f>+'.'!B6</f>
        <v>CONVOCATORIA PUBLICA 019 DE 2021</v>
      </c>
      <c r="C3" s="139"/>
      <c r="D3" s="139"/>
      <c r="E3" s="139"/>
      <c r="F3" s="139"/>
      <c r="G3" s="139"/>
      <c r="H3" s="139"/>
      <c r="I3" s="26"/>
    </row>
    <row r="4" spans="2:9" ht="18.75" x14ac:dyDescent="0.3">
      <c r="B4" s="139" t="s">
        <v>47</v>
      </c>
      <c r="C4" s="139"/>
      <c r="D4" s="139"/>
      <c r="E4" s="139"/>
      <c r="F4" s="139"/>
      <c r="G4" s="139"/>
      <c r="H4" s="139"/>
      <c r="I4" s="26"/>
    </row>
    <row r="5" spans="2:9" ht="15.75" x14ac:dyDescent="0.2">
      <c r="B5" s="180" t="s">
        <v>4</v>
      </c>
      <c r="C5" s="180"/>
      <c r="D5" s="180"/>
      <c r="E5" s="180"/>
      <c r="F5" s="180"/>
      <c r="G5" s="180"/>
      <c r="H5" s="180"/>
    </row>
    <row r="6" spans="2:9" ht="15.75" x14ac:dyDescent="0.2">
      <c r="B6" s="38"/>
      <c r="C6" s="38"/>
      <c r="D6" s="38"/>
      <c r="E6" s="38"/>
      <c r="F6" s="38"/>
      <c r="G6" s="38"/>
      <c r="H6" s="38"/>
    </row>
    <row r="7" spans="2:9" ht="19.5" thickBot="1" x14ac:dyDescent="0.35">
      <c r="B7" s="36" t="s">
        <v>17</v>
      </c>
      <c r="C7" s="193"/>
      <c r="D7" s="193"/>
      <c r="E7" s="193"/>
      <c r="F7" s="193"/>
      <c r="G7" s="193"/>
      <c r="H7" s="193"/>
    </row>
    <row r="8" spans="2:9" ht="16.5" thickBot="1" x14ac:dyDescent="0.25">
      <c r="B8" s="194" t="s">
        <v>102</v>
      </c>
      <c r="C8" s="195"/>
      <c r="D8" s="195"/>
      <c r="E8" s="195"/>
      <c r="F8" s="195"/>
      <c r="G8" s="196">
        <f>+'K Residual - Resumen'!B23</f>
        <v>88238541267</v>
      </c>
      <c r="H8" s="197"/>
    </row>
    <row r="9" spans="2:9" ht="16.5" thickBot="1" x14ac:dyDescent="0.25">
      <c r="B9" s="194" t="s">
        <v>104</v>
      </c>
      <c r="C9" s="195"/>
      <c r="D9" s="195"/>
      <c r="E9" s="195"/>
      <c r="F9" s="195"/>
      <c r="G9" s="198">
        <v>0.5</v>
      </c>
      <c r="H9" s="199"/>
    </row>
    <row r="10" spans="2:9" ht="15" thickBot="1" x14ac:dyDescent="0.25"/>
    <row r="11" spans="2:9" ht="15" customHeight="1" x14ac:dyDescent="0.2">
      <c r="B11" s="202" t="s">
        <v>96</v>
      </c>
      <c r="C11" s="204" t="s">
        <v>95</v>
      </c>
      <c r="D11" s="63"/>
      <c r="E11" s="63"/>
      <c r="F11" s="206" t="s">
        <v>97</v>
      </c>
      <c r="G11" s="200" t="s">
        <v>107</v>
      </c>
      <c r="H11" s="208" t="s">
        <v>105</v>
      </c>
    </row>
    <row r="12" spans="2:9" ht="108.75" customHeight="1" thickBot="1" x14ac:dyDescent="0.25">
      <c r="B12" s="203"/>
      <c r="C12" s="205"/>
      <c r="D12" s="64" t="s">
        <v>103</v>
      </c>
      <c r="E12" s="64" t="s">
        <v>106</v>
      </c>
      <c r="F12" s="207"/>
      <c r="G12" s="201"/>
      <c r="H12" s="209"/>
    </row>
    <row r="13" spans="2:9" ht="15" thickBot="1" x14ac:dyDescent="0.25">
      <c r="B13" s="67"/>
      <c r="C13" s="68"/>
      <c r="D13" s="69"/>
      <c r="E13" s="69"/>
      <c r="F13" s="70"/>
      <c r="G13" s="71"/>
      <c r="H13" s="72"/>
    </row>
    <row r="14" spans="2:9" x14ac:dyDescent="0.2">
      <c r="B14" s="78"/>
      <c r="C14" s="79"/>
      <c r="D14" s="80"/>
      <c r="E14" s="81"/>
      <c r="F14" s="82"/>
      <c r="G14" s="73">
        <f>+D14*F14*E14</f>
        <v>0</v>
      </c>
      <c r="H14" s="73">
        <f>$G$9*G14</f>
        <v>0</v>
      </c>
    </row>
    <row r="15" spans="2:9" ht="15" customHeight="1" x14ac:dyDescent="0.2">
      <c r="B15" s="83"/>
      <c r="C15" s="84"/>
      <c r="D15" s="85"/>
      <c r="E15" s="86"/>
      <c r="F15" s="87"/>
      <c r="G15" s="74">
        <f t="shared" ref="G15:G33" si="0">+D15*F15*E15</f>
        <v>0</v>
      </c>
      <c r="H15" s="74">
        <f t="shared" ref="H15:H33" si="1">$G$9*G15</f>
        <v>0</v>
      </c>
    </row>
    <row r="16" spans="2:9" ht="15" customHeight="1" x14ac:dyDescent="0.2">
      <c r="B16" s="83"/>
      <c r="C16" s="84"/>
      <c r="D16" s="85"/>
      <c r="E16" s="86"/>
      <c r="F16" s="87"/>
      <c r="G16" s="74">
        <f t="shared" si="0"/>
        <v>0</v>
      </c>
      <c r="H16" s="74">
        <f t="shared" si="1"/>
        <v>0</v>
      </c>
    </row>
    <row r="17" spans="2:8" ht="15" customHeight="1" x14ac:dyDescent="0.2">
      <c r="B17" s="83"/>
      <c r="C17" s="84"/>
      <c r="D17" s="85"/>
      <c r="E17" s="86"/>
      <c r="F17" s="87"/>
      <c r="G17" s="74">
        <f t="shared" si="0"/>
        <v>0</v>
      </c>
      <c r="H17" s="74">
        <f t="shared" si="1"/>
        <v>0</v>
      </c>
    </row>
    <row r="18" spans="2:8" ht="15" customHeight="1" x14ac:dyDescent="0.2">
      <c r="B18" s="83"/>
      <c r="C18" s="84"/>
      <c r="D18" s="85"/>
      <c r="E18" s="86"/>
      <c r="F18" s="87"/>
      <c r="G18" s="74">
        <f t="shared" si="0"/>
        <v>0</v>
      </c>
      <c r="H18" s="74">
        <f t="shared" si="1"/>
        <v>0</v>
      </c>
    </row>
    <row r="19" spans="2:8" ht="15" customHeight="1" x14ac:dyDescent="0.2">
      <c r="B19" s="83"/>
      <c r="C19" s="84"/>
      <c r="D19" s="85"/>
      <c r="E19" s="86"/>
      <c r="F19" s="87"/>
      <c r="G19" s="74">
        <f t="shared" si="0"/>
        <v>0</v>
      </c>
      <c r="H19" s="74">
        <f t="shared" si="1"/>
        <v>0</v>
      </c>
    </row>
    <row r="20" spans="2:8" ht="15" customHeight="1" x14ac:dyDescent="0.2">
      <c r="B20" s="83"/>
      <c r="C20" s="84"/>
      <c r="D20" s="85"/>
      <c r="E20" s="86"/>
      <c r="F20" s="87"/>
      <c r="G20" s="74">
        <f t="shared" si="0"/>
        <v>0</v>
      </c>
      <c r="H20" s="74">
        <f t="shared" si="1"/>
        <v>0</v>
      </c>
    </row>
    <row r="21" spans="2:8" ht="15" customHeight="1" x14ac:dyDescent="0.2">
      <c r="B21" s="83"/>
      <c r="C21" s="84"/>
      <c r="D21" s="85"/>
      <c r="E21" s="86"/>
      <c r="F21" s="87"/>
      <c r="G21" s="74">
        <f t="shared" si="0"/>
        <v>0</v>
      </c>
      <c r="H21" s="74">
        <f t="shared" si="1"/>
        <v>0</v>
      </c>
    </row>
    <row r="22" spans="2:8" ht="15" customHeight="1" x14ac:dyDescent="0.2">
      <c r="B22" s="83"/>
      <c r="C22" s="84"/>
      <c r="D22" s="85"/>
      <c r="E22" s="86"/>
      <c r="F22" s="87"/>
      <c r="G22" s="74">
        <f t="shared" si="0"/>
        <v>0</v>
      </c>
      <c r="H22" s="74">
        <f t="shared" si="1"/>
        <v>0</v>
      </c>
    </row>
    <row r="23" spans="2:8" ht="15" customHeight="1" x14ac:dyDescent="0.2">
      <c r="B23" s="83"/>
      <c r="C23" s="84"/>
      <c r="D23" s="85"/>
      <c r="E23" s="86"/>
      <c r="F23" s="87"/>
      <c r="G23" s="74">
        <f t="shared" si="0"/>
        <v>0</v>
      </c>
      <c r="H23" s="74">
        <f t="shared" si="1"/>
        <v>0</v>
      </c>
    </row>
    <row r="24" spans="2:8" ht="15" customHeight="1" x14ac:dyDescent="0.2">
      <c r="B24" s="83"/>
      <c r="C24" s="84"/>
      <c r="D24" s="85"/>
      <c r="E24" s="86"/>
      <c r="F24" s="87"/>
      <c r="G24" s="74">
        <f t="shared" si="0"/>
        <v>0</v>
      </c>
      <c r="H24" s="74">
        <f t="shared" si="1"/>
        <v>0</v>
      </c>
    </row>
    <row r="25" spans="2:8" ht="15" customHeight="1" x14ac:dyDescent="0.2">
      <c r="B25" s="83"/>
      <c r="C25" s="84"/>
      <c r="D25" s="85"/>
      <c r="E25" s="86"/>
      <c r="F25" s="87"/>
      <c r="G25" s="74">
        <f t="shared" si="0"/>
        <v>0</v>
      </c>
      <c r="H25" s="74">
        <f t="shared" si="1"/>
        <v>0</v>
      </c>
    </row>
    <row r="26" spans="2:8" ht="15" customHeight="1" x14ac:dyDescent="0.2">
      <c r="B26" s="83"/>
      <c r="C26" s="84"/>
      <c r="D26" s="85"/>
      <c r="E26" s="86"/>
      <c r="F26" s="87"/>
      <c r="G26" s="74">
        <f t="shared" si="0"/>
        <v>0</v>
      </c>
      <c r="H26" s="74">
        <f t="shared" si="1"/>
        <v>0</v>
      </c>
    </row>
    <row r="27" spans="2:8" ht="15" customHeight="1" x14ac:dyDescent="0.2">
      <c r="B27" s="83"/>
      <c r="C27" s="84"/>
      <c r="D27" s="85"/>
      <c r="E27" s="86"/>
      <c r="F27" s="87"/>
      <c r="G27" s="74">
        <f t="shared" si="0"/>
        <v>0</v>
      </c>
      <c r="H27" s="74">
        <f t="shared" si="1"/>
        <v>0</v>
      </c>
    </row>
    <row r="28" spans="2:8" ht="15" customHeight="1" x14ac:dyDescent="0.2">
      <c r="B28" s="83"/>
      <c r="C28" s="84"/>
      <c r="D28" s="85"/>
      <c r="E28" s="86"/>
      <c r="F28" s="87"/>
      <c r="G28" s="74">
        <f t="shared" si="0"/>
        <v>0</v>
      </c>
      <c r="H28" s="74">
        <f t="shared" si="1"/>
        <v>0</v>
      </c>
    </row>
    <row r="29" spans="2:8" ht="15" customHeight="1" x14ac:dyDescent="0.2">
      <c r="B29" s="83"/>
      <c r="C29" s="84"/>
      <c r="D29" s="85"/>
      <c r="E29" s="86"/>
      <c r="F29" s="87"/>
      <c r="G29" s="74">
        <f t="shared" si="0"/>
        <v>0</v>
      </c>
      <c r="H29" s="74">
        <f t="shared" si="1"/>
        <v>0</v>
      </c>
    </row>
    <row r="30" spans="2:8" ht="15" customHeight="1" x14ac:dyDescent="0.2">
      <c r="B30" s="83"/>
      <c r="C30" s="84"/>
      <c r="D30" s="85"/>
      <c r="E30" s="86"/>
      <c r="F30" s="87"/>
      <c r="G30" s="74">
        <f t="shared" si="0"/>
        <v>0</v>
      </c>
      <c r="H30" s="74">
        <f t="shared" si="1"/>
        <v>0</v>
      </c>
    </row>
    <row r="31" spans="2:8" ht="15" customHeight="1" x14ac:dyDescent="0.2">
      <c r="B31" s="83"/>
      <c r="C31" s="84"/>
      <c r="D31" s="85"/>
      <c r="E31" s="86"/>
      <c r="F31" s="87"/>
      <c r="G31" s="74">
        <f t="shared" si="0"/>
        <v>0</v>
      </c>
      <c r="H31" s="74">
        <f t="shared" si="1"/>
        <v>0</v>
      </c>
    </row>
    <row r="32" spans="2:8" ht="15" customHeight="1" x14ac:dyDescent="0.2">
      <c r="B32" s="83"/>
      <c r="C32" s="84"/>
      <c r="D32" s="85"/>
      <c r="E32" s="86"/>
      <c r="F32" s="87"/>
      <c r="G32" s="74">
        <f t="shared" si="0"/>
        <v>0</v>
      </c>
      <c r="H32" s="74">
        <f t="shared" si="1"/>
        <v>0</v>
      </c>
    </row>
    <row r="33" spans="2:8" ht="15.75" customHeight="1" thickBot="1" x14ac:dyDescent="0.25">
      <c r="B33" s="88"/>
      <c r="C33" s="89"/>
      <c r="D33" s="90"/>
      <c r="E33" s="91"/>
      <c r="F33" s="92"/>
      <c r="G33" s="75">
        <f t="shared" si="0"/>
        <v>0</v>
      </c>
      <c r="H33" s="75">
        <f t="shared" si="1"/>
        <v>0</v>
      </c>
    </row>
    <row r="34" spans="2:8" ht="30.75" customHeight="1" thickBot="1" x14ac:dyDescent="0.25">
      <c r="B34" s="191" t="s">
        <v>109</v>
      </c>
      <c r="C34" s="191"/>
      <c r="D34" s="191"/>
      <c r="F34" s="112" t="s">
        <v>110</v>
      </c>
      <c r="G34" s="113">
        <f>+H34/G8*G9</f>
        <v>0</v>
      </c>
      <c r="H34" s="76">
        <f>SUM(H14:H33)</f>
        <v>0</v>
      </c>
    </row>
    <row r="36" spans="2:8" ht="15" x14ac:dyDescent="0.25">
      <c r="B36" s="192" t="s">
        <v>67</v>
      </c>
      <c r="C36" s="192"/>
      <c r="D36" s="192"/>
      <c r="E36" s="192"/>
      <c r="F36" s="192"/>
      <c r="G36" s="192"/>
      <c r="H36" s="192"/>
    </row>
    <row r="37" spans="2:8" ht="15" x14ac:dyDescent="0.25">
      <c r="B37" s="41"/>
      <c r="C37" s="41"/>
      <c r="D37" s="41"/>
      <c r="E37" s="41"/>
      <c r="F37" s="41"/>
      <c r="G37" s="41"/>
      <c r="H37" s="41"/>
    </row>
    <row r="38" spans="2:8" ht="15" x14ac:dyDescent="0.25">
      <c r="B38" s="41"/>
      <c r="C38" s="41"/>
      <c r="D38" s="41"/>
      <c r="E38" s="41"/>
      <c r="F38" s="41"/>
      <c r="G38" s="41"/>
      <c r="H38" s="41"/>
    </row>
    <row r="39" spans="2:8" ht="15" x14ac:dyDescent="0.25">
      <c r="B39" s="42" t="s">
        <v>58</v>
      </c>
      <c r="C39"/>
      <c r="D39"/>
      <c r="E39"/>
      <c r="F39" s="42" t="s">
        <v>59</v>
      </c>
      <c r="G39"/>
      <c r="H39"/>
    </row>
    <row r="40" spans="2:8" ht="15" x14ac:dyDescent="0.25">
      <c r="B40" s="42" t="s">
        <v>60</v>
      </c>
      <c r="C40"/>
      <c r="D40"/>
      <c r="E40"/>
      <c r="F40" s="42" t="s">
        <v>61</v>
      </c>
      <c r="G40"/>
      <c r="H40"/>
    </row>
    <row r="41" spans="2:8" ht="15" x14ac:dyDescent="0.25">
      <c r="B41" s="42" t="s">
        <v>62</v>
      </c>
      <c r="C41"/>
      <c r="D41"/>
      <c r="E41"/>
      <c r="F41" s="42" t="s">
        <v>63</v>
      </c>
      <c r="G41"/>
      <c r="H41"/>
    </row>
    <row r="42" spans="2:8" ht="15" x14ac:dyDescent="0.25">
      <c r="B42" s="42" t="s">
        <v>64</v>
      </c>
      <c r="C42"/>
      <c r="D42"/>
      <c r="E42"/>
      <c r="F42" s="42" t="s">
        <v>64</v>
      </c>
      <c r="G42"/>
      <c r="H42"/>
    </row>
    <row r="43" spans="2:8" ht="15" x14ac:dyDescent="0.25">
      <c r="B43" s="42" t="s">
        <v>65</v>
      </c>
      <c r="C43"/>
      <c r="D43"/>
      <c r="E43"/>
      <c r="F43" s="42" t="s">
        <v>65</v>
      </c>
      <c r="G43"/>
      <c r="H43"/>
    </row>
    <row r="44" spans="2:8" ht="15" x14ac:dyDescent="0.25">
      <c r="B44"/>
      <c r="C44"/>
      <c r="D44"/>
      <c r="E44"/>
      <c r="F44"/>
      <c r="G44"/>
      <c r="H44"/>
    </row>
    <row r="45" spans="2:8" ht="15" x14ac:dyDescent="0.25">
      <c r="B45"/>
      <c r="C45"/>
      <c r="D45"/>
      <c r="E45"/>
      <c r="F45"/>
      <c r="G45"/>
      <c r="H45"/>
    </row>
    <row r="46" spans="2:8" ht="15" x14ac:dyDescent="0.25">
      <c r="B46" s="42" t="s">
        <v>66</v>
      </c>
      <c r="C46"/>
      <c r="D46"/>
      <c r="E46"/>
      <c r="F46"/>
      <c r="G46"/>
      <c r="H46"/>
    </row>
  </sheetData>
  <mergeCells count="16">
    <mergeCell ref="B1:H1"/>
    <mergeCell ref="B3:H3"/>
    <mergeCell ref="G11:G12"/>
    <mergeCell ref="B11:B12"/>
    <mergeCell ref="B4:H4"/>
    <mergeCell ref="B5:H5"/>
    <mergeCell ref="C11:C12"/>
    <mergeCell ref="F11:F12"/>
    <mergeCell ref="H11:H12"/>
    <mergeCell ref="B34:D34"/>
    <mergeCell ref="B36:H36"/>
    <mergeCell ref="C7:H7"/>
    <mergeCell ref="B8:F8"/>
    <mergeCell ref="G8:H8"/>
    <mergeCell ref="B9:F9"/>
    <mergeCell ref="G9:H9"/>
  </mergeCells>
  <conditionalFormatting sqref="B13:F33">
    <cfRule type="cellIs" dxfId="12" priority="631" stopIfTrue="1" operator="equal">
      <formula>"NO ADMISIBLE"</formula>
    </cfRule>
  </conditionalFormatting>
  <conditionalFormatting sqref="F13:H13">
    <cfRule type="expression" dxfId="11" priority="627" stopIfTrue="1">
      <formula>IF(#REF!-INT(#REF!)&gt;0,TRUE,FALSE)</formula>
    </cfRule>
  </conditionalFormatting>
  <conditionalFormatting sqref="F14:H33 H34">
    <cfRule type="expression" dxfId="10" priority="4" stopIfTrue="1">
      <formula>IF(#REF!-INT(#REF!)&gt;0,TRUE,FALSE)</formula>
    </cfRule>
  </conditionalFormatting>
  <conditionalFormatting sqref="F13">
    <cfRule type="expression" dxfId="9" priority="3" stopIfTrue="1">
      <formula>IF(#REF!-INT(#REF!)&gt;0,TRUE,FALSE)</formula>
    </cfRule>
  </conditionalFormatting>
  <conditionalFormatting sqref="F14:F33">
    <cfRule type="expression" dxfId="8" priority="2" stopIfTrue="1">
      <formula>IF(#REF!-INT(#REF!)&gt;0,TRUE,FALSE)</formula>
    </cfRule>
  </conditionalFormatting>
  <conditionalFormatting sqref="G34">
    <cfRule type="expression" dxfId="7" priority="1" stopIfTrue="1">
      <formula>IF(#REF!-INT(#REF!)&gt;0,TRUE,FALSE)</formula>
    </cfRule>
  </conditionalFormatting>
  <pageMargins left="0.7" right="0.7" top="0.75" bottom="0.75" header="0.3" footer="0.3"/>
  <pageSetup paperSize="9" scale="5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D13"/>
  <sheetViews>
    <sheetView view="pageBreakPreview" zoomScaleNormal="100" zoomScaleSheetLayoutView="100" workbookViewId="0">
      <selection activeCell="B3" sqref="B3"/>
    </sheetView>
  </sheetViews>
  <sheetFormatPr baseColWidth="10" defaultColWidth="11.42578125" defaultRowHeight="15" x14ac:dyDescent="0.25"/>
  <cols>
    <col min="2" max="4" width="28.7109375" customWidth="1"/>
  </cols>
  <sheetData>
    <row r="1" spans="2:4" ht="18.75" x14ac:dyDescent="0.3">
      <c r="B1" s="139" t="s">
        <v>46</v>
      </c>
      <c r="C1" s="139"/>
      <c r="D1" s="139"/>
    </row>
    <row r="2" spans="2:4" ht="18.75" customHeight="1" x14ac:dyDescent="0.3">
      <c r="B2" s="139" t="str">
        <f>+'..'!B3</f>
        <v>CONVOCATORIA PUBLICA 019 DE 2021</v>
      </c>
      <c r="C2" s="139"/>
      <c r="D2" s="139"/>
    </row>
    <row r="3" spans="2:4" ht="18.75" customHeight="1" x14ac:dyDescent="0.3">
      <c r="B3" s="26"/>
      <c r="C3" s="26"/>
      <c r="D3" s="26"/>
    </row>
    <row r="4" spans="2:4" ht="18.75" x14ac:dyDescent="0.3">
      <c r="B4" s="139" t="s">
        <v>47</v>
      </c>
      <c r="C4" s="139"/>
      <c r="D4" s="139"/>
    </row>
    <row r="5" spans="2:4" ht="18" x14ac:dyDescent="0.25">
      <c r="B5" s="166" t="s">
        <v>0</v>
      </c>
      <c r="C5" s="166"/>
      <c r="D5" s="166"/>
    </row>
    <row r="6" spans="2:4" ht="15.75" x14ac:dyDescent="0.25">
      <c r="B6" s="180" t="s">
        <v>6</v>
      </c>
      <c r="C6" s="180"/>
      <c r="D6" s="180"/>
    </row>
    <row r="7" spans="2:4" ht="15.75" x14ac:dyDescent="0.25">
      <c r="B7" s="38"/>
      <c r="C7" s="38"/>
      <c r="D7" s="38"/>
    </row>
    <row r="8" spans="2:4" ht="15.75" x14ac:dyDescent="0.25">
      <c r="B8" s="38" t="s">
        <v>112</v>
      </c>
      <c r="C8" s="214"/>
      <c r="D8" s="214"/>
    </row>
    <row r="9" spans="2:4" ht="15.75" thickBot="1" x14ac:dyDescent="0.3"/>
    <row r="10" spans="2:4" ht="36.75" customHeight="1" x14ac:dyDescent="0.25">
      <c r="B10" s="210" t="s">
        <v>7</v>
      </c>
      <c r="C10" s="212" t="s">
        <v>8</v>
      </c>
      <c r="D10" s="212" t="s">
        <v>9</v>
      </c>
    </row>
    <row r="11" spans="2:4" ht="15.75" thickBot="1" x14ac:dyDescent="0.3">
      <c r="B11" s="211"/>
      <c r="C11" s="213"/>
      <c r="D11" s="213"/>
    </row>
    <row r="12" spans="2:4" x14ac:dyDescent="0.25">
      <c r="B12" s="1"/>
      <c r="C12" s="1"/>
      <c r="D12" s="2"/>
    </row>
    <row r="13" spans="2:4" ht="36" customHeight="1" x14ac:dyDescent="0.25">
      <c r="B13" s="93"/>
      <c r="C13" s="93"/>
      <c r="D13" s="77" t="e">
        <f>+B13/C13</f>
        <v>#DIV/0!</v>
      </c>
    </row>
  </sheetData>
  <mergeCells count="9">
    <mergeCell ref="B10:B11"/>
    <mergeCell ref="C10:C11"/>
    <mergeCell ref="D10:D11"/>
    <mergeCell ref="C8:D8"/>
    <mergeCell ref="B1:D1"/>
    <mergeCell ref="B2:D2"/>
    <mergeCell ref="B4:D4"/>
    <mergeCell ref="B5:D5"/>
    <mergeCell ref="B6:D6"/>
  </mergeCells>
  <conditionalFormatting sqref="B13:D13">
    <cfRule type="expression" dxfId="6" priority="415" stopIfTrue="1">
      <formula>IF(#REF!-INT(#REF!)&gt;0,TRUE,FALSE)</formula>
    </cfRule>
  </conditionalFormatting>
  <conditionalFormatting sqref="B12:D12">
    <cfRule type="expression" dxfId="5" priority="418" stopIfTrue="1">
      <formula>IF(#REF!-INT(#REF!)&gt;0,TRUE,FALSE)</formula>
    </cfRule>
  </conditionalFormatting>
  <pageMargins left="0.7" right="0.7" top="0.75" bottom="0.75" header="0.3" footer="0.3"/>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36"/>
  <sheetViews>
    <sheetView view="pageBreakPreview" zoomScaleNormal="100" zoomScaleSheetLayoutView="100" workbookViewId="0">
      <selection activeCell="B4" sqref="B4:H4"/>
    </sheetView>
  </sheetViews>
  <sheetFormatPr baseColWidth="10" defaultColWidth="11.42578125" defaultRowHeight="15" x14ac:dyDescent="0.25"/>
  <cols>
    <col min="2" max="2" width="30.85546875" customWidth="1"/>
    <col min="3" max="3" width="4" customWidth="1"/>
    <col min="4" max="4" width="18.140625" customWidth="1"/>
    <col min="5" max="5" width="13" customWidth="1"/>
    <col min="6" max="6" width="6.7109375" customWidth="1"/>
    <col min="7" max="7" width="9" customWidth="1"/>
    <col min="8" max="8" width="11.85546875" customWidth="1"/>
    <col min="9" max="9" width="26.140625" customWidth="1"/>
  </cols>
  <sheetData>
    <row r="1" spans="2:11" ht="18.75" x14ac:dyDescent="0.3">
      <c r="B1" s="139" t="s">
        <v>46</v>
      </c>
      <c r="C1" s="139"/>
      <c r="D1" s="139"/>
      <c r="E1" s="139"/>
      <c r="F1" s="139"/>
      <c r="G1" s="139"/>
      <c r="H1" s="139"/>
      <c r="I1" s="26"/>
      <c r="J1" s="26"/>
      <c r="K1" s="26"/>
    </row>
    <row r="2" spans="2:11" ht="18.75" x14ac:dyDescent="0.3">
      <c r="B2" s="26"/>
      <c r="C2" s="26"/>
      <c r="D2" s="26"/>
      <c r="E2" s="26"/>
      <c r="F2" s="26"/>
      <c r="G2" s="26"/>
      <c r="H2" s="26"/>
      <c r="I2" s="26"/>
      <c r="J2" s="26"/>
      <c r="K2" s="26"/>
    </row>
    <row r="3" spans="2:11" ht="18.75" x14ac:dyDescent="0.3">
      <c r="B3" s="139" t="str">
        <f>+'...'!B2</f>
        <v>CONVOCATORIA PUBLICA 019 DE 2021</v>
      </c>
      <c r="C3" s="139"/>
      <c r="D3" s="139"/>
      <c r="E3" s="139"/>
      <c r="F3" s="139"/>
      <c r="G3" s="139"/>
      <c r="H3" s="139"/>
      <c r="I3" s="26"/>
      <c r="J3" s="26"/>
      <c r="K3" s="26"/>
    </row>
    <row r="4" spans="2:11" ht="18.75" x14ac:dyDescent="0.3">
      <c r="B4" s="138" t="s">
        <v>47</v>
      </c>
      <c r="C4" s="139"/>
      <c r="D4" s="139"/>
      <c r="E4" s="139"/>
      <c r="F4" s="139"/>
      <c r="G4" s="139"/>
      <c r="H4" s="139"/>
      <c r="I4" s="26"/>
      <c r="J4" s="26"/>
      <c r="K4" s="26"/>
    </row>
    <row r="5" spans="2:11" ht="15.75" x14ac:dyDescent="0.25">
      <c r="B5" s="180" t="s">
        <v>11</v>
      </c>
      <c r="C5" s="180"/>
      <c r="D5" s="180"/>
      <c r="E5" s="180"/>
      <c r="F5" s="180"/>
      <c r="G5" s="180"/>
      <c r="H5" s="180"/>
      <c r="I5" s="54"/>
    </row>
    <row r="6" spans="2:11" ht="15.75" x14ac:dyDescent="0.25">
      <c r="B6" s="38"/>
      <c r="C6" s="38"/>
      <c r="D6" s="38"/>
      <c r="E6" s="38"/>
      <c r="F6" s="38"/>
      <c r="G6" s="38"/>
      <c r="H6" s="38"/>
      <c r="I6" s="54"/>
    </row>
    <row r="7" spans="2:11" ht="15.75" x14ac:dyDescent="0.25">
      <c r="B7" s="38" t="s">
        <v>112</v>
      </c>
      <c r="C7" s="214"/>
      <c r="D7" s="214"/>
      <c r="E7" s="214"/>
      <c r="F7" s="214"/>
      <c r="G7" s="214"/>
      <c r="H7" s="214"/>
      <c r="I7" s="54"/>
    </row>
    <row r="8" spans="2:11" ht="15.75" thickBot="1" x14ac:dyDescent="0.3"/>
    <row r="9" spans="2:11" x14ac:dyDescent="0.25">
      <c r="B9" s="60" t="s">
        <v>12</v>
      </c>
      <c r="C9" s="59"/>
      <c r="D9" s="61"/>
      <c r="E9" s="61"/>
      <c r="F9" s="61"/>
      <c r="G9" s="61"/>
      <c r="H9" s="62"/>
    </row>
    <row r="10" spans="2:11" ht="78" customHeight="1" thickBot="1" x14ac:dyDescent="0.3">
      <c r="B10" s="4" t="s">
        <v>108</v>
      </c>
      <c r="C10" s="108" t="s">
        <v>101</v>
      </c>
      <c r="D10" s="39" t="s">
        <v>55</v>
      </c>
      <c r="E10" s="39" t="s">
        <v>56</v>
      </c>
      <c r="F10" s="215" t="s">
        <v>100</v>
      </c>
      <c r="G10" s="216"/>
      <c r="H10" s="39" t="s">
        <v>57</v>
      </c>
    </row>
    <row r="11" spans="2:11" x14ac:dyDescent="0.25">
      <c r="B11" s="3" t="s">
        <v>14</v>
      </c>
      <c r="C11" s="40"/>
      <c r="D11" s="40"/>
      <c r="E11" s="40"/>
      <c r="F11" s="40"/>
      <c r="G11" s="40"/>
      <c r="H11" s="40"/>
    </row>
    <row r="12" spans="2:11" x14ac:dyDescent="0.25">
      <c r="B12" s="94" t="s">
        <v>15</v>
      </c>
      <c r="C12" s="96"/>
      <c r="D12" s="96"/>
      <c r="E12" s="96"/>
      <c r="F12" s="96"/>
      <c r="G12" s="96"/>
      <c r="H12" s="96"/>
    </row>
    <row r="13" spans="2:11" x14ac:dyDescent="0.25">
      <c r="B13" s="94"/>
      <c r="C13" s="96">
        <v>1</v>
      </c>
      <c r="D13" s="96"/>
      <c r="E13" s="96"/>
      <c r="F13" s="96"/>
      <c r="G13" s="96"/>
      <c r="H13" s="96"/>
    </row>
    <row r="14" spans="2:11" x14ac:dyDescent="0.25">
      <c r="B14" s="94"/>
      <c r="C14" s="96">
        <v>1</v>
      </c>
      <c r="D14" s="96"/>
      <c r="E14" s="96"/>
      <c r="F14" s="96"/>
      <c r="G14" s="96"/>
      <c r="H14" s="96"/>
    </row>
    <row r="15" spans="2:11" x14ac:dyDescent="0.25">
      <c r="B15" s="94"/>
      <c r="C15" s="96"/>
      <c r="D15" s="96"/>
      <c r="E15" s="96"/>
      <c r="F15" s="96"/>
      <c r="G15" s="96"/>
      <c r="H15" s="96"/>
    </row>
    <row r="16" spans="2:11" x14ac:dyDescent="0.25">
      <c r="B16" s="94"/>
      <c r="C16" s="96"/>
      <c r="D16" s="96"/>
      <c r="E16" s="96"/>
      <c r="F16" s="96"/>
      <c r="G16" s="96"/>
      <c r="H16" s="96"/>
    </row>
    <row r="17" spans="1:8" x14ac:dyDescent="0.25">
      <c r="B17" s="94"/>
      <c r="C17" s="96"/>
      <c r="D17" s="96"/>
      <c r="E17" s="96"/>
      <c r="F17" s="96"/>
      <c r="G17" s="96"/>
      <c r="H17" s="96"/>
    </row>
    <row r="18" spans="1:8" x14ac:dyDescent="0.25">
      <c r="B18" s="94"/>
      <c r="C18" s="96"/>
      <c r="D18" s="96"/>
      <c r="E18" s="96"/>
      <c r="F18" s="96"/>
      <c r="G18" s="96"/>
      <c r="H18" s="96"/>
    </row>
    <row r="19" spans="1:8" x14ac:dyDescent="0.25">
      <c r="B19" s="94"/>
      <c r="C19" s="96"/>
      <c r="D19" s="96"/>
      <c r="E19" s="96"/>
      <c r="F19" s="96"/>
      <c r="G19" s="96"/>
      <c r="H19" s="96"/>
    </row>
    <row r="20" spans="1:8" x14ac:dyDescent="0.25">
      <c r="B20" s="94"/>
      <c r="C20" s="96"/>
      <c r="D20" s="96"/>
      <c r="E20" s="96"/>
      <c r="F20" s="96"/>
      <c r="G20" s="96"/>
      <c r="H20" s="96"/>
    </row>
    <row r="21" spans="1:8" ht="15.75" thickBot="1" x14ac:dyDescent="0.3">
      <c r="B21" s="95"/>
      <c r="C21" s="111"/>
      <c r="D21" s="97"/>
      <c r="E21" s="97"/>
      <c r="F21" s="97"/>
      <c r="G21" s="97"/>
      <c r="H21" s="97"/>
    </row>
    <row r="22" spans="1:8" ht="15.75" thickBot="1" x14ac:dyDescent="0.3">
      <c r="C22" s="109">
        <f>SUM(C12:C21)</f>
        <v>2</v>
      </c>
    </row>
    <row r="23" spans="1:8" x14ac:dyDescent="0.25">
      <c r="A23" s="41"/>
      <c r="B23" s="41"/>
      <c r="C23" s="41"/>
      <c r="D23" s="41"/>
      <c r="E23" s="41"/>
      <c r="F23" s="41"/>
      <c r="G23" s="41"/>
      <c r="H23" s="41"/>
    </row>
    <row r="24" spans="1:8" ht="13.5" customHeight="1" x14ac:dyDescent="0.25">
      <c r="A24" s="41"/>
      <c r="B24" s="192" t="s">
        <v>67</v>
      </c>
      <c r="C24" s="192"/>
      <c r="D24" s="192"/>
      <c r="E24" s="192"/>
      <c r="F24" s="192"/>
      <c r="G24" s="192"/>
      <c r="H24" s="192"/>
    </row>
    <row r="25" spans="1:8" x14ac:dyDescent="0.25">
      <c r="A25" s="41"/>
      <c r="B25" s="41"/>
      <c r="C25" s="41"/>
      <c r="D25" s="41"/>
      <c r="E25" s="41"/>
      <c r="F25" s="41"/>
      <c r="G25" s="41"/>
      <c r="H25" s="41"/>
    </row>
    <row r="26" spans="1:8" x14ac:dyDescent="0.25">
      <c r="A26" s="41"/>
      <c r="B26" s="41"/>
      <c r="C26" s="41"/>
      <c r="D26" s="41"/>
      <c r="E26" s="41"/>
      <c r="F26" s="41"/>
      <c r="G26" s="41"/>
      <c r="H26" s="41"/>
    </row>
    <row r="27" spans="1:8" x14ac:dyDescent="0.25">
      <c r="B27" s="42" t="s">
        <v>58</v>
      </c>
      <c r="F27" s="42" t="s">
        <v>59</v>
      </c>
    </row>
    <row r="28" spans="1:8" x14ac:dyDescent="0.25">
      <c r="B28" s="42" t="s">
        <v>60</v>
      </c>
      <c r="F28" s="42" t="s">
        <v>61</v>
      </c>
    </row>
    <row r="29" spans="1:8" x14ac:dyDescent="0.25">
      <c r="B29" s="42" t="s">
        <v>62</v>
      </c>
      <c r="F29" s="42" t="s">
        <v>63</v>
      </c>
    </row>
    <row r="30" spans="1:8" x14ac:dyDescent="0.25">
      <c r="B30" s="42" t="s">
        <v>64</v>
      </c>
      <c r="F30" s="42" t="s">
        <v>64</v>
      </c>
    </row>
    <row r="31" spans="1:8" x14ac:dyDescent="0.25">
      <c r="B31" s="42" t="s">
        <v>65</v>
      </c>
      <c r="F31" s="42" t="s">
        <v>65</v>
      </c>
    </row>
    <row r="36" spans="2:2" x14ac:dyDescent="0.25">
      <c r="B36" s="42" t="s">
        <v>66</v>
      </c>
    </row>
  </sheetData>
  <mergeCells count="7">
    <mergeCell ref="B1:H1"/>
    <mergeCell ref="C7:H7"/>
    <mergeCell ref="B24:H24"/>
    <mergeCell ref="B3:H3"/>
    <mergeCell ref="B4:H4"/>
    <mergeCell ref="B5:H5"/>
    <mergeCell ref="F10:G10"/>
  </mergeCells>
  <conditionalFormatting sqref="B11:H21">
    <cfRule type="expression" dxfId="4" priority="211" stopIfTrue="1">
      <formula>IF(#REF!-INT(#REF!)&gt;0,TRUE,FALSE)</formula>
    </cfRule>
  </conditionalFormatting>
  <pageMargins left="0.7" right="0.7" top="0.75" bottom="0.75" header="0.3" footer="0.3"/>
  <pageSetup scale="8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G59"/>
  <sheetViews>
    <sheetView view="pageBreakPreview" zoomScaleNormal="100" zoomScaleSheetLayoutView="100" workbookViewId="0">
      <selection activeCell="A4" sqref="A4:G4"/>
    </sheetView>
  </sheetViews>
  <sheetFormatPr baseColWidth="10" defaultRowHeight="15" x14ac:dyDescent="0.25"/>
  <cols>
    <col min="1" max="1" width="20.7109375" customWidth="1"/>
    <col min="2" max="2" width="15.85546875" customWidth="1"/>
    <col min="3" max="3" width="15.5703125" customWidth="1"/>
    <col min="4" max="4" width="15.7109375" customWidth="1"/>
    <col min="5" max="5" width="22.7109375" customWidth="1"/>
    <col min="6" max="6" width="32.5703125" bestFit="1" customWidth="1"/>
    <col min="7" max="7" width="22.7109375" customWidth="1"/>
    <col min="257" max="257" width="20.7109375" customWidth="1"/>
    <col min="258" max="258" width="15.85546875" customWidth="1"/>
    <col min="259" max="259" width="15.5703125" customWidth="1"/>
    <col min="260" max="260" width="15.7109375" customWidth="1"/>
    <col min="261" max="263" width="22.7109375" customWidth="1"/>
    <col min="513" max="513" width="20.7109375" customWidth="1"/>
    <col min="514" max="514" width="15.85546875" customWidth="1"/>
    <col min="515" max="515" width="15.5703125" customWidth="1"/>
    <col min="516" max="516" width="15.7109375" customWidth="1"/>
    <col min="517" max="519" width="22.7109375" customWidth="1"/>
    <col min="769" max="769" width="20.7109375" customWidth="1"/>
    <col min="770" max="770" width="15.85546875" customWidth="1"/>
    <col min="771" max="771" width="15.5703125" customWidth="1"/>
    <col min="772" max="772" width="15.7109375" customWidth="1"/>
    <col min="773" max="775" width="22.7109375" customWidth="1"/>
    <col min="1025" max="1025" width="20.7109375" customWidth="1"/>
    <col min="1026" max="1026" width="15.85546875" customWidth="1"/>
    <col min="1027" max="1027" width="15.5703125" customWidth="1"/>
    <col min="1028" max="1028" width="15.7109375" customWidth="1"/>
    <col min="1029" max="1031" width="22.7109375" customWidth="1"/>
    <col min="1281" max="1281" width="20.7109375" customWidth="1"/>
    <col min="1282" max="1282" width="15.85546875" customWidth="1"/>
    <col min="1283" max="1283" width="15.5703125" customWidth="1"/>
    <col min="1284" max="1284" width="15.7109375" customWidth="1"/>
    <col min="1285" max="1287" width="22.7109375" customWidth="1"/>
    <col min="1537" max="1537" width="20.7109375" customWidth="1"/>
    <col min="1538" max="1538" width="15.85546875" customWidth="1"/>
    <col min="1539" max="1539" width="15.5703125" customWidth="1"/>
    <col min="1540" max="1540" width="15.7109375" customWidth="1"/>
    <col min="1541" max="1543" width="22.7109375" customWidth="1"/>
    <col min="1793" max="1793" width="20.7109375" customWidth="1"/>
    <col min="1794" max="1794" width="15.85546875" customWidth="1"/>
    <col min="1795" max="1795" width="15.5703125" customWidth="1"/>
    <col min="1796" max="1796" width="15.7109375" customWidth="1"/>
    <col min="1797" max="1799" width="22.7109375" customWidth="1"/>
    <col min="2049" max="2049" width="20.7109375" customWidth="1"/>
    <col min="2050" max="2050" width="15.85546875" customWidth="1"/>
    <col min="2051" max="2051" width="15.5703125" customWidth="1"/>
    <col min="2052" max="2052" width="15.7109375" customWidth="1"/>
    <col min="2053" max="2055" width="22.7109375" customWidth="1"/>
    <col min="2305" max="2305" width="20.7109375" customWidth="1"/>
    <col min="2306" max="2306" width="15.85546875" customWidth="1"/>
    <col min="2307" max="2307" width="15.5703125" customWidth="1"/>
    <col min="2308" max="2308" width="15.7109375" customWidth="1"/>
    <col min="2309" max="2311" width="22.7109375" customWidth="1"/>
    <col min="2561" max="2561" width="20.7109375" customWidth="1"/>
    <col min="2562" max="2562" width="15.85546875" customWidth="1"/>
    <col min="2563" max="2563" width="15.5703125" customWidth="1"/>
    <col min="2564" max="2564" width="15.7109375" customWidth="1"/>
    <col min="2565" max="2567" width="22.7109375" customWidth="1"/>
    <col min="2817" max="2817" width="20.7109375" customWidth="1"/>
    <col min="2818" max="2818" width="15.85546875" customWidth="1"/>
    <col min="2819" max="2819" width="15.5703125" customWidth="1"/>
    <col min="2820" max="2820" width="15.7109375" customWidth="1"/>
    <col min="2821" max="2823" width="22.7109375" customWidth="1"/>
    <col min="3073" max="3073" width="20.7109375" customWidth="1"/>
    <col min="3074" max="3074" width="15.85546875" customWidth="1"/>
    <col min="3075" max="3075" width="15.5703125" customWidth="1"/>
    <col min="3076" max="3076" width="15.7109375" customWidth="1"/>
    <col min="3077" max="3079" width="22.7109375" customWidth="1"/>
    <col min="3329" max="3329" width="20.7109375" customWidth="1"/>
    <col min="3330" max="3330" width="15.85546875" customWidth="1"/>
    <col min="3331" max="3331" width="15.5703125" customWidth="1"/>
    <col min="3332" max="3332" width="15.7109375" customWidth="1"/>
    <col min="3333" max="3335" width="22.7109375" customWidth="1"/>
    <col min="3585" max="3585" width="20.7109375" customWidth="1"/>
    <col min="3586" max="3586" width="15.85546875" customWidth="1"/>
    <col min="3587" max="3587" width="15.5703125" customWidth="1"/>
    <col min="3588" max="3588" width="15.7109375" customWidth="1"/>
    <col min="3589" max="3591" width="22.7109375" customWidth="1"/>
    <col min="3841" max="3841" width="20.7109375" customWidth="1"/>
    <col min="3842" max="3842" width="15.85546875" customWidth="1"/>
    <col min="3843" max="3843" width="15.5703125" customWidth="1"/>
    <col min="3844" max="3844" width="15.7109375" customWidth="1"/>
    <col min="3845" max="3847" width="22.7109375" customWidth="1"/>
    <col min="4097" max="4097" width="20.7109375" customWidth="1"/>
    <col min="4098" max="4098" width="15.85546875" customWidth="1"/>
    <col min="4099" max="4099" width="15.5703125" customWidth="1"/>
    <col min="4100" max="4100" width="15.7109375" customWidth="1"/>
    <col min="4101" max="4103" width="22.7109375" customWidth="1"/>
    <col min="4353" max="4353" width="20.7109375" customWidth="1"/>
    <col min="4354" max="4354" width="15.85546875" customWidth="1"/>
    <col min="4355" max="4355" width="15.5703125" customWidth="1"/>
    <col min="4356" max="4356" width="15.7109375" customWidth="1"/>
    <col min="4357" max="4359" width="22.7109375" customWidth="1"/>
    <col min="4609" max="4609" width="20.7109375" customWidth="1"/>
    <col min="4610" max="4610" width="15.85546875" customWidth="1"/>
    <col min="4611" max="4611" width="15.5703125" customWidth="1"/>
    <col min="4612" max="4612" width="15.7109375" customWidth="1"/>
    <col min="4613" max="4615" width="22.7109375" customWidth="1"/>
    <col min="4865" max="4865" width="20.7109375" customWidth="1"/>
    <col min="4866" max="4866" width="15.85546875" customWidth="1"/>
    <col min="4867" max="4867" width="15.5703125" customWidth="1"/>
    <col min="4868" max="4868" width="15.7109375" customWidth="1"/>
    <col min="4869" max="4871" width="22.7109375" customWidth="1"/>
    <col min="5121" max="5121" width="20.7109375" customWidth="1"/>
    <col min="5122" max="5122" width="15.85546875" customWidth="1"/>
    <col min="5123" max="5123" width="15.5703125" customWidth="1"/>
    <col min="5124" max="5124" width="15.7109375" customWidth="1"/>
    <col min="5125" max="5127" width="22.7109375" customWidth="1"/>
    <col min="5377" max="5377" width="20.7109375" customWidth="1"/>
    <col min="5378" max="5378" width="15.85546875" customWidth="1"/>
    <col min="5379" max="5379" width="15.5703125" customWidth="1"/>
    <col min="5380" max="5380" width="15.7109375" customWidth="1"/>
    <col min="5381" max="5383" width="22.7109375" customWidth="1"/>
    <col min="5633" max="5633" width="20.7109375" customWidth="1"/>
    <col min="5634" max="5634" width="15.85546875" customWidth="1"/>
    <col min="5635" max="5635" width="15.5703125" customWidth="1"/>
    <col min="5636" max="5636" width="15.7109375" customWidth="1"/>
    <col min="5637" max="5639" width="22.7109375" customWidth="1"/>
    <col min="5889" max="5889" width="20.7109375" customWidth="1"/>
    <col min="5890" max="5890" width="15.85546875" customWidth="1"/>
    <col min="5891" max="5891" width="15.5703125" customWidth="1"/>
    <col min="5892" max="5892" width="15.7109375" customWidth="1"/>
    <col min="5893" max="5895" width="22.7109375" customWidth="1"/>
    <col min="6145" max="6145" width="20.7109375" customWidth="1"/>
    <col min="6146" max="6146" width="15.85546875" customWidth="1"/>
    <col min="6147" max="6147" width="15.5703125" customWidth="1"/>
    <col min="6148" max="6148" width="15.7109375" customWidth="1"/>
    <col min="6149" max="6151" width="22.7109375" customWidth="1"/>
    <col min="6401" max="6401" width="20.7109375" customWidth="1"/>
    <col min="6402" max="6402" width="15.85546875" customWidth="1"/>
    <col min="6403" max="6403" width="15.5703125" customWidth="1"/>
    <col min="6404" max="6404" width="15.7109375" customWidth="1"/>
    <col min="6405" max="6407" width="22.7109375" customWidth="1"/>
    <col min="6657" max="6657" width="20.7109375" customWidth="1"/>
    <col min="6658" max="6658" width="15.85546875" customWidth="1"/>
    <col min="6659" max="6659" width="15.5703125" customWidth="1"/>
    <col min="6660" max="6660" width="15.7109375" customWidth="1"/>
    <col min="6661" max="6663" width="22.7109375" customWidth="1"/>
    <col min="6913" max="6913" width="20.7109375" customWidth="1"/>
    <col min="6914" max="6914" width="15.85546875" customWidth="1"/>
    <col min="6915" max="6915" width="15.5703125" customWidth="1"/>
    <col min="6916" max="6916" width="15.7109375" customWidth="1"/>
    <col min="6917" max="6919" width="22.7109375" customWidth="1"/>
    <col min="7169" max="7169" width="20.7109375" customWidth="1"/>
    <col min="7170" max="7170" width="15.85546875" customWidth="1"/>
    <col min="7171" max="7171" width="15.5703125" customWidth="1"/>
    <col min="7172" max="7172" width="15.7109375" customWidth="1"/>
    <col min="7173" max="7175" width="22.7109375" customWidth="1"/>
    <col min="7425" max="7425" width="20.7109375" customWidth="1"/>
    <col min="7426" max="7426" width="15.85546875" customWidth="1"/>
    <col min="7427" max="7427" width="15.5703125" customWidth="1"/>
    <col min="7428" max="7428" width="15.7109375" customWidth="1"/>
    <col min="7429" max="7431" width="22.7109375" customWidth="1"/>
    <col min="7681" max="7681" width="20.7109375" customWidth="1"/>
    <col min="7682" max="7682" width="15.85546875" customWidth="1"/>
    <col min="7683" max="7683" width="15.5703125" customWidth="1"/>
    <col min="7684" max="7684" width="15.7109375" customWidth="1"/>
    <col min="7685" max="7687" width="22.7109375" customWidth="1"/>
    <col min="7937" max="7937" width="20.7109375" customWidth="1"/>
    <col min="7938" max="7938" width="15.85546875" customWidth="1"/>
    <col min="7939" max="7939" width="15.5703125" customWidth="1"/>
    <col min="7940" max="7940" width="15.7109375" customWidth="1"/>
    <col min="7941" max="7943" width="22.7109375" customWidth="1"/>
    <col min="8193" max="8193" width="20.7109375" customWidth="1"/>
    <col min="8194" max="8194" width="15.85546875" customWidth="1"/>
    <col min="8195" max="8195" width="15.5703125" customWidth="1"/>
    <col min="8196" max="8196" width="15.7109375" customWidth="1"/>
    <col min="8197" max="8199" width="22.7109375" customWidth="1"/>
    <col min="8449" max="8449" width="20.7109375" customWidth="1"/>
    <col min="8450" max="8450" width="15.85546875" customWidth="1"/>
    <col min="8451" max="8451" width="15.5703125" customWidth="1"/>
    <col min="8452" max="8452" width="15.7109375" customWidth="1"/>
    <col min="8453" max="8455" width="22.7109375" customWidth="1"/>
    <col min="8705" max="8705" width="20.7109375" customWidth="1"/>
    <col min="8706" max="8706" width="15.85546875" customWidth="1"/>
    <col min="8707" max="8707" width="15.5703125" customWidth="1"/>
    <col min="8708" max="8708" width="15.7109375" customWidth="1"/>
    <col min="8709" max="8711" width="22.7109375" customWidth="1"/>
    <col min="8961" max="8961" width="20.7109375" customWidth="1"/>
    <col min="8962" max="8962" width="15.85546875" customWidth="1"/>
    <col min="8963" max="8963" width="15.5703125" customWidth="1"/>
    <col min="8964" max="8964" width="15.7109375" customWidth="1"/>
    <col min="8965" max="8967" width="22.7109375" customWidth="1"/>
    <col min="9217" max="9217" width="20.7109375" customWidth="1"/>
    <col min="9218" max="9218" width="15.85546875" customWidth="1"/>
    <col min="9219" max="9219" width="15.5703125" customWidth="1"/>
    <col min="9220" max="9220" width="15.7109375" customWidth="1"/>
    <col min="9221" max="9223" width="22.7109375" customWidth="1"/>
    <col min="9473" max="9473" width="20.7109375" customWidth="1"/>
    <col min="9474" max="9474" width="15.85546875" customWidth="1"/>
    <col min="9475" max="9475" width="15.5703125" customWidth="1"/>
    <col min="9476" max="9476" width="15.7109375" customWidth="1"/>
    <col min="9477" max="9479" width="22.7109375" customWidth="1"/>
    <col min="9729" max="9729" width="20.7109375" customWidth="1"/>
    <col min="9730" max="9730" width="15.85546875" customWidth="1"/>
    <col min="9731" max="9731" width="15.5703125" customWidth="1"/>
    <col min="9732" max="9732" width="15.7109375" customWidth="1"/>
    <col min="9733" max="9735" width="22.7109375" customWidth="1"/>
    <col min="9985" max="9985" width="20.7109375" customWidth="1"/>
    <col min="9986" max="9986" width="15.85546875" customWidth="1"/>
    <col min="9987" max="9987" width="15.5703125" customWidth="1"/>
    <col min="9988" max="9988" width="15.7109375" customWidth="1"/>
    <col min="9989" max="9991" width="22.7109375" customWidth="1"/>
    <col min="10241" max="10241" width="20.7109375" customWidth="1"/>
    <col min="10242" max="10242" width="15.85546875" customWidth="1"/>
    <col min="10243" max="10243" width="15.5703125" customWidth="1"/>
    <col min="10244" max="10244" width="15.7109375" customWidth="1"/>
    <col min="10245" max="10247" width="22.7109375" customWidth="1"/>
    <col min="10497" max="10497" width="20.7109375" customWidth="1"/>
    <col min="10498" max="10498" width="15.85546875" customWidth="1"/>
    <col min="10499" max="10499" width="15.5703125" customWidth="1"/>
    <col min="10500" max="10500" width="15.7109375" customWidth="1"/>
    <col min="10501" max="10503" width="22.7109375" customWidth="1"/>
    <col min="10753" max="10753" width="20.7109375" customWidth="1"/>
    <col min="10754" max="10754" width="15.85546875" customWidth="1"/>
    <col min="10755" max="10755" width="15.5703125" customWidth="1"/>
    <col min="10756" max="10756" width="15.7109375" customWidth="1"/>
    <col min="10757" max="10759" width="22.7109375" customWidth="1"/>
    <col min="11009" max="11009" width="20.7109375" customWidth="1"/>
    <col min="11010" max="11010" width="15.85546875" customWidth="1"/>
    <col min="11011" max="11011" width="15.5703125" customWidth="1"/>
    <col min="11012" max="11012" width="15.7109375" customWidth="1"/>
    <col min="11013" max="11015" width="22.7109375" customWidth="1"/>
    <col min="11265" max="11265" width="20.7109375" customWidth="1"/>
    <col min="11266" max="11266" width="15.85546875" customWidth="1"/>
    <col min="11267" max="11267" width="15.5703125" customWidth="1"/>
    <col min="11268" max="11268" width="15.7109375" customWidth="1"/>
    <col min="11269" max="11271" width="22.7109375" customWidth="1"/>
    <col min="11521" max="11521" width="20.7109375" customWidth="1"/>
    <col min="11522" max="11522" width="15.85546875" customWidth="1"/>
    <col min="11523" max="11523" width="15.5703125" customWidth="1"/>
    <col min="11524" max="11524" width="15.7109375" customWidth="1"/>
    <col min="11525" max="11527" width="22.7109375" customWidth="1"/>
    <col min="11777" max="11777" width="20.7109375" customWidth="1"/>
    <col min="11778" max="11778" width="15.85546875" customWidth="1"/>
    <col min="11779" max="11779" width="15.5703125" customWidth="1"/>
    <col min="11780" max="11780" width="15.7109375" customWidth="1"/>
    <col min="11781" max="11783" width="22.7109375" customWidth="1"/>
    <col min="12033" max="12033" width="20.7109375" customWidth="1"/>
    <col min="12034" max="12034" width="15.85546875" customWidth="1"/>
    <col min="12035" max="12035" width="15.5703125" customWidth="1"/>
    <col min="12036" max="12036" width="15.7109375" customWidth="1"/>
    <col min="12037" max="12039" width="22.7109375" customWidth="1"/>
    <col min="12289" max="12289" width="20.7109375" customWidth="1"/>
    <col min="12290" max="12290" width="15.85546875" customWidth="1"/>
    <col min="12291" max="12291" width="15.5703125" customWidth="1"/>
    <col min="12292" max="12292" width="15.7109375" customWidth="1"/>
    <col min="12293" max="12295" width="22.7109375" customWidth="1"/>
    <col min="12545" max="12545" width="20.7109375" customWidth="1"/>
    <col min="12546" max="12546" width="15.85546875" customWidth="1"/>
    <col min="12547" max="12547" width="15.5703125" customWidth="1"/>
    <col min="12548" max="12548" width="15.7109375" customWidth="1"/>
    <col min="12549" max="12551" width="22.7109375" customWidth="1"/>
    <col min="12801" max="12801" width="20.7109375" customWidth="1"/>
    <col min="12802" max="12802" width="15.85546875" customWidth="1"/>
    <col min="12803" max="12803" width="15.5703125" customWidth="1"/>
    <col min="12804" max="12804" width="15.7109375" customWidth="1"/>
    <col min="12805" max="12807" width="22.7109375" customWidth="1"/>
    <col min="13057" max="13057" width="20.7109375" customWidth="1"/>
    <col min="13058" max="13058" width="15.85546875" customWidth="1"/>
    <col min="13059" max="13059" width="15.5703125" customWidth="1"/>
    <col min="13060" max="13060" width="15.7109375" customWidth="1"/>
    <col min="13061" max="13063" width="22.7109375" customWidth="1"/>
    <col min="13313" max="13313" width="20.7109375" customWidth="1"/>
    <col min="13314" max="13314" width="15.85546875" customWidth="1"/>
    <col min="13315" max="13315" width="15.5703125" customWidth="1"/>
    <col min="13316" max="13316" width="15.7109375" customWidth="1"/>
    <col min="13317" max="13319" width="22.7109375" customWidth="1"/>
    <col min="13569" max="13569" width="20.7109375" customWidth="1"/>
    <col min="13570" max="13570" width="15.85546875" customWidth="1"/>
    <col min="13571" max="13571" width="15.5703125" customWidth="1"/>
    <col min="13572" max="13572" width="15.7109375" customWidth="1"/>
    <col min="13573" max="13575" width="22.7109375" customWidth="1"/>
    <col min="13825" max="13825" width="20.7109375" customWidth="1"/>
    <col min="13826" max="13826" width="15.85546875" customWidth="1"/>
    <col min="13827" max="13827" width="15.5703125" customWidth="1"/>
    <col min="13828" max="13828" width="15.7109375" customWidth="1"/>
    <col min="13829" max="13831" width="22.7109375" customWidth="1"/>
    <col min="14081" max="14081" width="20.7109375" customWidth="1"/>
    <col min="14082" max="14082" width="15.85546875" customWidth="1"/>
    <col min="14083" max="14083" width="15.5703125" customWidth="1"/>
    <col min="14084" max="14084" width="15.7109375" customWidth="1"/>
    <col min="14085" max="14087" width="22.7109375" customWidth="1"/>
    <col min="14337" max="14337" width="20.7109375" customWidth="1"/>
    <col min="14338" max="14338" width="15.85546875" customWidth="1"/>
    <col min="14339" max="14339" width="15.5703125" customWidth="1"/>
    <col min="14340" max="14340" width="15.7109375" customWidth="1"/>
    <col min="14341" max="14343" width="22.7109375" customWidth="1"/>
    <col min="14593" max="14593" width="20.7109375" customWidth="1"/>
    <col min="14594" max="14594" width="15.85546875" customWidth="1"/>
    <col min="14595" max="14595" width="15.5703125" customWidth="1"/>
    <col min="14596" max="14596" width="15.7109375" customWidth="1"/>
    <col min="14597" max="14599" width="22.7109375" customWidth="1"/>
    <col min="14849" max="14849" width="20.7109375" customWidth="1"/>
    <col min="14850" max="14850" width="15.85546875" customWidth="1"/>
    <col min="14851" max="14851" width="15.5703125" customWidth="1"/>
    <col min="14852" max="14852" width="15.7109375" customWidth="1"/>
    <col min="14853" max="14855" width="22.7109375" customWidth="1"/>
    <col min="15105" max="15105" width="20.7109375" customWidth="1"/>
    <col min="15106" max="15106" width="15.85546875" customWidth="1"/>
    <col min="15107" max="15107" width="15.5703125" customWidth="1"/>
    <col min="15108" max="15108" width="15.7109375" customWidth="1"/>
    <col min="15109" max="15111" width="22.7109375" customWidth="1"/>
    <col min="15361" max="15361" width="20.7109375" customWidth="1"/>
    <col min="15362" max="15362" width="15.85546875" customWidth="1"/>
    <col min="15363" max="15363" width="15.5703125" customWidth="1"/>
    <col min="15364" max="15364" width="15.7109375" customWidth="1"/>
    <col min="15365" max="15367" width="22.7109375" customWidth="1"/>
    <col min="15617" max="15617" width="20.7109375" customWidth="1"/>
    <col min="15618" max="15618" width="15.85546875" customWidth="1"/>
    <col min="15619" max="15619" width="15.5703125" customWidth="1"/>
    <col min="15620" max="15620" width="15.7109375" customWidth="1"/>
    <col min="15621" max="15623" width="22.7109375" customWidth="1"/>
    <col min="15873" max="15873" width="20.7109375" customWidth="1"/>
    <col min="15874" max="15874" width="15.85546875" customWidth="1"/>
    <col min="15875" max="15875" width="15.5703125" customWidth="1"/>
    <col min="15876" max="15876" width="15.7109375" customWidth="1"/>
    <col min="15877" max="15879" width="22.7109375" customWidth="1"/>
    <col min="16129" max="16129" width="20.7109375" customWidth="1"/>
    <col min="16130" max="16130" width="15.85546875" customWidth="1"/>
    <col min="16131" max="16131" width="15.5703125" customWidth="1"/>
    <col min="16132" max="16132" width="15.7109375" customWidth="1"/>
    <col min="16133" max="16135" width="22.7109375" customWidth="1"/>
  </cols>
  <sheetData>
    <row r="1" spans="1:7" ht="18.75" x14ac:dyDescent="0.3">
      <c r="A1" s="138" t="s">
        <v>46</v>
      </c>
      <c r="B1" s="139"/>
      <c r="C1" s="139"/>
      <c r="D1" s="139"/>
      <c r="E1" s="139"/>
      <c r="F1" s="139"/>
      <c r="G1" s="139"/>
    </row>
    <row r="2" spans="1:7" ht="18.75" x14ac:dyDescent="0.3">
      <c r="A2" s="138"/>
      <c r="B2" s="139"/>
      <c r="C2" s="139"/>
      <c r="D2" s="139"/>
      <c r="E2" s="139"/>
      <c r="F2" s="139"/>
      <c r="G2" s="139"/>
    </row>
    <row r="3" spans="1:7" ht="18.75" x14ac:dyDescent="0.3">
      <c r="A3" s="138" t="str">
        <f>+'....'!B3</f>
        <v>CONVOCATORIA PUBLICA 019 DE 2021</v>
      </c>
      <c r="B3" s="139"/>
      <c r="C3" s="139"/>
      <c r="D3" s="139"/>
      <c r="E3" s="139"/>
      <c r="F3" s="139"/>
      <c r="G3" s="139"/>
    </row>
    <row r="4" spans="1:7" ht="18.75" x14ac:dyDescent="0.3">
      <c r="A4" s="138" t="s">
        <v>47</v>
      </c>
      <c r="B4" s="139"/>
      <c r="C4" s="139"/>
      <c r="D4" s="139"/>
      <c r="E4" s="139"/>
      <c r="F4" s="139"/>
      <c r="G4" s="139"/>
    </row>
    <row r="5" spans="1:7" ht="18.75" x14ac:dyDescent="0.3">
      <c r="A5" s="138" t="s">
        <v>16</v>
      </c>
      <c r="B5" s="139"/>
      <c r="C5" s="139"/>
      <c r="D5" s="139"/>
      <c r="E5" s="139"/>
      <c r="F5" s="139"/>
      <c r="G5" s="139"/>
    </row>
    <row r="6" spans="1:7" ht="12.75" customHeight="1" x14ac:dyDescent="0.3">
      <c r="A6" s="121"/>
      <c r="B6" s="121"/>
      <c r="C6" s="121"/>
      <c r="D6" s="121"/>
      <c r="E6" s="121"/>
      <c r="F6" s="121"/>
      <c r="G6" s="121"/>
    </row>
    <row r="7" spans="1:7" ht="18.75" x14ac:dyDescent="0.3">
      <c r="A7" s="217" t="s">
        <v>17</v>
      </c>
      <c r="B7" s="218"/>
      <c r="C7" s="145"/>
      <c r="D7" s="145"/>
      <c r="E7" s="145"/>
      <c r="F7" s="145"/>
      <c r="G7" s="145"/>
    </row>
    <row r="8" spans="1:7" x14ac:dyDescent="0.25">
      <c r="A8" s="6"/>
      <c r="B8" s="6"/>
      <c r="C8" s="6"/>
      <c r="D8" s="6"/>
      <c r="E8" s="6"/>
      <c r="F8" s="6"/>
      <c r="G8" s="6"/>
    </row>
    <row r="9" spans="1:7" x14ac:dyDescent="0.25">
      <c r="A9" s="146" t="s">
        <v>18</v>
      </c>
      <c r="B9" s="147"/>
      <c r="C9" s="147"/>
      <c r="D9" s="147"/>
      <c r="E9" s="147"/>
      <c r="F9" s="147"/>
      <c r="G9" s="147"/>
    </row>
    <row r="10" spans="1:7" ht="15.75" thickBot="1" x14ac:dyDescent="0.3">
      <c r="A10" s="8"/>
      <c r="B10" s="8"/>
      <c r="C10" s="8"/>
      <c r="D10" s="8"/>
      <c r="E10" s="8"/>
      <c r="F10" s="8"/>
      <c r="G10" s="8"/>
    </row>
    <row r="11" spans="1:7" ht="51" customHeight="1" x14ac:dyDescent="0.25">
      <c r="A11" s="9" t="s">
        <v>19</v>
      </c>
      <c r="B11" s="10" t="s">
        <v>5</v>
      </c>
      <c r="C11" s="10" t="s">
        <v>13</v>
      </c>
      <c r="D11" s="11" t="s">
        <v>10</v>
      </c>
      <c r="E11" s="9" t="s">
        <v>20</v>
      </c>
      <c r="F11" s="12" t="s">
        <v>21</v>
      </c>
      <c r="G11" s="13" t="s">
        <v>22</v>
      </c>
    </row>
    <row r="12" spans="1:7" ht="30" customHeight="1" thickBot="1" x14ac:dyDescent="0.3">
      <c r="A12" s="14">
        <f>+MAX('.'!D14:F18)</f>
        <v>0</v>
      </c>
      <c r="B12" s="15">
        <f>IF(AND(F19&gt;=0,F19&lt;=3),60,IF(AND(F19&gt;=3.1,F19&lt;=6),80,IF(AND(F19&gt;=6.1,F19&lt;=10),100,IF(F19&gt;=10,120,"No ha ingresado datos válidos"))))</f>
        <v>60</v>
      </c>
      <c r="C12" s="15">
        <f>IF(AND(F22&gt;=1,F22&lt;=5),20,IF(AND(F22&gt;=6,F22&lt;=10),30,IF(F22&gt;=11,40,"No ha ingresado datos válidos")))</f>
        <v>20</v>
      </c>
      <c r="D12" s="15" t="e">
        <f>IF(AND(F25&gt;=0,F25&lt;=0.5),20,IF(AND(F25&gt;=0.51,F25&lt;=0.75),25,IF(AND(F25&gt;=0.76,F25&lt;=1),30,IF(AND(F25&gt;=1.1,F25&lt;=1.5),35,IF(F25&gt;=1.51,40,"No ha ingresado datos válidos")))))</f>
        <v>#DIV/0!</v>
      </c>
      <c r="E12" s="14" t="e">
        <f>+A12*(B12+C12+D12)/100</f>
        <v>#DIV/0!</v>
      </c>
      <c r="F12" s="16" t="e">
        <f>+F28</f>
        <v>#DIV/0!</v>
      </c>
      <c r="G12" s="17" t="e">
        <f>+E12-F12</f>
        <v>#DIV/0!</v>
      </c>
    </row>
    <row r="13" spans="1:7" ht="15.75" thickBot="1" x14ac:dyDescent="0.3">
      <c r="A13" s="18"/>
      <c r="B13" s="19"/>
      <c r="C13" s="19"/>
      <c r="D13" s="20"/>
      <c r="E13" s="19"/>
      <c r="F13" s="19"/>
      <c r="G13" s="19"/>
    </row>
    <row r="14" spans="1:7" ht="12.75" customHeight="1" x14ac:dyDescent="0.25">
      <c r="A14" s="140" t="s">
        <v>19</v>
      </c>
      <c r="B14" s="141"/>
      <c r="C14" s="141"/>
      <c r="D14" s="141"/>
      <c r="E14" s="141"/>
      <c r="F14" s="141"/>
      <c r="G14" s="142"/>
    </row>
    <row r="15" spans="1:7" x14ac:dyDescent="0.25">
      <c r="A15" s="219" t="s">
        <v>23</v>
      </c>
      <c r="B15" s="220"/>
      <c r="C15" s="220"/>
      <c r="D15" s="221"/>
      <c r="E15" s="21" t="s">
        <v>24</v>
      </c>
      <c r="F15" s="222" t="s">
        <v>25</v>
      </c>
      <c r="G15" s="223"/>
    </row>
    <row r="16" spans="1:7" x14ac:dyDescent="0.25">
      <c r="A16" s="224" t="s">
        <v>26</v>
      </c>
      <c r="B16" s="225"/>
      <c r="C16" s="225"/>
      <c r="D16" s="226"/>
      <c r="E16" s="110"/>
      <c r="F16" s="227">
        <f>+MAX('.'!D14:F18)</f>
        <v>0</v>
      </c>
      <c r="G16" s="227"/>
    </row>
    <row r="17" spans="1:7" ht="12.75" customHeight="1" x14ac:dyDescent="0.25">
      <c r="A17" s="148" t="s">
        <v>27</v>
      </c>
      <c r="B17" s="149"/>
      <c r="C17" s="149"/>
      <c r="D17" s="149"/>
      <c r="E17" s="149"/>
      <c r="F17" s="149"/>
      <c r="G17" s="150"/>
    </row>
    <row r="18" spans="1:7" ht="38.25" customHeight="1" x14ac:dyDescent="0.25">
      <c r="A18" s="228" t="s">
        <v>45</v>
      </c>
      <c r="B18" s="229"/>
      <c r="C18" s="229"/>
      <c r="D18" s="229"/>
      <c r="E18" s="230"/>
      <c r="F18" s="148" t="s">
        <v>28</v>
      </c>
      <c r="G18" s="150"/>
    </row>
    <row r="19" spans="1:7" x14ac:dyDescent="0.25">
      <c r="A19" s="224" t="s">
        <v>29</v>
      </c>
      <c r="B19" s="225"/>
      <c r="C19" s="225"/>
      <c r="D19" s="225"/>
      <c r="E19" s="226"/>
      <c r="F19" s="231">
        <f>+'..'!G34</f>
        <v>0</v>
      </c>
      <c r="G19" s="232"/>
    </row>
    <row r="20" spans="1:7" ht="12.75" customHeight="1" x14ac:dyDescent="0.25">
      <c r="A20" s="148" t="s">
        <v>30</v>
      </c>
      <c r="B20" s="149"/>
      <c r="C20" s="149"/>
      <c r="D20" s="149"/>
      <c r="E20" s="149"/>
      <c r="F20" s="149"/>
      <c r="G20" s="150"/>
    </row>
    <row r="21" spans="1:7" ht="38.25" customHeight="1" x14ac:dyDescent="0.25">
      <c r="A21" s="228" t="s">
        <v>44</v>
      </c>
      <c r="B21" s="229"/>
      <c r="C21" s="229"/>
      <c r="D21" s="229"/>
      <c r="E21" s="230"/>
      <c r="F21" s="234" t="s">
        <v>31</v>
      </c>
      <c r="G21" s="235"/>
    </row>
    <row r="22" spans="1:7" x14ac:dyDescent="0.25">
      <c r="A22" s="224" t="s">
        <v>32</v>
      </c>
      <c r="B22" s="225"/>
      <c r="C22" s="225"/>
      <c r="D22" s="225"/>
      <c r="E22" s="226"/>
      <c r="F22" s="236">
        <f>+'....'!C22</f>
        <v>2</v>
      </c>
      <c r="G22" s="232"/>
    </row>
    <row r="23" spans="1:7" ht="12.75" customHeight="1" x14ac:dyDescent="0.25">
      <c r="A23" s="148" t="s">
        <v>33</v>
      </c>
      <c r="B23" s="149"/>
      <c r="C23" s="149"/>
      <c r="D23" s="149"/>
      <c r="E23" s="149"/>
      <c r="F23" s="149"/>
      <c r="G23" s="150"/>
    </row>
    <row r="24" spans="1:7" ht="12.75" customHeight="1" x14ac:dyDescent="0.25">
      <c r="A24" s="228" t="s">
        <v>34</v>
      </c>
      <c r="B24" s="229"/>
      <c r="C24" s="229"/>
      <c r="D24" s="229"/>
      <c r="E24" s="230"/>
      <c r="F24" s="234" t="s">
        <v>35</v>
      </c>
      <c r="G24" s="235"/>
    </row>
    <row r="25" spans="1:7" x14ac:dyDescent="0.25">
      <c r="A25" s="224" t="s">
        <v>36</v>
      </c>
      <c r="B25" s="225"/>
      <c r="C25" s="225"/>
      <c r="D25" s="225"/>
      <c r="E25" s="226"/>
      <c r="F25" s="236" t="e">
        <f>+'...'!D13</f>
        <v>#DIV/0!</v>
      </c>
      <c r="G25" s="232"/>
    </row>
    <row r="26" spans="1:7" ht="12.75" customHeight="1" x14ac:dyDescent="0.25">
      <c r="A26" s="148" t="s">
        <v>37</v>
      </c>
      <c r="B26" s="149"/>
      <c r="C26" s="149"/>
      <c r="D26" s="149"/>
      <c r="E26" s="149"/>
      <c r="F26" s="149"/>
      <c r="G26" s="150"/>
    </row>
    <row r="27" spans="1:7" ht="24" customHeight="1" x14ac:dyDescent="0.25">
      <c r="A27" s="228" t="s">
        <v>43</v>
      </c>
      <c r="B27" s="229"/>
      <c r="C27" s="229"/>
      <c r="D27" s="229"/>
      <c r="E27" s="230"/>
      <c r="F27" s="148" t="s">
        <v>38</v>
      </c>
      <c r="G27" s="150"/>
    </row>
    <row r="28" spans="1:7" x14ac:dyDescent="0.25">
      <c r="A28" s="224" t="s">
        <v>39</v>
      </c>
      <c r="B28" s="225"/>
      <c r="C28" s="225"/>
      <c r="D28" s="225"/>
      <c r="E28" s="226"/>
      <c r="F28" s="233" t="e">
        <f>+'CONTRATOS EN EJECUCIÓN'!P23</f>
        <v>#DIV/0!</v>
      </c>
      <c r="G28" s="233"/>
    </row>
    <row r="29" spans="1:7" ht="15.75" thickBot="1" x14ac:dyDescent="0.3">
      <c r="A29" s="22"/>
      <c r="B29" s="22"/>
      <c r="C29" s="22"/>
      <c r="D29" s="22"/>
      <c r="E29" s="22"/>
      <c r="F29" s="22"/>
      <c r="G29" s="22"/>
    </row>
    <row r="30" spans="1:7" ht="15.75" thickBot="1" x14ac:dyDescent="0.3">
      <c r="A30" s="35" t="s">
        <v>52</v>
      </c>
      <c r="B30" s="27" t="s">
        <v>48</v>
      </c>
      <c r="C30" s="28" t="s">
        <v>49</v>
      </c>
      <c r="D30" s="28" t="s">
        <v>50</v>
      </c>
      <c r="E30" s="6"/>
      <c r="F30" s="157" t="s">
        <v>53</v>
      </c>
      <c r="G30" s="158"/>
    </row>
    <row r="31" spans="1:7" ht="15.75" thickBot="1" x14ac:dyDescent="0.3">
      <c r="A31" s="237" t="str">
        <f>+A17</f>
        <v>EXPERIENCIA</v>
      </c>
      <c r="B31" s="30">
        <v>0</v>
      </c>
      <c r="C31" s="30">
        <v>3</v>
      </c>
      <c r="D31" s="31">
        <v>60</v>
      </c>
      <c r="E31" s="6"/>
      <c r="F31" s="159"/>
      <c r="G31" s="160"/>
    </row>
    <row r="32" spans="1:7" ht="15" customHeight="1" x14ac:dyDescent="0.25">
      <c r="A32" s="238"/>
      <c r="B32" s="29">
        <v>3</v>
      </c>
      <c r="C32" s="29">
        <v>6</v>
      </c>
      <c r="D32" s="32">
        <v>80</v>
      </c>
      <c r="E32" s="6"/>
      <c r="F32" s="155">
        <f>+'K Residual - Resumen'!B23</f>
        <v>88238541267</v>
      </c>
      <c r="G32" s="118">
        <f>+'K Residual - Resumen'!C23</f>
        <v>97122.75</v>
      </c>
    </row>
    <row r="33" spans="1:7" ht="15.75" customHeight="1" thickBot="1" x14ac:dyDescent="0.3">
      <c r="A33" s="238"/>
      <c r="B33" s="29">
        <v>6</v>
      </c>
      <c r="C33" s="29">
        <v>10</v>
      </c>
      <c r="D33" s="32">
        <v>100</v>
      </c>
      <c r="E33" s="6"/>
      <c r="F33" s="156"/>
      <c r="G33" s="119" t="s">
        <v>113</v>
      </c>
    </row>
    <row r="34" spans="1:7" ht="15.75" thickBot="1" x14ac:dyDescent="0.3">
      <c r="A34" s="239"/>
      <c r="B34" s="33">
        <v>10</v>
      </c>
      <c r="C34" s="33" t="s">
        <v>51</v>
      </c>
      <c r="D34" s="34">
        <v>120</v>
      </c>
      <c r="E34" s="6"/>
      <c r="F34" s="6"/>
      <c r="G34" s="6"/>
    </row>
    <row r="35" spans="1:7" ht="15" customHeight="1" x14ac:dyDescent="0.25">
      <c r="A35" s="240" t="str">
        <f>+A20</f>
        <v>CAPACIDAD TÉCNICA</v>
      </c>
      <c r="B35" s="30">
        <v>1</v>
      </c>
      <c r="C35" s="30">
        <v>5</v>
      </c>
      <c r="D35" s="31">
        <v>20</v>
      </c>
      <c r="E35" s="6"/>
      <c r="F35" s="157" t="s">
        <v>54</v>
      </c>
      <c r="G35" s="158"/>
    </row>
    <row r="36" spans="1:7" ht="15.75" customHeight="1" thickBot="1" x14ac:dyDescent="0.3">
      <c r="A36" s="241"/>
      <c r="B36" s="29">
        <v>6</v>
      </c>
      <c r="C36" s="29">
        <v>10</v>
      </c>
      <c r="D36" s="32">
        <v>30</v>
      </c>
      <c r="E36" s="6"/>
      <c r="F36" s="159"/>
      <c r="G36" s="160"/>
    </row>
    <row r="37" spans="1:7" ht="15" customHeight="1" thickBot="1" x14ac:dyDescent="0.3">
      <c r="A37" s="242"/>
      <c r="B37" s="33">
        <v>6</v>
      </c>
      <c r="C37" s="33" t="s">
        <v>51</v>
      </c>
      <c r="D37" s="34">
        <v>40</v>
      </c>
      <c r="E37" s="6"/>
      <c r="F37" s="161" t="e">
        <f>+G12</f>
        <v>#DIV/0!</v>
      </c>
      <c r="G37" s="162"/>
    </row>
    <row r="38" spans="1:7" ht="15.75" customHeight="1" thickBot="1" x14ac:dyDescent="0.3">
      <c r="A38" s="237" t="str">
        <f>+A23</f>
        <v>CAPACIDAD FINANCIERA</v>
      </c>
      <c r="B38" s="30">
        <v>0</v>
      </c>
      <c r="C38" s="30">
        <v>0.5</v>
      </c>
      <c r="D38" s="31">
        <v>20</v>
      </c>
      <c r="E38" s="6"/>
      <c r="F38" s="163"/>
      <c r="G38" s="164"/>
    </row>
    <row r="39" spans="1:7" ht="15.75" thickBot="1" x14ac:dyDescent="0.3">
      <c r="A39" s="238"/>
      <c r="B39" s="29">
        <v>0.5</v>
      </c>
      <c r="C39" s="29">
        <v>0.75</v>
      </c>
      <c r="D39" s="32">
        <v>25</v>
      </c>
      <c r="E39" s="6"/>
      <c r="F39" s="6"/>
      <c r="G39" s="6"/>
    </row>
    <row r="40" spans="1:7" x14ac:dyDescent="0.25">
      <c r="A40" s="238"/>
      <c r="B40" s="29">
        <v>0.75</v>
      </c>
      <c r="C40" s="29">
        <v>1</v>
      </c>
      <c r="D40" s="32">
        <v>30</v>
      </c>
      <c r="E40" s="6"/>
      <c r="F40" s="151" t="e">
        <f>+IF(F37&gt;=F32,"SI CUMPLE","NO CUMPLE")</f>
        <v>#DIV/0!</v>
      </c>
      <c r="G40" s="152"/>
    </row>
    <row r="41" spans="1:7" ht="15.75" thickBot="1" x14ac:dyDescent="0.3">
      <c r="A41" s="243"/>
      <c r="B41" s="114">
        <v>1</v>
      </c>
      <c r="C41" s="114">
        <v>1.5</v>
      </c>
      <c r="D41" s="115">
        <v>35</v>
      </c>
      <c r="E41" s="6"/>
      <c r="F41" s="153"/>
      <c r="G41" s="154"/>
    </row>
    <row r="42" spans="1:7" ht="13.5" customHeight="1" thickBot="1" x14ac:dyDescent="0.3">
      <c r="A42" s="239"/>
      <c r="B42" s="33">
        <v>1.5</v>
      </c>
      <c r="C42" s="33" t="s">
        <v>51</v>
      </c>
      <c r="D42" s="34">
        <v>40</v>
      </c>
      <c r="E42" s="6"/>
      <c r="F42" s="116"/>
      <c r="G42" s="116"/>
    </row>
    <row r="43" spans="1:7" x14ac:dyDescent="0.25">
      <c r="D43" s="23"/>
      <c r="E43" s="6"/>
      <c r="F43" s="6"/>
      <c r="G43" s="6"/>
    </row>
    <row r="44" spans="1:7" x14ac:dyDescent="0.25">
      <c r="A44" s="23"/>
      <c r="B44" s="23"/>
      <c r="C44" s="23"/>
      <c r="D44" s="23"/>
      <c r="E44" s="23"/>
      <c r="F44" s="23"/>
      <c r="G44" s="23"/>
    </row>
    <row r="45" spans="1:7" x14ac:dyDescent="0.25">
      <c r="A45" s="23"/>
      <c r="B45" s="23"/>
      <c r="C45" s="23"/>
      <c r="D45" s="23"/>
      <c r="E45" s="23"/>
      <c r="F45" s="23"/>
      <c r="G45" s="23"/>
    </row>
    <row r="46" spans="1:7" x14ac:dyDescent="0.25">
      <c r="A46" s="23"/>
      <c r="B46" s="23"/>
      <c r="C46" s="23"/>
      <c r="D46" s="23"/>
      <c r="E46" s="23"/>
      <c r="F46" s="23"/>
      <c r="G46" s="23"/>
    </row>
    <row r="47" spans="1:7" x14ac:dyDescent="0.25">
      <c r="A47" s="23"/>
      <c r="B47" s="23"/>
      <c r="C47" s="23"/>
      <c r="D47" s="23"/>
      <c r="E47" s="23"/>
      <c r="F47" s="23"/>
      <c r="G47" s="23"/>
    </row>
    <row r="48" spans="1:7" x14ac:dyDescent="0.25">
      <c r="A48" s="6"/>
      <c r="B48" s="6"/>
      <c r="C48" s="6"/>
      <c r="D48" s="6"/>
      <c r="E48" s="23"/>
      <c r="F48" s="23"/>
      <c r="G48" s="23"/>
    </row>
    <row r="49" spans="1:7" x14ac:dyDescent="0.25">
      <c r="A49" s="6" t="s">
        <v>40</v>
      </c>
      <c r="B49" s="6"/>
      <c r="C49" s="6"/>
      <c r="D49" s="6"/>
      <c r="E49" s="24" t="s">
        <v>41</v>
      </c>
      <c r="F49" s="6"/>
      <c r="G49" s="6"/>
    </row>
    <row r="50" spans="1:7" x14ac:dyDescent="0.25">
      <c r="A50" s="6" t="s">
        <v>42</v>
      </c>
      <c r="B50" s="6"/>
      <c r="C50" s="6"/>
      <c r="D50" s="6"/>
      <c r="E50" s="24" t="s">
        <v>42</v>
      </c>
      <c r="F50" s="24"/>
      <c r="G50" s="6"/>
    </row>
    <row r="51" spans="1:7" x14ac:dyDescent="0.25">
      <c r="A51" s="6"/>
      <c r="B51" s="6"/>
      <c r="C51" s="6"/>
      <c r="D51" s="6"/>
      <c r="F51" s="6"/>
      <c r="G51" s="6"/>
    </row>
    <row r="52" spans="1:7" x14ac:dyDescent="0.25">
      <c r="A52" s="42" t="s">
        <v>66</v>
      </c>
      <c r="B52" s="6"/>
      <c r="C52" s="6"/>
      <c r="D52" s="6"/>
      <c r="E52" s="6"/>
      <c r="F52" s="6"/>
      <c r="G52" s="6"/>
    </row>
    <row r="53" spans="1:7" x14ac:dyDescent="0.25">
      <c r="A53" s="25"/>
      <c r="B53" s="6"/>
      <c r="C53" s="6"/>
      <c r="D53" s="6"/>
      <c r="E53" s="6"/>
      <c r="F53" s="6"/>
      <c r="G53" s="6"/>
    </row>
    <row r="54" spans="1:7" x14ac:dyDescent="0.25">
      <c r="A54" s="25"/>
      <c r="B54" s="6"/>
      <c r="C54" s="6"/>
      <c r="D54" s="6"/>
      <c r="E54" s="6"/>
      <c r="F54" s="6"/>
      <c r="G54" s="6"/>
    </row>
    <row r="55" spans="1:7" x14ac:dyDescent="0.25">
      <c r="A55" s="25"/>
      <c r="B55" s="6"/>
      <c r="C55" s="6"/>
      <c r="D55" s="6"/>
      <c r="E55" s="6"/>
      <c r="F55" s="6"/>
      <c r="G55" s="6"/>
    </row>
    <row r="56" spans="1:7" x14ac:dyDescent="0.25">
      <c r="A56" s="37"/>
      <c r="B56" s="37"/>
      <c r="C56" s="37"/>
      <c r="D56" s="37"/>
      <c r="E56" s="6"/>
      <c r="F56" s="6"/>
      <c r="G56" s="6"/>
    </row>
    <row r="57" spans="1:7" ht="12.75" customHeight="1" x14ac:dyDescent="0.25">
      <c r="A57" s="37"/>
      <c r="B57" s="37"/>
      <c r="C57" s="37"/>
      <c r="D57" s="37"/>
      <c r="E57" s="37"/>
      <c r="F57" s="37"/>
      <c r="G57" s="37"/>
    </row>
    <row r="58" spans="1:7" x14ac:dyDescent="0.25">
      <c r="A58" s="37"/>
      <c r="B58" s="37"/>
      <c r="C58" s="37"/>
      <c r="D58" s="37"/>
      <c r="E58" s="37"/>
      <c r="F58" s="37"/>
      <c r="G58" s="37"/>
    </row>
    <row r="59" spans="1:7" x14ac:dyDescent="0.25">
      <c r="E59" s="37"/>
      <c r="F59" s="37"/>
      <c r="G59" s="37"/>
    </row>
  </sheetData>
  <mergeCells count="41">
    <mergeCell ref="F30:G31"/>
    <mergeCell ref="A31:A34"/>
    <mergeCell ref="F32:F33"/>
    <mergeCell ref="A35:A37"/>
    <mergeCell ref="F35:G36"/>
    <mergeCell ref="F37:G38"/>
    <mergeCell ref="A38:A42"/>
    <mergeCell ref="F40:G41"/>
    <mergeCell ref="A28:E28"/>
    <mergeCell ref="F28:G28"/>
    <mergeCell ref="A21:E21"/>
    <mergeCell ref="F21:G21"/>
    <mergeCell ref="A22:E22"/>
    <mergeCell ref="F22:G22"/>
    <mergeCell ref="A23:G23"/>
    <mergeCell ref="A24:E24"/>
    <mergeCell ref="F24:G24"/>
    <mergeCell ref="A25:E25"/>
    <mergeCell ref="F25:G25"/>
    <mergeCell ref="A26:G26"/>
    <mergeCell ref="A27:E27"/>
    <mergeCell ref="F27:G27"/>
    <mergeCell ref="A20:G20"/>
    <mergeCell ref="A9:G9"/>
    <mergeCell ref="A14:G14"/>
    <mergeCell ref="A15:D15"/>
    <mergeCell ref="F15:G15"/>
    <mergeCell ref="A16:D16"/>
    <mergeCell ref="F16:G16"/>
    <mergeCell ref="A17:G17"/>
    <mergeCell ref="A18:E18"/>
    <mergeCell ref="F18:G18"/>
    <mergeCell ref="A19:E19"/>
    <mergeCell ref="F19:G19"/>
    <mergeCell ref="A7:B7"/>
    <mergeCell ref="C7:G7"/>
    <mergeCell ref="A1:G1"/>
    <mergeCell ref="A2:G2"/>
    <mergeCell ref="A3:G3"/>
    <mergeCell ref="A4:G4"/>
    <mergeCell ref="A5:G5"/>
  </mergeCells>
  <conditionalFormatting sqref="F37:G38">
    <cfRule type="cellIs" dxfId="3" priority="1" operator="greaterThan">
      <formula>$F$32</formula>
    </cfRule>
    <cfRule type="cellIs" dxfId="2" priority="2" operator="greaterThan">
      <formula>1118055556</formula>
    </cfRule>
    <cfRule type="cellIs" dxfId="1" priority="3" operator="greaterThan">
      <formula>1118055556</formula>
    </cfRule>
    <cfRule type="cellIs" dxfId="0" priority="4" operator="greaterThan">
      <formula>1156065234</formula>
    </cfRule>
  </conditionalFormatting>
  <pageMargins left="0.70866141732283472" right="0.70866141732283472" top="0.74803149606299213" bottom="0.74803149606299213" header="0.31496062992125984" footer="0.31496062992125984"/>
  <pageSetup scale="57"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D635528BBA5E64BAC48FD69710CFB44" ma:contentTypeVersion="8" ma:contentTypeDescription="Crear nuevo documento." ma:contentTypeScope="" ma:versionID="e4cc797ad54865fc8096da696ff7dfd5">
  <xsd:schema xmlns:xsd="http://www.w3.org/2001/XMLSchema" xmlns:xs="http://www.w3.org/2001/XMLSchema" xmlns:p="http://schemas.microsoft.com/office/2006/metadata/properties" xmlns:ns2="0033108c-f638-4e4e-bc69-b116b72b9cb4" xmlns:ns3="787fcdbf-a93d-4a23-8d8c-d078da368c7f" targetNamespace="http://schemas.microsoft.com/office/2006/metadata/properties" ma:root="true" ma:fieldsID="2e3ecdb31040e8cdfd6a9e0e55e3e51c" ns2:_="" ns3:_="">
    <xsd:import namespace="0033108c-f638-4e4e-bc69-b116b72b9cb4"/>
    <xsd:import namespace="787fcdbf-a93d-4a23-8d8c-d078da368c7f"/>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3:SharedWithUsers" minOccurs="0"/>
                <xsd:element ref="ns3:SharedWithDetails" minOccurs="0"/>
                <xsd:element ref="ns2:MediaServiceEventHashCode" minOccurs="0"/>
                <xsd:element ref="ns2: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33108c-f638-4e4e-bc69-b116b72b9cb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87fcdbf-a93d-4a23-8d8c-d078da368c7f"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55A5A44-83DF-49A0-BBA2-073292D48D4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033108c-f638-4e4e-bc69-b116b72b9cb4"/>
    <ds:schemaRef ds:uri="787fcdbf-a93d-4a23-8d8c-d078da368c7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FB64CF7-6C19-489C-AD85-75BA099D9BE0}">
  <ds:schemaRefs>
    <ds:schemaRef ds:uri="http://schemas.microsoft.com/sharepoint/v3/contenttype/forms"/>
  </ds:schemaRefs>
</ds:datastoreItem>
</file>

<file path=customXml/itemProps3.xml><?xml version="1.0" encoding="utf-8"?>
<ds:datastoreItem xmlns:ds="http://schemas.openxmlformats.org/officeDocument/2006/customXml" ds:itemID="{F33FB5C8-5A56-4A1A-B736-001F042D6DFF}">
  <ds:schemaRefs>
    <ds:schemaRef ds:uri="http://schemas.microsoft.com/office/infopath/2007/PartnerControls"/>
    <ds:schemaRef ds:uri="http://schemas.microsoft.com/office/2006/metadata/properties"/>
    <ds:schemaRef ds:uri="http://schemas.microsoft.com/office/2006/documentManagement/types"/>
    <ds:schemaRef ds:uri="0033108c-f638-4e4e-bc69-b116b72b9cb4"/>
    <ds:schemaRef ds:uri="http://purl.org/dc/terms/"/>
    <ds:schemaRef ds:uri="http://schemas.openxmlformats.org/package/2006/metadata/core-properties"/>
    <ds:schemaRef ds:uri="http://purl.org/dc/dcmitype/"/>
    <ds:schemaRef ds:uri="787fcdbf-a93d-4a23-8d8c-d078da368c7f"/>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7</vt:i4>
      </vt:variant>
    </vt:vector>
  </HeadingPairs>
  <TitlesOfParts>
    <vt:vector size="14" baseType="lpstr">
      <vt:lpstr>K Residual - Resumen</vt:lpstr>
      <vt:lpstr>CONTRATOS EN EJECUCIÓN</vt:lpstr>
      <vt:lpstr>.</vt:lpstr>
      <vt:lpstr>..</vt:lpstr>
      <vt:lpstr>...</vt:lpstr>
      <vt:lpstr>....</vt:lpstr>
      <vt:lpstr>.....</vt:lpstr>
      <vt:lpstr>'.'!Área_de_impresión</vt:lpstr>
      <vt:lpstr>'..'!Área_de_impresión</vt:lpstr>
      <vt:lpstr>'...'!Área_de_impresión</vt:lpstr>
      <vt:lpstr>'....'!Área_de_impresión</vt:lpstr>
      <vt:lpstr>'.....'!Área_de_impresión</vt:lpstr>
      <vt:lpstr>'CONTRATOS EN EJECUCIÓN'!Área_de_impresión</vt:lpstr>
      <vt:lpstr>'K Residual - Resumen'!Área_de_impresión</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YO</cp:lastModifiedBy>
  <cp:revision/>
  <cp:lastPrinted>2020-01-03T17:14:09Z</cp:lastPrinted>
  <dcterms:created xsi:type="dcterms:W3CDTF">2018-04-18T13:08:10Z</dcterms:created>
  <dcterms:modified xsi:type="dcterms:W3CDTF">2021-11-26T15:29:47Z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0x010100ED635528BBA5E64BAC48FD69710CFB44</vt:lpwstr>
  </property>
</Properties>
</file>