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codeName="ThisWorkbook" defaultThemeVersion="166925"/>
  <mc:AlternateContent xmlns:mc="http://schemas.openxmlformats.org/markup-compatibility/2006">
    <mc:Choice Requires="x15">
      <x15ac:absPath xmlns:x15ac="http://schemas.microsoft.com/office/spreadsheetml/2010/11/ac" url="F:\Documentos Yeimy\CONVOCATORIAS PUBLICAS\2023\CP-007-2023 Baños\5. Pliego-Res\"/>
    </mc:Choice>
  </mc:AlternateContent>
  <xr:revisionPtr revIDLastSave="0" documentId="13_ncr:1_{47A031B4-7F70-4211-B440-F0154B9AADA0}" xr6:coauthVersionLast="36" xr6:coauthVersionMax="36" xr10:uidLastSave="{00000000-0000-0000-0000-000000000000}"/>
  <bookViews>
    <workbookView xWindow="0" yWindow="0" windowWidth="26850" windowHeight="10410" xr2:uid="{00000000-000D-0000-FFFF-FFFF00000000}"/>
  </bookViews>
  <sheets>
    <sheet name="PROPUESTA ECONOMICA" sheetId="2"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1" i="2" l="1"/>
  <c r="F819" i="2"/>
  <c r="F758" i="2"/>
  <c r="F740" i="2"/>
  <c r="F723" i="2"/>
  <c r="F704" i="2"/>
  <c r="F685" i="2"/>
  <c r="F666" i="2"/>
  <c r="F651" i="2"/>
  <c r="F632" i="2"/>
  <c r="F615" i="2"/>
  <c r="F598" i="2"/>
  <c r="F45" i="2"/>
  <c r="F467" i="2"/>
  <c r="F282" i="2"/>
  <c r="F251" i="2"/>
  <c r="F101" i="2"/>
  <c r="F747" i="2" l="1"/>
  <c r="F749" i="2"/>
  <c r="F751" i="2"/>
  <c r="F812" i="2" s="1"/>
  <c r="F752" i="2"/>
  <c r="F753" i="2"/>
  <c r="F755" i="2"/>
  <c r="F757" i="2"/>
  <c r="F762" i="2"/>
  <c r="F777" i="2" s="1"/>
  <c r="F763" i="2"/>
  <c r="F765" i="2"/>
  <c r="F766" i="2"/>
  <c r="F768" i="2"/>
  <c r="F770" i="2"/>
  <c r="F772" i="2"/>
  <c r="F773" i="2"/>
  <c r="F774" i="2"/>
  <c r="F776" i="2"/>
  <c r="F781" i="2"/>
  <c r="F782" i="2"/>
  <c r="F811" i="2" s="1"/>
  <c r="F783" i="2"/>
  <c r="F784" i="2"/>
  <c r="F785" i="2"/>
  <c r="F786" i="2"/>
  <c r="F788" i="2"/>
  <c r="F789" i="2"/>
  <c r="F790" i="2"/>
  <c r="F791" i="2"/>
  <c r="F792" i="2"/>
  <c r="F793" i="2"/>
  <c r="F795" i="2"/>
  <c r="F796" i="2"/>
  <c r="F798" i="2"/>
  <c r="F799" i="2"/>
  <c r="F800" i="2"/>
  <c r="F801" i="2"/>
  <c r="F803" i="2"/>
  <c r="F804" i="2"/>
  <c r="F805" i="2"/>
  <c r="F806" i="2"/>
  <c r="F808" i="2"/>
  <c r="F810" i="2"/>
  <c r="F547" i="2"/>
  <c r="F549" i="2"/>
  <c r="F551" i="2"/>
  <c r="F553" i="2"/>
  <c r="F555" i="2"/>
  <c r="F557" i="2"/>
  <c r="F559" i="2"/>
  <c r="F564" i="2"/>
  <c r="F566" i="2"/>
  <c r="F568" i="2"/>
  <c r="F570" i="2"/>
  <c r="F572" i="2"/>
  <c r="F574" i="2"/>
  <c r="F576" i="2"/>
  <c r="F578" i="2"/>
  <c r="F583" i="2"/>
  <c r="F585" i="2"/>
  <c r="F587" i="2"/>
  <c r="F589" i="2"/>
  <c r="F591" i="2"/>
  <c r="F593" i="2"/>
  <c r="F595" i="2"/>
  <c r="F597" i="2"/>
  <c r="F602" i="2"/>
  <c r="F604" i="2"/>
  <c r="F606" i="2"/>
  <c r="F608" i="2"/>
  <c r="F610" i="2"/>
  <c r="F612" i="2"/>
  <c r="F614" i="2"/>
  <c r="F619" i="2"/>
  <c r="F621" i="2"/>
  <c r="F623" i="2"/>
  <c r="F625" i="2"/>
  <c r="F627" i="2"/>
  <c r="F629" i="2"/>
  <c r="F631" i="2"/>
  <c r="F636" i="2"/>
  <c r="F638" i="2"/>
  <c r="F640" i="2"/>
  <c r="F642" i="2"/>
  <c r="F644" i="2"/>
  <c r="F646" i="2"/>
  <c r="F648" i="2"/>
  <c r="F650" i="2"/>
  <c r="F655" i="2"/>
  <c r="F657" i="2"/>
  <c r="F659" i="2"/>
  <c r="F661" i="2"/>
  <c r="F663" i="2"/>
  <c r="F665" i="2"/>
  <c r="F670" i="2"/>
  <c r="F672" i="2"/>
  <c r="F674" i="2"/>
  <c r="F676" i="2"/>
  <c r="F678" i="2"/>
  <c r="F680" i="2"/>
  <c r="F682" i="2"/>
  <c r="F684" i="2"/>
  <c r="F689" i="2"/>
  <c r="F691" i="2"/>
  <c r="F693" i="2"/>
  <c r="F695" i="2"/>
  <c r="F697" i="2"/>
  <c r="F699" i="2"/>
  <c r="F701" i="2"/>
  <c r="F703" i="2"/>
  <c r="F708" i="2"/>
  <c r="F710" i="2"/>
  <c r="F712" i="2"/>
  <c r="F714" i="2"/>
  <c r="F716" i="2"/>
  <c r="F718" i="2"/>
  <c r="F720" i="2"/>
  <c r="F722" i="2"/>
  <c r="F727" i="2"/>
  <c r="F729" i="2"/>
  <c r="F731" i="2"/>
  <c r="F733" i="2"/>
  <c r="F735" i="2"/>
  <c r="F737" i="2"/>
  <c r="F739" i="2"/>
  <c r="F741" i="2" l="1"/>
  <c r="F560" i="2"/>
  <c r="F579" i="2"/>
  <c r="F6" i="2"/>
  <c r="D442" i="2"/>
  <c r="D86" i="2"/>
  <c r="D530" i="2"/>
  <c r="D471" i="2"/>
  <c r="D406" i="2"/>
  <c r="D386" i="2"/>
  <c r="D382" i="2"/>
  <c r="D380" i="2"/>
  <c r="D327" i="2"/>
  <c r="D321" i="2"/>
  <c r="D320" i="2"/>
  <c r="D287" i="2"/>
  <c r="D286" i="2"/>
  <c r="D193" i="2"/>
  <c r="D194" i="2"/>
  <c r="F13" i="2" l="1"/>
  <c r="F11" i="2"/>
  <c r="F10" i="2"/>
  <c r="F9" i="2"/>
  <c r="F539" i="2" l="1"/>
  <c r="F540" i="2" s="1"/>
  <c r="F533" i="2"/>
  <c r="F531" i="2"/>
  <c r="F530" i="2"/>
  <c r="F528" i="2"/>
  <c r="F525" i="2"/>
  <c r="F521" i="2"/>
  <c r="F509" i="2"/>
  <c r="F504" i="2"/>
  <c r="F502" i="2"/>
  <c r="F501" i="2"/>
  <c r="F498" i="2"/>
  <c r="F497" i="2"/>
  <c r="F494" i="2"/>
  <c r="F493" i="2"/>
  <c r="F490" i="2"/>
  <c r="F489" i="2"/>
  <c r="F486" i="2"/>
  <c r="F485" i="2"/>
  <c r="F480" i="2"/>
  <c r="F476" i="2"/>
  <c r="F472" i="2"/>
  <c r="F471" i="2"/>
  <c r="F475" i="2"/>
  <c r="F534" i="2"/>
  <c r="F532" i="2"/>
  <c r="F527" i="2"/>
  <c r="F526" i="2"/>
  <c r="F523" i="2"/>
  <c r="F522" i="2"/>
  <c r="F520" i="2"/>
  <c r="F519" i="2"/>
  <c r="F518" i="2"/>
  <c r="F517" i="2"/>
  <c r="F516" i="2"/>
  <c r="F515" i="2"/>
  <c r="F514" i="2"/>
  <c r="F513" i="2"/>
  <c r="F512" i="2"/>
  <c r="F511" i="2"/>
  <c r="F510" i="2"/>
  <c r="F508" i="2"/>
  <c r="F506" i="2"/>
  <c r="F505" i="2"/>
  <c r="F503" i="2"/>
  <c r="F500" i="2"/>
  <c r="F499" i="2"/>
  <c r="F496" i="2"/>
  <c r="F495" i="2"/>
  <c r="F492" i="2"/>
  <c r="F491" i="2"/>
  <c r="F488" i="2"/>
  <c r="F487" i="2"/>
  <c r="F484" i="2"/>
  <c r="F483" i="2"/>
  <c r="F481" i="2"/>
  <c r="F479" i="2"/>
  <c r="F478" i="2"/>
  <c r="F477" i="2"/>
  <c r="F474" i="2"/>
  <c r="F473" i="2"/>
  <c r="F463" i="2"/>
  <c r="F459" i="2"/>
  <c r="F456" i="2"/>
  <c r="F451" i="2"/>
  <c r="F440" i="2"/>
  <c r="F435" i="2"/>
  <c r="F431" i="2"/>
  <c r="F427" i="2"/>
  <c r="F423" i="2"/>
  <c r="F419" i="2"/>
  <c r="F417" i="2"/>
  <c r="F415" i="2"/>
  <c r="F412" i="2"/>
  <c r="F411" i="2"/>
  <c r="F408" i="2"/>
  <c r="F407" i="2"/>
  <c r="F466" i="2"/>
  <c r="F465" i="2"/>
  <c r="F464" i="2"/>
  <c r="F462" i="2"/>
  <c r="F461" i="2"/>
  <c r="F458" i="2"/>
  <c r="F457" i="2"/>
  <c r="F454" i="2"/>
  <c r="F453" i="2"/>
  <c r="F452" i="2"/>
  <c r="F450" i="2"/>
  <c r="F449" i="2"/>
  <c r="F448" i="2"/>
  <c r="F447" i="2"/>
  <c r="F446" i="2"/>
  <c r="F445" i="2"/>
  <c r="F444" i="2"/>
  <c r="F443" i="2"/>
  <c r="F442" i="2"/>
  <c r="F441" i="2"/>
  <c r="F438" i="2"/>
  <c r="F437" i="2"/>
  <c r="F436" i="2"/>
  <c r="F434" i="2"/>
  <c r="F433" i="2"/>
  <c r="F432" i="2"/>
  <c r="F430" i="2"/>
  <c r="F429" i="2"/>
  <c r="F428" i="2"/>
  <c r="F426" i="2"/>
  <c r="F425" i="2"/>
  <c r="F424" i="2"/>
  <c r="F422" i="2"/>
  <c r="F421" i="2"/>
  <c r="F420" i="2"/>
  <c r="F418" i="2"/>
  <c r="F414" i="2"/>
  <c r="F413" i="2"/>
  <c r="F410" i="2"/>
  <c r="F409" i="2"/>
  <c r="F406" i="2"/>
  <c r="F399" i="2"/>
  <c r="F398" i="2"/>
  <c r="F396" i="2"/>
  <c r="F393" i="2"/>
  <c r="F390" i="2"/>
  <c r="F389" i="2"/>
  <c r="F386" i="2"/>
  <c r="F383" i="2"/>
  <c r="F382" i="2"/>
  <c r="F380" i="2"/>
  <c r="F379" i="2"/>
  <c r="F351" i="2"/>
  <c r="F347" i="2"/>
  <c r="F343" i="2"/>
  <c r="F401" i="2"/>
  <c r="F400" i="2"/>
  <c r="F395" i="2"/>
  <c r="F394" i="2"/>
  <c r="F391" i="2"/>
  <c r="F388" i="2"/>
  <c r="F387" i="2"/>
  <c r="F385" i="2"/>
  <c r="F384" i="2"/>
  <c r="F381" i="2"/>
  <c r="F377" i="2"/>
  <c r="F376" i="2"/>
  <c r="F375" i="2"/>
  <c r="F374" i="2"/>
  <c r="F373" i="2"/>
  <c r="F372" i="2"/>
  <c r="F371" i="2"/>
  <c r="F370" i="2"/>
  <c r="F369" i="2"/>
  <c r="F368" i="2"/>
  <c r="F367" i="2"/>
  <c r="F366" i="2"/>
  <c r="F365" i="2"/>
  <c r="F364" i="2"/>
  <c r="F363" i="2"/>
  <c r="F362" i="2"/>
  <c r="F361" i="2"/>
  <c r="F360" i="2"/>
  <c r="F359" i="2"/>
  <c r="F358" i="2"/>
  <c r="F357" i="2"/>
  <c r="F356" i="2"/>
  <c r="F355" i="2"/>
  <c r="F354" i="2"/>
  <c r="F352" i="2"/>
  <c r="F350" i="2"/>
  <c r="F349" i="2"/>
  <c r="F348" i="2"/>
  <c r="F346" i="2"/>
  <c r="F345" i="2"/>
  <c r="F344" i="2"/>
  <c r="F342" i="2"/>
  <c r="F337" i="2"/>
  <c r="F335" i="2"/>
  <c r="F334" i="2"/>
  <c r="F329" i="2"/>
  <c r="F325" i="2"/>
  <c r="F321" i="2"/>
  <c r="F313" i="2"/>
  <c r="F309" i="2"/>
  <c r="F305" i="2"/>
  <c r="F303" i="2"/>
  <c r="F301" i="2"/>
  <c r="F299" i="2"/>
  <c r="F297" i="2"/>
  <c r="F295" i="2"/>
  <c r="F293" i="2"/>
  <c r="F290" i="2"/>
  <c r="F289" i="2"/>
  <c r="F287" i="2"/>
  <c r="F336" i="2"/>
  <c r="F332" i="2"/>
  <c r="F331" i="2"/>
  <c r="F330" i="2"/>
  <c r="F327" i="2"/>
  <c r="F326" i="2"/>
  <c r="F324" i="2"/>
  <c r="F323" i="2"/>
  <c r="F322" i="2"/>
  <c r="F320" i="2"/>
  <c r="F319" i="2"/>
  <c r="F317" i="2"/>
  <c r="F316" i="2"/>
  <c r="F315" i="2"/>
  <c r="F314" i="2"/>
  <c r="F312" i="2"/>
  <c r="F311" i="2"/>
  <c r="F310" i="2"/>
  <c r="F308" i="2"/>
  <c r="F307" i="2"/>
  <c r="F306" i="2"/>
  <c r="F304" i="2"/>
  <c r="F302" i="2"/>
  <c r="F300" i="2"/>
  <c r="F298" i="2"/>
  <c r="F296" i="2"/>
  <c r="F292" i="2"/>
  <c r="F291" i="2"/>
  <c r="F288" i="2"/>
  <c r="F286" i="2"/>
  <c r="F279" i="2"/>
  <c r="F274" i="2"/>
  <c r="F270" i="2"/>
  <c r="F266" i="2"/>
  <c r="F259" i="2"/>
  <c r="F255" i="2"/>
  <c r="F281" i="2"/>
  <c r="F280" i="2"/>
  <c r="F277" i="2"/>
  <c r="F276" i="2"/>
  <c r="F275" i="2"/>
  <c r="F273" i="2"/>
  <c r="F272" i="2"/>
  <c r="F271" i="2"/>
  <c r="F269" i="2"/>
  <c r="F268" i="2"/>
  <c r="F267" i="2"/>
  <c r="F265" i="2"/>
  <c r="F264" i="2"/>
  <c r="F263" i="2"/>
  <c r="F262" i="2"/>
  <c r="F261" i="2"/>
  <c r="F260" i="2"/>
  <c r="F258" i="2"/>
  <c r="F256" i="2"/>
  <c r="F247" i="2"/>
  <c r="F245" i="2"/>
  <c r="F240" i="2"/>
  <c r="F238" i="2"/>
  <c r="F220" i="2"/>
  <c r="F228" i="2"/>
  <c r="F232" i="2"/>
  <c r="F229" i="2"/>
  <c r="F226" i="2"/>
  <c r="F225" i="2"/>
  <c r="F222" i="2"/>
  <c r="F221" i="2"/>
  <c r="F218" i="2"/>
  <c r="F217" i="2"/>
  <c r="F214" i="2"/>
  <c r="F213" i="2"/>
  <c r="F211" i="2"/>
  <c r="F208" i="2"/>
  <c r="F207" i="2"/>
  <c r="F204" i="2"/>
  <c r="F250" i="2"/>
  <c r="F249" i="2"/>
  <c r="F246" i="2"/>
  <c r="F243" i="2"/>
  <c r="F242" i="2"/>
  <c r="F241" i="2"/>
  <c r="F239" i="2"/>
  <c r="F237" i="2"/>
  <c r="F236" i="2"/>
  <c r="F235" i="2"/>
  <c r="F234" i="2"/>
  <c r="F231" i="2"/>
  <c r="F230" i="2"/>
  <c r="F227" i="2"/>
  <c r="F224" i="2"/>
  <c r="F223" i="2"/>
  <c r="F219" i="2"/>
  <c r="F216" i="2"/>
  <c r="F215" i="2"/>
  <c r="F210" i="2"/>
  <c r="F209" i="2"/>
  <c r="F206" i="2"/>
  <c r="F205" i="2"/>
  <c r="F203" i="2"/>
  <c r="F198" i="2"/>
  <c r="F191" i="2"/>
  <c r="D189" i="2"/>
  <c r="F189" i="2" s="1"/>
  <c r="D188" i="2"/>
  <c r="F188" i="2" s="1"/>
  <c r="F187" i="2"/>
  <c r="F186" i="2"/>
  <c r="F185" i="2"/>
  <c r="D184" i="2"/>
  <c r="F184" i="2" s="1"/>
  <c r="D183" i="2"/>
  <c r="F183" i="2" s="1"/>
  <c r="F182" i="2"/>
  <c r="D181" i="2"/>
  <c r="F181" i="2" s="1"/>
  <c r="F180" i="2"/>
  <c r="D179" i="2"/>
  <c r="F179" i="2" s="1"/>
  <c r="D178" i="2"/>
  <c r="F178" i="2" s="1"/>
  <c r="D177" i="2"/>
  <c r="F177" i="2" s="1"/>
  <c r="D176" i="2"/>
  <c r="F176" i="2" s="1"/>
  <c r="D175" i="2"/>
  <c r="F175" i="2" s="1"/>
  <c r="D174" i="2"/>
  <c r="F174" i="2" s="1"/>
  <c r="D173" i="2"/>
  <c r="F173" i="2" s="1"/>
  <c r="D172" i="2"/>
  <c r="F172" i="2" s="1"/>
  <c r="D171" i="2"/>
  <c r="F171" i="2" s="1"/>
  <c r="D170" i="2"/>
  <c r="F170" i="2" s="1"/>
  <c r="D169" i="2"/>
  <c r="F169" i="2" s="1"/>
  <c r="D168" i="2"/>
  <c r="F168" i="2" s="1"/>
  <c r="D167" i="2"/>
  <c r="F167" i="2" s="1"/>
  <c r="F166" i="2"/>
  <c r="F163" i="2"/>
  <c r="F196" i="2"/>
  <c r="F195" i="2"/>
  <c r="F194" i="2"/>
  <c r="F193" i="2"/>
  <c r="F192" i="2"/>
  <c r="F164" i="2"/>
  <c r="F162" i="2"/>
  <c r="F161" i="2"/>
  <c r="D156" i="2"/>
  <c r="F156" i="2" s="1"/>
  <c r="F157" i="2" s="1"/>
  <c r="F154" i="2"/>
  <c r="F153" i="2"/>
  <c r="F141" i="2"/>
  <c r="F137" i="2"/>
  <c r="F117" i="2"/>
  <c r="F116" i="2"/>
  <c r="F113" i="2"/>
  <c r="F106" i="2"/>
  <c r="F152" i="2"/>
  <c r="F151" i="2"/>
  <c r="F149" i="2"/>
  <c r="F148" i="2"/>
  <c r="F147" i="2"/>
  <c r="F146" i="2"/>
  <c r="F145" i="2"/>
  <c r="F144" i="2"/>
  <c r="F143" i="2"/>
  <c r="F142" i="2"/>
  <c r="F140" i="2"/>
  <c r="F139" i="2"/>
  <c r="F138" i="2"/>
  <c r="F135" i="2"/>
  <c r="F134" i="2"/>
  <c r="F133" i="2"/>
  <c r="F132" i="2"/>
  <c r="F131" i="2"/>
  <c r="F130" i="2"/>
  <c r="F129" i="2"/>
  <c r="F128" i="2"/>
  <c r="F127" i="2"/>
  <c r="F126" i="2"/>
  <c r="F125" i="2"/>
  <c r="F124" i="2"/>
  <c r="F123" i="2"/>
  <c r="F122" i="2"/>
  <c r="F121" i="2"/>
  <c r="F120" i="2"/>
  <c r="F119" i="2"/>
  <c r="F118" i="2"/>
  <c r="F115" i="2"/>
  <c r="F112" i="2"/>
  <c r="F111" i="2"/>
  <c r="F110" i="2"/>
  <c r="F109" i="2"/>
  <c r="F108" i="2"/>
  <c r="F107" i="2"/>
  <c r="F105" i="2"/>
  <c r="F100" i="2"/>
  <c r="F99" i="2"/>
  <c r="F98" i="2"/>
  <c r="F96" i="2"/>
  <c r="F95" i="2"/>
  <c r="F94" i="2"/>
  <c r="F93" i="2"/>
  <c r="F91" i="2"/>
  <c r="F90" i="2"/>
  <c r="F89" i="2"/>
  <c r="F88" i="2"/>
  <c r="F87" i="2"/>
  <c r="F86" i="2"/>
  <c r="F85" i="2"/>
  <c r="F84" i="2"/>
  <c r="F83" i="2"/>
  <c r="F82" i="2"/>
  <c r="F81" i="2"/>
  <c r="F80" i="2"/>
  <c r="F78" i="2"/>
  <c r="F77" i="2"/>
  <c r="F76" i="2"/>
  <c r="F75" i="2"/>
  <c r="F74" i="2"/>
  <c r="F73" i="2"/>
  <c r="F72" i="2"/>
  <c r="F71" i="2"/>
  <c r="F70" i="2"/>
  <c r="F69" i="2"/>
  <c r="F68" i="2"/>
  <c r="F67" i="2"/>
  <c r="F66" i="2"/>
  <c r="F65" i="2"/>
  <c r="F64" i="2"/>
  <c r="F63" i="2"/>
  <c r="F62" i="2"/>
  <c r="F61" i="2"/>
  <c r="F60" i="2"/>
  <c r="F59" i="2"/>
  <c r="F58" i="2"/>
  <c r="F56" i="2"/>
  <c r="F55" i="2"/>
  <c r="F54" i="2"/>
  <c r="F53" i="2"/>
  <c r="F52" i="2"/>
  <c r="F51" i="2"/>
  <c r="F50" i="2"/>
  <c r="F38" i="2"/>
  <c r="F37" i="2"/>
  <c r="F36" i="2"/>
  <c r="F35" i="2"/>
  <c r="F44" i="2"/>
  <c r="F43" i="2"/>
  <c r="F42" i="2"/>
  <c r="F33" i="2"/>
  <c r="F32" i="2"/>
  <c r="F31" i="2"/>
  <c r="F14" i="2"/>
  <c r="F15" i="2"/>
  <c r="F16" i="2"/>
  <c r="F17" i="2"/>
  <c r="F18" i="2"/>
  <c r="F19" i="2"/>
  <c r="F20" i="2"/>
  <c r="F21" i="2"/>
  <c r="F22" i="2"/>
  <c r="F23" i="2"/>
  <c r="F24" i="2"/>
  <c r="F25" i="2"/>
  <c r="F26" i="2"/>
  <c r="F27" i="2"/>
  <c r="F28" i="2"/>
  <c r="F29" i="2"/>
  <c r="F30" i="2"/>
  <c r="F535" i="2" l="1"/>
  <c r="F402" i="2"/>
  <c r="F338" i="2"/>
  <c r="F199" i="2"/>
  <c r="F49" i="2" l="1"/>
  <c r="F40" i="2"/>
  <c r="F541" i="2" l="1"/>
  <c r="F817" i="2" s="1"/>
  <c r="F822" i="2" s="1"/>
  <c r="F828" i="2" s="1"/>
</calcChain>
</file>

<file path=xl/sharedStrings.xml><?xml version="1.0" encoding="utf-8"?>
<sst xmlns="http://schemas.openxmlformats.org/spreadsheetml/2006/main" count="1742" uniqueCount="202">
  <si>
    <t>DESCRIPCIÓN</t>
  </si>
  <si>
    <t>UNIDAD</t>
  </si>
  <si>
    <t>CANTIDAD</t>
  </si>
  <si>
    <t>PRECIO UNITARIO</t>
  </si>
  <si>
    <t>PRECIO TOTAL</t>
  </si>
  <si>
    <t>PRELIMINARES</t>
  </si>
  <si>
    <t>M2</t>
  </si>
  <si>
    <t>SEDE CALLE 34</t>
  </si>
  <si>
    <t>SEDE CALLE 40</t>
  </si>
  <si>
    <t>SEDE SABIO CALDAS</t>
  </si>
  <si>
    <t>COSTO DIRECTO SEDE</t>
  </si>
  <si>
    <t xml:space="preserve">DESMONTE Y DEMOLICION DE PISO (TIPO DEFINIDO DE ACUERDO A VISITA TÉCNICA). INCLUYE RETIRO, TRANSPORTE Y DISPOSICIÓN FINAL DE ESCOMBROS EN SITIO AUTORIZADO.  </t>
  </si>
  <si>
    <t>ITEM</t>
  </si>
  <si>
    <t>1.</t>
  </si>
  <si>
    <t>COMPONENTE: MANTENIMIENTO CUBIERTAS FASE 4</t>
  </si>
  <si>
    <t>COMPONENTE: MANTENIMIENTO BATERÍAS SANITARÍAS</t>
  </si>
  <si>
    <t xml:space="preserve">DESMONTE TOTAL DE APARATOS SANITARIOS (DEFINIDOS DE ACUERDO A VISITA TÉCNICA). INCLUYE RETIRO DE INODOROS, ORINALES, TANQUES, LAVAMANOS, GRIFERIAS, PEDALERAS, EXTRACTORES DE AIRE, VÁLVULAS DE PASO, REJILLA SIFÓN,  SECADORES DE MANOS, DISPENSADORES DE JABÓN Y DISPENSADORES DE PAPEL. INCLUYE LA DESCONEXIÓN DE LAS TUBERIAS DE SUMINISTRO Y DESAGUE, RETIRO DE ESTRUCTURA Y DE LOS ELEMENTOS DE FIJACIÓN DE CADA APARATO. EN EL CASO QUE SE INDIQUE POR PARTE DE LA INTERVENTORÍA Y/O SUPERVISIÓN, SE DEBE ALMACENAR EL O LOS ELEMENTOS, PARA SU POSTERIOR INSTALACIÓN.  INCLUYE RETIRO, TRANSPORTE Y DISPOSICIÓN FINAL DE ESCOMBROS EN SITIO AUTORIZADO O SITIO DEFINIDO POR LA DIVISIÓN DE RECURSOS FÍSICOS. </t>
  </si>
  <si>
    <t>DESMONTE DE ESPEJO. INCLUYE RETIRO DE ESTRUCTURA DE SOPORTE Y ELEMENTOS DE FIJACIÓN. INCLUYE RETIRO, TRANSPORTE Y DISPOSICIÓN FINAL DE ESCOMBROS EN SITIO AUTORIZADO.</t>
  </si>
  <si>
    <t>DESMONTE DE CAJILLAS DE REGISTRO. INCLUYE RETIRO, TRANSPORTE Y DISPOSICIÓN FINAL DE ESCOMBROS EN SITIO AUTORIZADO.  .</t>
  </si>
  <si>
    <t>UND</t>
  </si>
  <si>
    <t>INSTALACIONES HIDROSANITARÍAS</t>
  </si>
  <si>
    <t>INSPECCIÓN, SONDEO, DESTAPONAMIENTO, LAVADO Y DESINFECCIÓN DE TUBERÍA HIDRAULICA Y SANITARIA EN BATERIAS DE BAÑOS.  INCLUYE RETIRO, TRANSPORTE Y DISPOSICIÓN FINAL DE ESCOMBROS EN SITIO AUTORIZADO. </t>
  </si>
  <si>
    <t>ML</t>
  </si>
  <si>
    <t>SUMINISTRO E INSTALACIÓN DE TUBERÍA ENTERRADA, O EMBEBIDA O INSTALADA EN MURO O ANCLADA, DE PVC-AGUA POTABLE RDE 21 DE 1/2". CUMPLE NORMA TÉCNICA NTC, INCLUYE TODA LA TUBERÍA Y LIMPIADORES Y PEGANTES Y ACCESORIOS Y ELEMENTOS DE FIJACIÓN REQUERIDOS (CODOS, UNIONES, TEES, BUJES, ADAPTADORES, TAPONES, ETC.) DESDE EL INICIO A LA TERMINACIÓN DE LA TUBERÍA. NO INCLUYE MORTEROS, CONCRETOS O RECEBOS.</t>
  </si>
  <si>
    <t>SUMINISTRO E INSTALACIÓN DE TUBERÍA ENTERRADA, O EMBEBIDA O INSTALADA EN MURO O ANCLADA, DE PVC-AGUA POTABLE RDE 21 DE 3/4". CUMPLE NORMA TÉCNICA NTC, INCLUYE TODA LA TUBERÍA Y LIMPIADORES Y PEGANTES Y ACCESORIOS Y ELEMENTOS DE FIJACIÓN REQUERIDOS (CODOS, UNIONES, TEES, BUJES, ADAPTADORES, TAPONES, ETC.) DESDE EL INICIO A LA TERMINACIÓN DE LA TUBERÍA. NO INCLUYE MORTEROS, CONCRETOS O RECEBOS.</t>
  </si>
  <si>
    <t>SUMINISTRO E INSTALACIÓN DE TUBERÍA ENTERRADA, O EMBEBIDA O INSTALADA EN MURO O ANCLADA, DE PVC-AGUA POTABLE RDE 21 DE 1". CUMPLE NORMA TÉCNICA NTC, INCLUYE TODA LA TUBERÍA Y LIMPIADORES Y PEGANTES Y ACCESORIOS Y ELEMENTOS DE FIJACIÓN REQUERIDOS (CODOS, UNIONES, TEES, BUJES, ADAPTADORES, TAPONES, ETC.) DESDE EL INICIO A LA TERMINACIÓN DE LA TUBERÍA. NO INCLUYE MORTEROS, CONCRETOS O RECEBOS.</t>
  </si>
  <si>
    <t>SUMINISTRO E INSTALACIÓN DE TUBERÍA ENTERRADA, O EMBEBIDA O INSTALADA EN MURO O ANCLADA, DE PVC-AGUA POTABLE RDE 21 DE 1 1/2". CUMPLE NORMA TÉCNICA NTC, INCLUYE TODA LA TUBERÍA Y LIMPIADORES Y PEGANTES Y ACCESORIOS Y ELEMENTOS DE FIJACIÓN REQUERIDOS (CODOS, UNIONES, TEES, BUJES, ADAPTADORES, TAPONES, ETC.) DESDE EL INICIO A LA TERMINACIÓN DE LA TUBERÍA. NO INCLUYE MORTEROS, CONCRETOS O RECEBOS.</t>
  </si>
  <si>
    <t>SUMINISTRO E INSTALACIÓN DE TUBERÍA ENTERRADA, O EMBEBIDA O INSTALADA EN MURO O ANCLADA, DE PVC-AGUA POTABLE RDE 21 DE 2". CUMPLE NORMA TÉCNICA NTC, INCLUYE TODA LA TUBERÍA Y LIMPIADORES Y PEGANTES Y ACCESORIOS Y ELEMENTOS DE FIJACIÓN REQUERIDOS (CODOS, UNIONES, TEES, BUJES, ADAPTADORES, TAPONES, ETC.) DESDE EL INICIO A LA TERMINACIÓN DE LA TUBERÍA. NO INCLUYE MORTEROS, CONCRETOS O RECEBOS.</t>
  </si>
  <si>
    <t>SUMINISTRO E INSTALACIÓN DE TUBERÍA ENTERRADA, O EMBEBIDA O INSTALADA EN MURO O ANCLADA, DE PVC-SANITARIA DE 2". CUMPLE NORMA TÉCNICA NTC, INCLUYE TODA LA TUBERÍA Y LIMPIADORES Y PEGANTES Y ACCESORIOS Y ELEMENTOS DE FIJACIÓN REQUERIDOS (CODOS, NIONES, TEES, BUJES, ADAPTADORES, TAPONES, ETC.) DESDE EL INICIO A LA TERMINACIÓN DE LA TUBERÍA. NO INCLUYE MORTEROS, CONCRETOS O RECEBOS.</t>
  </si>
  <si>
    <t>SUMINISTRO E INSTALACIÓN DE TUBERÍA ENTERRADA, O EMBEBIDA O INSTALADA EN MURO O ANCLADA, DE PVC-SANITARIA DE 3". CUMPLE NORMA TÉCNICA NTC, INCLUYE TODA LA TUBERÍA Y LIMPIADORES Y PEGANTES Y ACCESORIOS Y ELEMENTOS DE FIJACIÓN REQUERIDOS (CODOS, NIONES, TEES, BUJES, ADAPTADORES, TAPONES, ETC.) DESDE EL INICIO A LA TERMINACIÓN DE LA TUBERÍA. NO INCLUYE MORTEROS, CONCRETOS O RECEBOS.</t>
  </si>
  <si>
    <t>SUMINISTRO E INSTALACIÓN DE TUBERÍA ENTERRADA, O EMBEBIDA O INSTALADA EN MURO O ANCLADA, DE PVC-SANITARIA DE 4". CUMPLE NORMA TÉCNICA NTC, INCLUYE TODA LA TUBERÍA Y LIMPIADORES Y PEGANTES Y ACCESORIOS Y ELEMENTOS DE FIJACIÓN REQUERIDOS (CODOS, NIONES, TEES, BUJES, ADAPTADORES, TAPONES, ETC.) DESDE EL INICIO A LA TERMINACIÓN DE LA TUBERÍA. NO INCLUYE MORTEROS, CONCRETOS O RECEBOS.</t>
  </si>
  <si>
    <t>SUMINISTRO E INSTALACIÓN REJILLA METÁLICA ANTIOLORES CON SOSCO 3X2"</t>
  </si>
  <si>
    <t>SUMINISTRO E INSTALACIÓN DE PUNTO SANITARIO 2"(INCLUYE REGATAS, RESANES Y ACCESORIOS DE FIJACIÓN)</t>
  </si>
  <si>
    <t>SUMINISTRO E INSTALACIÓN DE PUNTO HIDRÁULICO 1/2" (INCLUYE REGATAS, RESANES Y ACCESORIOS)</t>
  </si>
  <si>
    <t>SUMINISTRO E INSTALACIÓN VÁLVULA DE PASO 1/2" METÁLICA TIPO BOLA. INCLUYE  ACCESORIOS Y TODO LO NECESARIO PARA SU CORRECTA CONEXIÓN E INSTALACIÓN.  NO INCLUYE TUBERÍA DE PVC, NO INCLUYE ACCESORIOS DE PVC.</t>
  </si>
  <si>
    <t>SUMINISTRO E INSTALACIÓN VÁLVULA DE PASO 1" METÁLICA TIPO BOLA. INCLUYE  ACCESORIOS Y TODO LO NECESARIO PARA SU CORRECTA CONEXIÓN E INSTALACIÓN.  NO INCLUYE TUBERÍA DE PVC, NO INCLUYE ACCESORIOS DE PVC.</t>
  </si>
  <si>
    <t>SUMINISTRO E INSTALACIÓN VÁLVULA DE PASO 1 1/2" METÁLICA TIPO BOLA. INCLUYE  ACCESORIOS Y TODO LO NECESARIO PARA SU CORRECTA CONEXIÓN E INSTALACIÓN.  NO INCLUYE TUBERÍA DE PVC, NO INCLUYE ACCESORIOS DE PVC.</t>
  </si>
  <si>
    <t>SUMINISTRO E INSTALACIÓN VÁLVULA DE PASO 2" METÁLICA TIPO BOLA. INCLUYE  ACCESORIOS Y TODO LO NECESARIO PARA SU CORRECTA CONEXIÓN E INSTALACIÓN.  NO INCLUYE TUBERÍA DE PVC, NO INCLUYE ACCESORIOS DE PVC.</t>
  </si>
  <si>
    <t>SUMINISTRO E INSTALACIÓN DE TAPA REGISTRO PLASTICA (20X20).</t>
  </si>
  <si>
    <t xml:space="preserve">SUMINISTRO E INSTALACIÓN DE ORINAL TIPO ARRECIFE LÍNEA INSTITUCIONAL TIPO PUSH CON GRIFERÍA ANTIVANDALICA, COLOR BLANCO (CONJUNTO SANITARIO QUE INCLUYE ORINAL, GRIFERÍA, ACCESORIOS DE CONEXIÓN E INSTALACIÓN). </t>
  </si>
  <si>
    <t>2.10</t>
  </si>
  <si>
    <t>1.10</t>
  </si>
  <si>
    <t xml:space="preserve">SUMNISTRO E INSTALACIÓN GRIFERIA PARA LAVAMANOS INSTITUCIONAL ANTIVANDALICA  TIPO PUSH. REFERENCIA CORONA, SIMILAR O SUPERIOR. INCLUYE ACCESORIOS DE CONEXIÓN E INSTALACIÓN. NO INCLUYE TUBERIA DE PVC, NI ACCESORIOS DE PVC. </t>
  </si>
  <si>
    <t xml:space="preserve">SUMNISTRO E INSTALACIÓN GRIFERIA PARA LAVAMANOS INSTITUCIONAL, PICO EXPUESTO CROMO, ANTIVANDALICA,  TIPO PUSH. REFERENCIA GRIVAL, SIMILAR O SUPERIOR. INCLUYE ACCESORIOS DE CONEXIÓN E INSTALACIÓN. NO INCLUYE TUBERIA DE PVC, NI ACCESORIOS DE PVC. </t>
  </si>
  <si>
    <t xml:space="preserve">SUMNISTRO E INSTALACIÓN GRIFERIA ANTIVANDALICA  TIPO FLUXOMETRO FLUSH OUT CON PALANCA, CAPACIDAD DE 3,5 LITROS. INCLUYE ACCESORIOS DE CONEXIÓN E INSTALACIÓN. REFERENCIA CORONA, SIMILAR O SUPERIOR. NO INCLUYE TUBERIA DE PVC, NI ACCESORIOS DE PVC. </t>
  </si>
  <si>
    <t>SUMINISTRO E INSTALACIÓN DE BALDOSA DE CERÁMICA PARA PARED BLANCA DE ALTO BRILLO, FORMATO 30 CM X 60 CM.  INCLUYE ADHESIVO EN POLVO TIPO PEGACOR O SIMILAR, EMBOQUILLADO BLANCO Y WIN METÁLICO. EL VALOR INCLUYE LINEALES, FILOS, DILATACIONES.</t>
  </si>
  <si>
    <t>ACABADOS ARQUITECTONICOS</t>
  </si>
  <si>
    <t>SUMINISTRO E INSTALACIÓN DE CIELO RASO LIVIANO EN YESO TIPO DRYWALL TIPO RH PARA ZONAS HUMEDAS. ESPESOR APROXIMADO DE LA LÁMINA= 12 MM. ESTRUCTURA DE CIELO RASO EN ACERO GALVANIZADO ROLADO EN FRIO MAYOR A 0.475MM DE ESPESOR FABRICADOS DE ACUERDO CON LA NTC 5680 Ó ASTM C 645 CONFORMADA POR ÁNGULOS PERIMETRALES DE 1X1”, PERFILES OMEGA O CANALES Y PARALES SEPARADOS MAX. 61CM, PERFILES VIGUETAS PRINCIPALES O DE CARGA DE 39 MM DE ALMA SEPARADOS MAX. 81 CM Y ELEMENTOS DE SUSPENSIÓN SEPARADOS MÁXIMO 90CM. JUNTA TIPO INVISIBLE. INCLUYE APERTURA DE HUECOS QUE SEAN REQUERIDOS PARA LA INSTALACIÓN DE LUMINARIAS Y VANOS DE INSPECCIÓN. INCLUYE CINTA Y MASILLA  PARA INSTALACIÓN DE CINTA,  EL VALOR INCLUYE LINEALES, FILOS, DILATACIONES.   INCLUYE ESTUCO. INCLUYE PINTURA VINILO 2 MANOS</t>
  </si>
  <si>
    <t>REPARACIÓN DE MARCOS Y PUERTAS DE ACCESO A BATERIAS SANITARIAS. INCLUYE PULIDA, RESANE, APLICACIÓN DE ESMALTE SINTETICO Y MANO DE PINTURA (COLOR DEFINIDO DE ACUERDO A VISITA TÉCNICA). INCLUYE CHAPA DE BOLA. EN CASO DE SER NECESARIO INCLUYE CAMBIADO DE PIEZAS, PERFILES Y TODO LO QUE SE REQUIERA PARA EL CORRECTO FUNCIONAMIENTO DE LA PUERTA DE ACCESO.</t>
  </si>
  <si>
    <t>ALISTAMIENTO (ELIMINACIÓN DE EMBOQUILLADO EXISTENTE) Y SUMINISTRO E INSTALACIÓN DE BOQUILLA PARA BATERIAS SANITARIAS. INCLUYE LINEALES, FILOS Y DILATACIONES. INCLUYE LIMPIEZA Y BRILLO  FINAL DE CERAMICA EXISTENTE.</t>
  </si>
  <si>
    <t>INSTALACIONES ELÉCTRICAS</t>
  </si>
  <si>
    <t>SUMINISTRO, INSTALACIÓN Y PUESTA EN FUNCIONAMIENTO DE LUMINARIA PANEL LED REDONDO DE INCRUSTAR, DE 100-240 V.  MÓDULO LED DE 24W, DURACIÓN MINIMA DE 25 MIL HORAS. INCLUYE EL CABLEADO Y TODO LO NECESARIO PARA SU CORRECTA INSTALACIÓN.</t>
  </si>
  <si>
    <t>5.</t>
  </si>
  <si>
    <t>MOBILIARIO</t>
  </si>
  <si>
    <t xml:space="preserve">SUMINISTRO E INSTALACIÓN DE ESPEJO FLOTANTE 5 MM. BISELADO Y PULIDO CUATRO LADOS. DISTANCIA APROX. DE SEPARACIÓN A MURO: 2 CM. </t>
  </si>
  <si>
    <t>SUMINISTRO E INSTALACIÓN DE BARRA DE SEGURIDAD EN ACERO INOXIDABLE 304. LONGITUD DE 60 CM. ACABADO SATINADO. INCLUYE TODOS LOS ELEMENTOS NECESARIOS PARA SU CORRECTA INSTALACIÓN.</t>
  </si>
  <si>
    <t xml:space="preserve">DESMONTE Y/O DEMOLICION DE CIELO RASO (TIPO DEFINIDO DE ACUERDO A VISITA TÉCNICA). INCLUYE DESMONTE DE ESTRUCTURA DE SOPORTE. INCLUYE RETIRO, TRANSPORTE Y DISPOSICIÓN FINAL DE ESCOMBROS EN SITIO AUTORIZADO.  </t>
  </si>
  <si>
    <t xml:space="preserve">DEMOLICIÓN DE ENCHAPE DE PARED (TIPO DEFINIDO DE ACUERDO A VISITA TÉCNICA). INCLUYE PICADO DE BASE DE MORTERO (SI APLICA). INCLUYE RETIRO, TRANSPORTE Y DISPOSICIÓN FINAL DE ESCOMBROS EN SITIO AUTORIZADO.  </t>
  </si>
  <si>
    <t>DESMONTE DE DIVISIONES DE BAÑO EN CUALQUIER MATERIAL. INCLUYE RETIRO DE ESTRUCTURA, PUERTAS Y ELEMENTOS DE FIJACIÓN. INCLUYE RETIRO, TRANSPORTE Y DISPOSICIÓN FINAL EN SITIO DESIGNADO POR LA DIVISIÓN DE RECURSOS FÍSICOS.</t>
  </si>
  <si>
    <t xml:space="preserve">DESMONTE Y DEMOLICIÓN DE MESÓN EN GRANITO. INCLUYE RETIRO, TRANSPORTE Y DISPOSICIÓN FINAL DE ESCOMBROS EN SITIO AUTORIZADO.  </t>
  </si>
  <si>
    <t>DESMONTAJE DE LUMINARIA (EMPOTRADA, INSTALADA EN SUPERFICIE Ó SUSPENDIDA). INCLUYE RETIRO DE ESTRUCTURA DE MONTAJE. INCLUYE RETIRO, TRANSPORTE Y DISPOSICIÓN FINAL DE ESCOMBROS EN SITIO DESIGNADO POR LA DIVISIÓN DE RECURSOS FÍSICOS.</t>
  </si>
  <si>
    <t>DESMONTE DE INTERRUPTORES Y TOMACORRIENTES. INCLUYE RETIRO, TRANSPORTE Y DISPOSICIÓN FINAL DE ESCOMBROS EN SITIO AUTORIZADO.</t>
  </si>
  <si>
    <t>DESMONTE DE VENTANAS EN CUALQUIER MATERIAL, INCLUYE MARCO.  INCLUYE RETIRO, TRANSPORTE Y DISPOSICIÓN FINAL DE ESCOMBROS EN SITIO AUTORIZADO.</t>
  </si>
  <si>
    <t>DEMOLICIÓN DE MUROS EN MAMPOSTERÍA, ESPESOR VARIABLE. INCLUYE RETIRO, TRANSPORTE Y DISPOSICIÓN FINAL DE ESCOMBROS EN SITIO AUTORIZADO. </t>
  </si>
  <si>
    <t>DESMONTE DE SENSORES INSTALADOS EN APARATOS SANITARIOS. INCLUYE RETIRO, TRANSPORTE Y DISPOSICIÓN FINAL EN SITIO DESIGNADO POR LA DIVISIÓN DE RECURSOS FÍSICOS.</t>
  </si>
  <si>
    <t>SUMINISTRO E INSTALACIÓN DE SANITARIO TIPO ADRIÁTICO LÍNEA INSTITUCIONAL TIPO PUSH ANTIVANDALICO, COLOR BLANCO (CONJUNTO SANITARIO QUE INCLUYE SANITARIO, TAPA, TANQUE, GRIFERÍA, ACCESORIOS DE CONEXIÓN E INSTALACIÓN).</t>
  </si>
  <si>
    <t>SUMINISTRO E INSTALACIÓN DE SANITARIO TIPO BILBAO PARA DISCAPACITADOS TIPO PUSH ANTIVANDALICO, COLOR BLANCO (CONJUNTO SANITARIO QUE INCLUYE SANITARIO PARA DISCAPACITADOS, TAPA, TANQUE, GRIFERÍA, ACCESORIOS DE CONEXIÓN E INSTALACIÓN).</t>
  </si>
  <si>
    <t>SUMINISTRO E INSTALACIÓN DE LAVAMANOS TIPO VALENCIA LÍNEA INSTITUCIONAL COLOR BLANCO. (CONJUNTO QUE INCLUYE LAVAMANOS, GRIFERÍA TIPO PUSH, ACCESORIOS DE CONEXIÓN E INSTALACIÓN).NO INCLUYE TUBERIA DE PVC, NI ACCESORIOS DE PVC.</t>
  </si>
  <si>
    <t xml:space="preserve">SUMNISTRO E INSTALACIÓN GRIFERIA PARA ORINAL  INSTITUCIONAL ANTIVANDALICA  TIPO PUSH. INCLUYE ACCESORIOS DE CONEXIÓN E INSTALACIÓN. REFERENCIA GRIVAL, SIMILAR O SUPERIOR. NO INCLUYE TUBERIA DE PVC, NI ACCESORIOS DE PVC. </t>
  </si>
  <si>
    <t xml:space="preserve">SUMNISTRO E INSTALACIÓN GRIFERIA PARA SANITARIO  INSTITUCIONAL ANTIVANDALICA  TIPO PUSH. INCLUYE ACCESORIOS DE CONEXIÓN E INSTALACIÓN. REFERENCIA GRIVAL, SIMILAR O SUPERIOR. NO INCLUYE TUBERIA DE PVC, NI ACCESORIOS DE PVC. </t>
  </si>
  <si>
    <t>SUMINISTRO E INSTALACIÓN DE ALISTADO DE PISO EN MORTERO AFINADO CON LLANA METÁLICA Y/O ALLANADORA METÁLICA, IMPERMEABILIZADO EN RELACIÓN 1:3  (ESPESOR PROMEDIO 3 CM +/- 1 CM). INCLUYE IMPERMEABILIZANTE INTEGRAL TIPO TOXEMENT 1A O SIKA 1 O SIMILAR. INCLUYE NIVELACIÓN DE SUPERFICIE. NO INCLUYE ENDURECEDOR. EL VALOR INCLUYE LINEALES, FILOS, DILATACIONES.</t>
  </si>
  <si>
    <t>SUMINISTRO E INSTALACIÓN DE PAÑETE PARA MUROS,  IMPERMEABLE, LISO, RELACIÓN 1:3, (ESPESOR PROMEDIO 3 CM +/- 1 CM). EL VALOR INCLUYE LINEALES, FILOS Y DILATACIONES.</t>
  </si>
  <si>
    <t>SUMINISTRO E INSTALACIÓN DE PISO TIPO PORELANATO NEGRO MATE, FORMATO 60 CM X 60 CM. TRÁFICO PESADO PEI 5. INCLUYE MORTERO PARA INSTALACIÓN TIPO PEGACOR O SIMILAR Y EMBOQUILLADO NEGRO. EL VALOR INCLUYE LINEALES, FILOS Y DILATACIONES.</t>
  </si>
  <si>
    <t>SUMINISTRO E INSTALACIÓN DE BALDOSA DE CERÁMICA PARA PARED (TIPO DEFINIDO DE ACUERDO A VISITA TÉCNICA).  INCLUYE ADHESIVO EN POLVO TIPO PEGACOR O SIMILAR, EMBOQUILLADO BLANCO Y WIN METÁLICO. EL VALOR INCLUYE LINEALES, FILOS, DILATACIONES.</t>
  </si>
  <si>
    <t>SUMINISTRO E INSTALACIÓN DE CENEFA EN MADERA PARA REMATE DEL ENCHAPE EN MUROS BAÑOS, TIPO GRANADILLO.</t>
  </si>
  <si>
    <t>SUMINISTRO E INSTALACIÓN DE MESÓN LAVAMANOS CORRIDO CON ENCHAPE EN MARMOL NEGRO ESPESOR: 1 CM. INCLUYE GRIFERIA TIPO PUSH PICO EXPUESTO CROMO, ANTIVANDALICA. INCLUYE ELEMENTOS DE SOPORTE Y TODO LO NECESARIO PARA SU CORRECTA INSTALACIÓN Y FUNCIONAMIENTO.</t>
  </si>
  <si>
    <t>MANTENIMIENTO CORRECTIVO DE MESONES UBICADOS EN BATERIAS SANITARIAS. INCLUYE REPARACIÓN DE IMPERFECTOS, PULIDA, SELLADA Y ASEO.</t>
  </si>
  <si>
    <t>MANTENIMIENTO CORRECTIVO DE DIVISIONES EN ACERO INOXIDABLE (PERFILES, LAMINAS, BISAGRAS Y PUERTAS). INCUYE AJUSTES EN ESTRUCTURA, PULIDA Y ASEO.</t>
  </si>
  <si>
    <t>SUMINISTRO E INSTALACIÓN DE DIVISIÓN FORMADO POR PANELES EN ACERO AISI CAL. 20 CON ACABADO SATINADO, REFUERZOS INTERNOS EN AISI 304 ESPESOR 3MM; PARAL FRONTAL FORMADO POR PANELES EN ACERO INOXIDABLE AISI 304 CAL. 20 ACABADO SATINADO.</t>
  </si>
  <si>
    <t xml:space="preserve">SUMINISTRO E INSTALACIÓN DE PUERTA ENTAMBORADA POR PANELES EN LÁMINA DE ACERO INOXIDABLE AISI SAE CAL. 20 CON ACABADO SATINADO, CON SOPORTE SUPERIOR E INFERIOR EN ACERO AISI 304 ESPESOR 3MM; TABIQUE CON ESTRUCTURA INTERNA OMEGAS DE REFUERZO EN CAL. 20, INOXIDABLE 304, CON BISAGRAS Y PASADOR DE CIERRE SOBREPUESTO EN ACERO INOXIDABLE. </t>
  </si>
  <si>
    <t xml:space="preserve">SUMINISTRO E INSTALACIÓN DE DIVISIONES DE ORINAL FORMADO POR PANELES EN ACERO AISI CAL. 20 CON ACABADO SATINADO, REFUERZOS INTERNOS EN AISI 304 ESPESOR 3MM; MEDIDAS APROX: 1,40 MT LARGO X 0,43 MT ANCHO.  </t>
  </si>
  <si>
    <t>PINTURA PARA INTERIORES SOBRE PAÑETE, ESTUCO, PLACA DE YESO Y/O FIBROCEMENTO. 2 MANOS + 1 MANO FINAL DE ENTREGA, CUMPLE NTC PARA PINTURA DE INTERIORES. NO INCLUYE ESTUCO.  EL VALOR INCLUYE LINEALES, FILOS Y DILATACIONES. EL ÁREA DE MEDIDA SERÁ EL ÁREA EFECTIVAMENTE PINTADA.</t>
  </si>
  <si>
    <t>SUMINISTRO E INSTALACIÓN DE INTERRUPTOR (COLOR DEFINIDO DE ACUERDO A VISITA TÉCNICA). INCLUYE INTERRUPTOR SENCILLO, DOBLE, TRIPLE, CONMUTABLE SENCILLO O DOBLE, CAJA ACCESORIOS, TUBERÍA Y CABLEADO HASTA UNA DISTANCIA DE 3 METROS.</t>
  </si>
  <si>
    <t>SUMINISTRO E INSTALACIÓN DE EXTRACTOR DE AIRE MECÁNICO TIPO AXIAL Y POTENCIA 18W ( INCLUYE CABLEADO, INTERRUPTOR Y CONEXIONES ELÉCTRICAS)</t>
  </si>
  <si>
    <t>SUMINISTRO E INSTALACIÓN TOMACORRIENTE DOBLE GFCI CON  POLO A TIERRA. INCLUYE TAPA Y TODOS LOS ELEMENTOS NECESARIOS PARA SU CORRECTA INSTALACIÓN. NO INCLUYE TUBERÍA. NO INCLUYE CABLE</t>
  </si>
  <si>
    <t>SUMINISTRO E INSTALACIÓN DE DISPENSADOR DE PAPEL HIGIÉNICO ANTIVANDALICO EN ACERO INOXIDABLE, CON CAPACIDAD DE ROLLOS DE 400 METROS. INCLUYE TODOS LOS ELEMENTOS NECESARIOS PARA SU CORRECTA INSTALACIÓN.</t>
  </si>
  <si>
    <t>SUMINISTRO E INSTALACIÓN DE DISPENSADOR DE JABÓN PLÁSTICO BLANCO. CAPACIDAD MÍNIMA DE 500 ML INCLUYE TODOS LOS ELEMENTOS NECESARIOS PARA SU CORRECTA INSTALACIÓN.</t>
  </si>
  <si>
    <t>SUMINISTRO E INSTALACIÓN DE TOALLERO EN CERÁMICA (COLOR DEFINIDO DE ACUERDO A VISITA TÉCNICA). INCLUYE TODOS LOS ELEMENTOS NECESARIOS PARA SU CORRECTA INSTALACIÓN.</t>
  </si>
  <si>
    <t>SUMINISTRO E INSTALACIÓN DE JABONERA EN CERÁMICA (COLOR DEFINIDO DE ACUERDO A VISITA TÉCNICA). INCLUYE TODOS LOS ELEMENTOS NECESARIOS PARA SU CORRECTA INSTALACIÓN.</t>
  </si>
  <si>
    <t>SEDE LUIS A. CALVO</t>
  </si>
  <si>
    <t>SEDE MACARENA A</t>
  </si>
  <si>
    <t>SEDE MACARENA B</t>
  </si>
  <si>
    <t>SEDE SOTANOS</t>
  </si>
  <si>
    <t>SEDE TECNOLÓGICA</t>
  </si>
  <si>
    <t>SEDE VIVERO</t>
  </si>
  <si>
    <t>TODAS LAS SEDES</t>
  </si>
  <si>
    <t>6.</t>
  </si>
  <si>
    <t>ASEO</t>
  </si>
  <si>
    <t>ASEO GENERAL FINO PARA ENTREGA DE BATERIAS SANITARIAS (LIMPIEZA DE TODAS LAS ÁREAS HORIZONTALES Y VERTICALES). INCLUYE CARGUE, TRASIEGO, TRASPALEO,   RETIRO DE MATERIALES SOBRANTES Y ESCOMBROS Y DISPOSICIÓN EN SITIO AUTORIZADO PERMITIDO.</t>
  </si>
  <si>
    <t>GLB</t>
  </si>
  <si>
    <t>2.20</t>
  </si>
  <si>
    <t>3.10</t>
  </si>
  <si>
    <t>COMPONENTE: MANTENIMIENTO BATERÍAS SANITARÍAS                                                                   TOTAL COSTOS DIRECTOS:</t>
  </si>
  <si>
    <t>COSTO DIRECTO</t>
  </si>
  <si>
    <t>TOTAL COSTOS DIRECTOS</t>
  </si>
  <si>
    <t>ADMINISTRACIÓN</t>
  </si>
  <si>
    <t>IMPREVISTOS</t>
  </si>
  <si>
    <t>UTILIDAD</t>
  </si>
  <si>
    <t>IVA</t>
  </si>
  <si>
    <t>VALOR TOTAL</t>
  </si>
  <si>
    <t>COMPONENTE: MANTENIMIENTO TANQUES DE AGUA POTABLE</t>
  </si>
  <si>
    <t>COMPONENTE: MANTENIMIENTO TANQUES AGUA POTABLE</t>
  </si>
  <si>
    <t>SEDE ADUANILLA DE PAIBA</t>
  </si>
  <si>
    <t>1.1</t>
  </si>
  <si>
    <t>UN</t>
  </si>
  <si>
    <t>2.</t>
  </si>
  <si>
    <t>ALISTAMIENTO SUPERFICIES EN CONCRETO</t>
  </si>
  <si>
    <t>2.1</t>
  </si>
  <si>
    <t>3.</t>
  </si>
  <si>
    <t xml:space="preserve"> MEMBRANA PVC</t>
  </si>
  <si>
    <t>3.1</t>
  </si>
  <si>
    <t>4.</t>
  </si>
  <si>
    <t>LAVADO DE TANQUE</t>
  </si>
  <si>
    <t>4.1</t>
  </si>
  <si>
    <t>ESCALERAS EN ACERO INOXIDABLE</t>
  </si>
  <si>
    <t>5.1</t>
  </si>
  <si>
    <t>FLOTADOR MECÁNICO</t>
  </si>
  <si>
    <t>6.1</t>
  </si>
  <si>
    <t>7.</t>
  </si>
  <si>
    <t>TAPAS EN LÁMINA EN ALFAJOR</t>
  </si>
  <si>
    <t>7.1</t>
  </si>
  <si>
    <t>8.</t>
  </si>
  <si>
    <t xml:space="preserve">PINTURA EPOXICA </t>
  </si>
  <si>
    <t>8.1</t>
  </si>
  <si>
    <t>SEDE ASAB</t>
  </si>
  <si>
    <t>SEDE BOSA PORVENIR</t>
  </si>
  <si>
    <t>COMPONENTE: MANTENIMIENTO TANQUES AGUA POTABLE                                                             TOTAL COSTOS DIRECTOS:</t>
  </si>
  <si>
    <t>SUMINISTRO E INSTALACIÓN DE SECADOR DE MANOS EN ACERO INOXIDABLE, 110-120V. POTENCIA MINIMA DE 1350 W Y VELOCIDAD MINIMA DE 60 METROS POR SEGUNDO.</t>
  </si>
  <si>
    <t>CUBIERTAS E IMPERMEABILIZACIONES</t>
  </si>
  <si>
    <t>REPARACIONES Y MANTENIMIENTOS</t>
  </si>
  <si>
    <t>GL</t>
  </si>
  <si>
    <t>SEDE TECNOLOGICA</t>
  </si>
  <si>
    <t>KG</t>
  </si>
  <si>
    <t>CIELORRASOS</t>
  </si>
  <si>
    <t>ILUMINACION</t>
  </si>
  <si>
    <t>PINTURAS</t>
  </si>
  <si>
    <t>COMPONENTE: MANTENIMIENTO CUBIERTAS FASE 4                                                                           TOTAL COSTOS DIRECTOS:</t>
  </si>
  <si>
    <t>ALISTAMIENTO  DE  TERRAZA  (INCLUYE  RETIRO  Y  DISPOSICIÓN FINAL DEL MANTOO MEMBRANA EXISTENTE)</t>
  </si>
  <si>
    <t>REPARACIÓN  Y  MANTENIMIENTO  DE  SIFONES  EXISTENTES (INCLUYE    VERIFICACIÓN    BAJANTE,    CODO,    LIMPIEZA    E INSTALACIÓN DE REJILLA)</t>
  </si>
  <si>
    <t>RETIRO DE PINTURA SOBRE PAÑETE EN MAMPOSTERIA E INDUCCION DE GRIETAS PARA RESANES</t>
  </si>
  <si>
    <t>RESANE DE GRIETAS CON INPERMEABILIZANTE TIPO TOPEX O SIKA PARA MUROS</t>
  </si>
  <si>
    <t>PINTURA TIPO KORAZA EN PANTALLAS DE CONCRETO  (2 MANOS)</t>
  </si>
  <si>
    <t>PINTURA EN ESMALTE SINTETICO EN TUBOS METALICOS (2 MANOS)</t>
  </si>
  <si>
    <t>IMPERMEABILIZACION DE FACHADAS EN LADRILLO A LA VISTA, INCLUYE: LAVADO, HIDROFUGADO, EMBOQUILLADO DE JUNTAS E IMPERMEABILIZACION TOTAL DE MUROS.</t>
  </si>
  <si>
    <t>DESMONTE DE TEJA EXISTENTE TERMOACUSTICA INCLUYE RETIRO Y DISPOSICIÓN DE ESCOMBROS AL LUGAR INDICADO POR LAS AUTORIDADES COMPETENTES</t>
  </si>
  <si>
    <t>SUMINISTRO  E  INSTALACIÓN  DE  TEJA  TERMO  ACÚSTICA  TIPO SÁNDWICH (RELLENO DE POLIURETANO E=20MM) ANCLADO A ESTRUCTURA   METÁLICA   EXISTENTE   COLOR   ROJO,   INCLUYE ACCESORIOS DE FIJACIÓN, CABALLETE, TAPA PERIMETRAL.</t>
  </si>
  <si>
    <t>DESMONTE  DE  CIELO  RASO  Y  ESTRUCTURA  DE  SOPORTE EXISTENTE.  INCLUYE  DISPOSICIÓN  DE  ESCOMBROS  AL  LUGAR INDICADO POR LAS AUTORIDADES COMPETENTES</t>
  </si>
  <si>
    <t>SUMINISTRO E INSTALACIÓN DE CIELO RASO EN DRYWALL LÁMINA DE YESO 1/2"  (INCLUYE ESTRUCTURA METÁLICA, MASILLA Y DOS MANOS DE PINTURA TIPO 2)</t>
  </si>
  <si>
    <t>SUMINISTRO E INSTALACION DE LAMPARA LED ESPECULAR DE INCRUSTAR (60X60)</t>
  </si>
  <si>
    <t>DESMONTE DE TEJA EXISTENTE DE ASBESTO CEMENTO INCLUYE RETIRO Y DISPOSICIÓN DE ESCOMBROS AL LUGAR INDICADO POR LAS AUTORIDADES COMPETENTES</t>
  </si>
  <si>
    <t>DESMONTE Y MONTAJE DE CIELO RASO EXISTENTE, PRESERVANDO LAS CONDICIONES DE BUEN ESTADO</t>
  </si>
  <si>
    <t>DESMONTE DE FLANCHES, CANALES Y BAJANTES EXISTENTES</t>
  </si>
  <si>
    <t>SUMINISTRO  E  INSTALACIÓN  DE  APOYOS  COMPLEMENTARIOS EN ESTRUCTURA METÁLICA PARA NUEVA CUBIERTA</t>
  </si>
  <si>
    <t>SUMINISTRO E INSTALACIÓN DE FLANCHE PERIMETRAL CON UN ANCHO PROMEDIO DE 0,5M</t>
  </si>
  <si>
    <t>SUMINISTRO E INSTALACIÓN DE CIELO RASO EN LÁMINA PVC  (INCLUYE ESTRUCTURA METÁLICA)</t>
  </si>
  <si>
    <t>SUMINISTRO E INSTALACION DE PANEL LED (60X60)</t>
  </si>
  <si>
    <t>SUMINISTRO E INSTALACIONDE LAMPARA LED ESPECULAR DE INCRUSTAR (60X60)</t>
  </si>
  <si>
    <t>PUNTO ELECTRICO DE ILUMINACION, INCLUYE INTERRUPTOR TIPO LEVITON O SIMILAR</t>
  </si>
  <si>
    <t>SUMINISTRO Y APLICACIÓN DE PINTURA ANTICORROSIVA SOBRE ESTRUCTURA METÁLICA COLOR ROJO</t>
  </si>
  <si>
    <t>DEMOLICIÓN DE ACABADOS DE PISO, CUALQUIER MATERIAL. INCLUYE RETIRO A SITIO AUTORIZADO</t>
  </si>
  <si>
    <t>DEMOLICIÓN DE ALISTADO DE PISO E=5 A 7 CMS. INCLUYE RETIRO A SITIO AUTORIZADO.</t>
  </si>
  <si>
    <t>INDUCCION DE GRIETAS Y FISURAS EN PLACAS Y MUROS</t>
  </si>
  <si>
    <t>RESANE DE GRIETAS CON IMPERMEABILIZANTE TIPO TOPEX O SIKA PARA MUROS</t>
  </si>
  <si>
    <t xml:space="preserve"> IMPERMEABILIZACION DE VIGAS CANALES EN CONCRETO REFORZADO CON IMPERMEABILIZANTE TIPO PARAGUAS O SIMILAR, INCLUYE MANTENIMIENTO O REPARACION DE BAJANTES Y DESAGUES E INSTALACION DE REJILLA TIPO CUPULA (DESARROLLO VARIABLE)</t>
  </si>
  <si>
    <t>ASEO GENERAL GRUESO (LIMPIEZA DE TODAS LAS ÁREAS HORIZONTALES ). INCLUYE CARGUE, TRASIEGO, TRASPALEO,  TASPALEO, RETIRO DE MATERIALES SOBRANTES, ESCOMBROS Y DISPOSICIÓN EN SITIO AUTORIZADO PERMITIDO.</t>
  </si>
  <si>
    <t>CIELO RASOS</t>
  </si>
  <si>
    <t>ILUMINACIÓN</t>
  </si>
  <si>
    <t xml:space="preserve"> RECONOCIMIENTO  SISTEMAS DE ALMACENAMIENTO DE AGUA POTABLE DE LAS DIFERENTES SEDES DE LA UNIVERSIDAD DISTRITAL FRANCISCO JOSÉ DE CALDAS; INCLUYE LA VISITA TÉCNICA, VERIFICACIÓN Y VALIDACIÓN DE MEDIAS, GENERACIÓN DE INFORME DIAGNÓSTICO CON CADA UNA DE LAS ACTIVIDADES DE REPARACIÓN Y CRONOGRAMA DE ACTIVIDADES DE INTERVENCIÓN.</t>
  </si>
  <si>
    <t xml:space="preserve"> ALISTAMIENTO DE LAS SUPERFICIES DE CONCRETO DE LOS SISTEMAS DE ALMACENAMIENTO DE AGUA POTABLE, INCLUYE LA REMOCIÓN DE ELEMENTOS CORTANTES, REHABILITACIÓN DE SUPERFICIES, TRATAMIENTO DE FILTRACIONES ACTIVAS, TRATAMIENTO DE JUNTAS FRÍAS, TRATAMIENTO DE FISURAS, TRATAMIENTO DE TUBERÍAS, PASA MUROS Y SUSTRATO.</t>
  </si>
  <si>
    <t>SUMINISTRO E INSTALACIÓN DE MEMBRANA PVC DE 1200 MICRAS, HOMOLOGADA PARA EL CONTACTO CON AGUA POTABLE. INCLUYE REMATES, MEDIAS CAÑAS, ANCLAJE DE MEMBRANA Y DEMÁS ELEMENTOS NECESARIOS PARA SU INSTALACIÓN.</t>
  </si>
  <si>
    <t xml:space="preserve"> LAVADO Y DESINFECCIÓN DE MEMBRANA AL INTERIOR DEL TANQUE, ENTREGA DE CERTIFICADO DE POR TANQUE CON CONCEPTO SANITARIO VIGENTE POR SEIS MESES ANTE ENTIDAD COMPETENTE (SECRETARÍA DE SALUD)</t>
  </si>
  <si>
    <t xml:space="preserve"> SUMINISTRO E INSTALACIÓN DE ESCALERAS EN ACERO INOXIDABLE AISI 316 PULIDAS Y BRILLADAS CON APOYOS DE ANCLAJE.</t>
  </si>
  <si>
    <t>FABRICACIÓN, SUMINISTRO E INSTALACIÓN DE LAS TAPAS DE ACCESO A LOS SISTEMAS DE ALMACENAMIENTO DE AGUA POTABLE, EN LÁMINA ALFAJOR DE 1/8" HR CORRUGADA.</t>
  </si>
  <si>
    <t>SUMINISTRO Y APLICACIÓN DE PINTURA EPOXICA PARA LOS SISTEMAS DE ALMACENAMIENTO DE AGUA POTABLE</t>
  </si>
  <si>
    <t xml:space="preserve"> SUMINISTRO E INSTALACIÓN DE FLOTADOR MECÁNICO PARA TANQUE CON CUERPO EN BRONCE FUNDIDO, TORNILLOS EN LATÓN FORJADO, SELLOS DE CAUCHO, ROSCAS NPT Y PRESIÓN DE CIERRE 125 PSI</t>
  </si>
  <si>
    <t>SUMINISTRO E INSTALACIÓN DE MEMBRANA EN PVC COLOR GRIS (1.5 MM DE ESPESOR), TRANSITABLE PARA TERRAZAS</t>
  </si>
  <si>
    <t>SUMINISTRO Y APLICACIÓN DE PINTURA IMPERMEABILIZANTE SOBRE MAMPOSTERIA</t>
  </si>
  <si>
    <t>SUMINISTRO E INSTALACIÓN DE MORTERO DE NIVELACIÓN IMPERMEABILZADO 1:3 SIKA</t>
  </si>
  <si>
    <t>SUMINISTRO E INSTALACIÓN DE ACABADOS DE PISO EN TABLETA DE GRES DE 30X30 O SIMILAR, INCLUYE JUNTAS Y DILATACIONES, MORTERO DE PEGA</t>
  </si>
  <si>
    <t>LAMPARA REDONDA DE INCRUSTAR DE 18W</t>
  </si>
  <si>
    <t>REALIZAR UN DIAGNOSTICO(ESQUEMAS Y/O BOSQUEJOS INICIALES Y ANALISIS DE PRECIOS UNITARIOS), SONDEO PRELIMINAR, VERIFICACION DE LAS CONDICIONES Y ESTADO ACTUAL DE CADA UNA DE LAS BATERIAS SANITARIAS ,TANQUES Y CUBIERTAS UBICADAS EN CADA FRENTE DE OBRA , ESTO CON EL FIN DE VERIFICAR  Y CONTRARESTAR  CON EL PRESUPUESTO INICIAL.(PARA REVISION POR PARTE DE LA INTERVENTORIA Y APROBACION POR PARTE DE SUPERVISION).</t>
  </si>
  <si>
    <t xml:space="preserve">GL </t>
  </si>
  <si>
    <t>PINTURA TIPO KORAZA EN VIGAS Y COLUMNAS DE CONCRETO  (2 MANOS) (ANCHO MAXIMO 60 CM POR CARA)</t>
  </si>
  <si>
    <r>
      <t xml:space="preserve">SUMINISTRO  E  INSTALACIÓN  DE BAJANTE  DE  AGUAS  LLUVIAS METÁLICA  EN  LAMINA  </t>
    </r>
    <r>
      <rPr>
        <b/>
        <sz val="10"/>
        <color theme="1"/>
        <rFont val="Times New Roman"/>
        <family val="1"/>
      </rPr>
      <t>GALVANIZADA</t>
    </r>
    <r>
      <rPr>
        <sz val="10"/>
        <color theme="1"/>
        <rFont val="Times New Roman"/>
        <family val="1"/>
      </rPr>
      <t xml:space="preserve"> CALIBRE  20 INCLUYE  APOYOS  Y ACCESORIOS   DE   SUJECIÓN,   SELLOS   HIDRÁULICOS   TAPAS LATERALES. INCLUYE DESMONTE Y RETIRO DE LA EXISTENTE.</t>
    </r>
  </si>
  <si>
    <r>
      <t xml:space="preserve">SUMINISTRO E INSTALACIÓN DE CANAL METÁLICA EN LAMINA </t>
    </r>
    <r>
      <rPr>
        <b/>
        <sz val="10"/>
        <color theme="1"/>
        <rFont val="Times New Roman"/>
        <family val="1"/>
      </rPr>
      <t>GALVANIZADA</t>
    </r>
    <r>
      <rPr>
        <sz val="10"/>
        <color theme="1"/>
        <rFont val="Times New Roman"/>
        <family val="1"/>
      </rPr>
      <t xml:space="preserve"> CALIBRE 20, INCLUYE  APOYOS  Y  ACCESORIOS  DE  SUJECIÓN, SELLOS HIDRÁULICOS TAPAS LATERALES. INCLUYE DESMONTE Y RETIRO DE LA EXISTENTE.</t>
    </r>
  </si>
  <si>
    <t>%</t>
  </si>
  <si>
    <t>UNIVERSIDAD DISTRITAL FRANCISCO JOSE DE CALDAS
ANEXO No. 16  PROPUESTA ECONOMICA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</si>
  <si>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</si>
  <si>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</si>
  <si>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</si>
  <si>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CONVOCATORIA PÚBLICA No. 007 DE 2023</t>
  </si>
  <si>
    <t>“REALIZAR LA ADECUACIÓN, MEJORAMIENTO, REPARACIÓN Y MANTENIMIENTO FÍSICO DE LAS
BATERÍAS DE BAÑOS, TANQUES DE ALMACENAMIENTO DE AGUA POTABLE Y CUBIERTAS (FASE 4),
DE LAS DIFERENTES SEDES DE LA UNIVERSIDAD DISTRITAL FRANCISCO JOSÉ DE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</si>
</sst>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0.0%"/>
    <numFmt numFmtId="165" formatCode="_-&quot;$&quot;* #,##0.00_-;\-&quot;$&quot;* #,##0.00_-;_-&quot;$&quot;* &quot;-&quot;??_-;_-@_-"/>
    <numFmt numFmtId="166" formatCode="0.0"/>
    <numFmt numFmtId="167" formatCode="0.000"/>
  </numFmts>
  <fonts count="21" x14ac:knownFonts="1">
    <font>
      <sz val="11"/>
      <color theme="1"/>
      <name val="Calibri"/>
      <family val="2"/>
      <scheme val="minor"/>
    </font>
    <font>
      <sz val="11"/>
      <color theme="1"/>
      <name val="Times New Roman"/>
      <family val="2"/>
    </font>
    <font>
      <b/>
      <sz val="12"/>
      <color theme="1"/>
      <name val="Times New Roman"/>
      <family val="1"/>
    </font>
    <font>
      <b/>
      <sz val="12"/>
      <color theme="0"/>
      <name val="Times New Roman"/>
      <family val="1"/>
    </font>
    <font>
      <sz val="11"/>
      <color theme="1"/>
      <name val="Times New Roman"/>
      <family val="1"/>
    </font>
    <font>
      <b/>
      <sz val="9"/>
      <color theme="1"/>
      <name val="Times New Roman"/>
      <family val="1"/>
    </font>
    <font>
      <b/>
      <sz val="11"/>
      <name val="Times New Roman"/>
      <family val="1"/>
    </font>
    <font>
      <sz val="11"/>
      <name val="Times New Roman"/>
      <family val="1"/>
    </font>
    <font>
      <b/>
      <sz val="10"/>
      <color theme="1"/>
      <name val="Times New Roman"/>
      <family val="1"/>
    </font>
    <font>
      <b/>
      <sz val="10"/>
      <name val="Times New Roman"/>
      <family val="1"/>
    </font>
    <font>
      <sz val="10"/>
      <color theme="1"/>
      <name val="Times New Roman"/>
      <family val="1"/>
    </font>
    <font>
      <sz val="11"/>
      <color theme="1"/>
      <name val="Calibri"/>
      <family val="2"/>
      <scheme val="minor"/>
    </font>
    <font>
      <b/>
      <sz val="9"/>
      <color theme="1"/>
      <name val="Arial"/>
      <family val="2"/>
    </font>
    <font>
      <b/>
      <sz val="11"/>
      <color theme="1"/>
      <name val="Times New Roman"/>
      <family val="1"/>
    </font>
    <font>
      <sz val="9"/>
      <color theme="1"/>
      <name val="Arial"/>
      <family val="2"/>
    </font>
    <font>
      <sz val="10"/>
      <name val="Arial"/>
      <family val="2"/>
    </font>
    <font>
      <u/>
      <sz val="10"/>
      <color indexed="12"/>
      <name val="Arial"/>
      <family val="2"/>
    </font>
    <font>
      <sz val="11"/>
      <color indexed="8"/>
      <name val="Calibri"/>
      <family val="2"/>
    </font>
    <font>
      <sz val="10"/>
      <color rgb="FF000000"/>
      <name val="Times New Roman"/>
      <family val="1"/>
    </font>
    <font>
      <sz val="11"/>
      <name val="Tahoma"/>
      <family val="2"/>
    </font>
    <font>
      <b/>
      <sz val="10"/>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8"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39">
    <xf numFmtId="0" fontId="0" fillId="0" borderId="0"/>
    <xf numFmtId="0" fontId="1" fillId="0" borderId="0"/>
    <xf numFmtId="42" fontId="1" fillId="0" borderId="0" applyFont="0" applyFill="0" applyBorder="0" applyAlignment="0" applyProtection="0"/>
    <xf numFmtId="42" fontId="1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5" fillId="0" borderId="0"/>
    <xf numFmtId="0" fontId="11" fillId="0" borderId="0"/>
    <xf numFmtId="0" fontId="14" fillId="0" borderId="0"/>
    <xf numFmtId="165" fontId="11" fillId="0" borderId="0" applyFont="0" applyFill="0" applyBorder="0" applyAlignment="0" applyProtection="0"/>
    <xf numFmtId="0" fontId="14" fillId="0" borderId="0"/>
    <xf numFmtId="44" fontId="14" fillId="0" borderId="0" applyFont="0" applyFill="0" applyBorder="0" applyAlignment="0" applyProtection="0"/>
    <xf numFmtId="43" fontId="1" fillId="0" borderId="0" applyFont="0" applyFill="0" applyBorder="0" applyAlignment="0" applyProtection="0"/>
    <xf numFmtId="0" fontId="11" fillId="0" borderId="0"/>
    <xf numFmtId="0" fontId="14" fillId="0" borderId="0"/>
    <xf numFmtId="165" fontId="11" fillId="0" borderId="0" applyFont="0" applyFill="0" applyBorder="0" applyAlignment="0" applyProtection="0"/>
    <xf numFmtId="0" fontId="14" fillId="0" borderId="0"/>
    <xf numFmtId="44" fontId="14"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6" fillId="0" borderId="0" applyNumberFormat="0" applyFill="0" applyBorder="0" applyAlignment="0" applyProtection="0">
      <alignment vertical="top"/>
      <protection locked="0"/>
    </xf>
    <xf numFmtId="0" fontId="11" fillId="0" borderId="0"/>
    <xf numFmtId="0" fontId="15" fillId="0" borderId="0"/>
    <xf numFmtId="0" fontId="15" fillId="0" borderId="0"/>
    <xf numFmtId="43" fontId="17"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1" fillId="0" borderId="0"/>
    <xf numFmtId="0" fontId="15"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20">
    <xf numFmtId="0" fontId="0" fillId="0" borderId="0" xfId="0"/>
    <xf numFmtId="0" fontId="4" fillId="0" borderId="0" xfId="1" applyFont="1"/>
    <xf numFmtId="0" fontId="4" fillId="0" borderId="0" xfId="1" applyFont="1" applyAlignment="1">
      <alignment horizontal="center" vertical="center" wrapText="1"/>
    </xf>
    <xf numFmtId="0" fontId="4" fillId="0" borderId="0" xfId="1" applyFont="1" applyAlignment="1">
      <alignment vertical="center" wrapText="1"/>
    </xf>
    <xf numFmtId="0" fontId="4" fillId="0" borderId="0" xfId="1" applyFont="1" applyAlignment="1">
      <alignment horizontal="center" vertical="center"/>
    </xf>
    <xf numFmtId="0" fontId="4" fillId="0" borderId="0" xfId="1" applyFont="1" applyAlignment="1">
      <alignment vertical="center"/>
    </xf>
    <xf numFmtId="42" fontId="4" fillId="0" borderId="0" xfId="2" applyFont="1" applyAlignment="1">
      <alignment vertical="center"/>
    </xf>
    <xf numFmtId="0" fontId="5" fillId="2" borderId="13" xfId="0" applyFont="1" applyFill="1" applyBorder="1" applyAlignment="1" applyProtection="1">
      <alignment horizontal="center" vertical="center" wrapText="1"/>
      <protection locked="0"/>
    </xf>
    <xf numFmtId="0" fontId="8" fillId="4" borderId="4"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center" vertical="center" wrapText="1"/>
      <protection locked="0"/>
    </xf>
    <xf numFmtId="0" fontId="8" fillId="4" borderId="1" xfId="1" applyFont="1" applyFill="1" applyBorder="1" applyAlignment="1" applyProtection="1">
      <alignment horizontal="center" vertical="center" wrapText="1"/>
      <protection locked="0"/>
    </xf>
    <xf numFmtId="42" fontId="8" fillId="4" borderId="5" xfId="2"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10" fillId="0" borderId="4" xfId="1" applyFont="1" applyBorder="1" applyAlignment="1">
      <alignment horizontal="center" vertical="center" wrapText="1"/>
    </xf>
    <xf numFmtId="0" fontId="10" fillId="0" borderId="1" xfId="1" applyFont="1" applyBorder="1" applyAlignment="1">
      <alignment vertical="center" wrapText="1"/>
    </xf>
    <xf numFmtId="0" fontId="10" fillId="0" borderId="1" xfId="1" applyFont="1" applyBorder="1" applyAlignment="1">
      <alignment horizontal="center" vertical="center"/>
    </xf>
    <xf numFmtId="42" fontId="10" fillId="0" borderId="5" xfId="2" applyFont="1" applyBorder="1" applyAlignment="1">
      <alignment vertical="center"/>
    </xf>
    <xf numFmtId="2" fontId="10" fillId="0" borderId="4" xfId="1" applyNumberFormat="1" applyFont="1" applyBorder="1" applyAlignment="1">
      <alignment horizontal="center" vertical="center" wrapText="1"/>
    </xf>
    <xf numFmtId="42" fontId="4" fillId="0" borderId="0" xfId="3" applyFont="1"/>
    <xf numFmtId="42" fontId="4" fillId="0" borderId="0" xfId="1" applyNumberFormat="1" applyFont="1"/>
    <xf numFmtId="42" fontId="7" fillId="0" borderId="0" xfId="1" applyNumberFormat="1" applyFont="1" applyAlignment="1">
      <alignment vertical="center"/>
    </xf>
    <xf numFmtId="42" fontId="0" fillId="0" borderId="5" xfId="2" applyFont="1" applyBorder="1" applyAlignment="1">
      <alignment vertical="center"/>
    </xf>
    <xf numFmtId="164" fontId="0" fillId="0" borderId="4" xfId="4" applyNumberFormat="1" applyFont="1" applyBorder="1" applyAlignment="1">
      <alignment horizontal="center" vertical="center"/>
    </xf>
    <xf numFmtId="9" fontId="0" fillId="0" borderId="4" xfId="4" applyFont="1" applyBorder="1" applyAlignment="1">
      <alignment horizontal="center" vertical="center"/>
    </xf>
    <xf numFmtId="42" fontId="13" fillId="0" borderId="8" xfId="2" applyFont="1" applyBorder="1" applyAlignment="1">
      <alignment vertical="center"/>
    </xf>
    <xf numFmtId="164" fontId="0" fillId="0" borderId="22" xfId="4" applyNumberFormat="1" applyFont="1" applyBorder="1" applyAlignment="1">
      <alignment horizontal="center" vertical="center"/>
    </xf>
    <xf numFmtId="42" fontId="0" fillId="0" borderId="24" xfId="2" applyFont="1" applyBorder="1" applyAlignment="1">
      <alignment vertical="center"/>
    </xf>
    <xf numFmtId="42" fontId="10" fillId="0" borderId="5" xfId="3" applyFont="1" applyBorder="1" applyAlignment="1">
      <alignment vertical="center"/>
    </xf>
    <xf numFmtId="42" fontId="8" fillId="0" borderId="5" xfId="2" applyFont="1" applyBorder="1" applyAlignment="1">
      <alignment vertical="center"/>
    </xf>
    <xf numFmtId="0" fontId="10" fillId="0" borderId="1" xfId="0" applyFont="1" applyBorder="1" applyAlignment="1">
      <alignment horizontal="center" vertical="center"/>
    </xf>
    <xf numFmtId="0" fontId="10" fillId="0" borderId="0" xfId="1" applyFont="1" applyAlignment="1">
      <alignment horizontal="center" vertical="center"/>
    </xf>
    <xf numFmtId="0" fontId="18" fillId="0" borderId="21" xfId="0" applyFont="1" applyBorder="1" applyAlignment="1">
      <alignment vertical="center" wrapText="1"/>
    </xf>
    <xf numFmtId="166" fontId="10" fillId="0" borderId="4" xfId="1" applyNumberFormat="1" applyFont="1" applyBorder="1" applyAlignment="1">
      <alignment horizontal="center" vertical="center" wrapText="1"/>
    </xf>
    <xf numFmtId="44" fontId="10" fillId="0" borderId="1" xfId="1" applyNumberFormat="1" applyFont="1" applyFill="1" applyBorder="1" applyAlignment="1">
      <alignment vertical="center"/>
    </xf>
    <xf numFmtId="0" fontId="10" fillId="0" borderId="1" xfId="1" applyFont="1" applyFill="1" applyBorder="1" applyAlignment="1">
      <alignment horizontal="center" vertical="center"/>
    </xf>
    <xf numFmtId="0" fontId="10" fillId="0" borderId="1" xfId="0" applyFont="1" applyFill="1" applyBorder="1" applyAlignment="1">
      <alignment horizontal="center" vertical="center"/>
    </xf>
    <xf numFmtId="2" fontId="10" fillId="0" borderId="1" xfId="1" applyNumberFormat="1" applyFont="1" applyFill="1" applyBorder="1" applyAlignment="1">
      <alignment horizontal="center" vertical="center"/>
    </xf>
    <xf numFmtId="167" fontId="10" fillId="0" borderId="1" xfId="1" applyNumberFormat="1" applyFont="1" applyFill="1" applyBorder="1" applyAlignment="1">
      <alignment horizontal="center" vertical="center"/>
    </xf>
    <xf numFmtId="0" fontId="8" fillId="0" borderId="1" xfId="1" applyFont="1" applyBorder="1" applyAlignment="1">
      <alignment horizontal="center" vertical="center"/>
    </xf>
    <xf numFmtId="0" fontId="10" fillId="0" borderId="1" xfId="1" applyFont="1" applyFill="1" applyBorder="1" applyAlignment="1">
      <alignment vertical="center" wrapText="1"/>
    </xf>
    <xf numFmtId="42" fontId="6" fillId="5" borderId="8" xfId="1" applyNumberFormat="1" applyFont="1" applyFill="1" applyBorder="1" applyAlignment="1">
      <alignment vertical="center"/>
    </xf>
    <xf numFmtId="42" fontId="7" fillId="5" borderId="8" xfId="1" applyNumberFormat="1" applyFont="1" applyFill="1" applyBorder="1" applyAlignment="1">
      <alignment vertical="center"/>
    </xf>
    <xf numFmtId="42" fontId="6" fillId="5" borderId="30" xfId="1" applyNumberFormat="1" applyFont="1" applyFill="1" applyBorder="1" applyAlignment="1">
      <alignment vertical="center"/>
    </xf>
    <xf numFmtId="42" fontId="0" fillId="5" borderId="5" xfId="2" applyFont="1" applyFill="1" applyBorder="1" applyAlignment="1">
      <alignment vertical="center"/>
    </xf>
    <xf numFmtId="0" fontId="13" fillId="0" borderId="1" xfId="1" applyFont="1" applyBorder="1" applyAlignment="1">
      <alignment horizontal="center" vertical="center"/>
    </xf>
    <xf numFmtId="0" fontId="8" fillId="0" borderId="13" xfId="1" applyFont="1" applyBorder="1" applyAlignment="1">
      <alignment horizontal="right" vertical="center"/>
    </xf>
    <xf numFmtId="0" fontId="8" fillId="0" borderId="2" xfId="1" applyFont="1" applyBorder="1" applyAlignment="1">
      <alignment horizontal="right" vertical="center"/>
    </xf>
    <xf numFmtId="0" fontId="8" fillId="0" borderId="3" xfId="1" applyFont="1" applyBorder="1" applyAlignment="1">
      <alignment horizontal="right" vertical="center"/>
    </xf>
    <xf numFmtId="0" fontId="2" fillId="0" borderId="9" xfId="1" applyFont="1" applyBorder="1" applyAlignment="1">
      <alignment horizontal="center" vertical="center"/>
    </xf>
    <xf numFmtId="0" fontId="3" fillId="3" borderId="10" xfId="1" applyFont="1" applyFill="1" applyBorder="1" applyAlignment="1">
      <alignment horizontal="center" vertical="center"/>
    </xf>
    <xf numFmtId="0" fontId="3" fillId="3" borderId="11" xfId="1" applyFont="1" applyFill="1" applyBorder="1" applyAlignment="1">
      <alignment horizontal="center" vertical="center"/>
    </xf>
    <xf numFmtId="0" fontId="3" fillId="3" borderId="12" xfId="1" applyFont="1" applyFill="1" applyBorder="1" applyAlignment="1">
      <alignment horizontal="center" vertical="center"/>
    </xf>
    <xf numFmtId="0" fontId="8" fillId="4" borderId="4"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3" fillId="0" borderId="11" xfId="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6" fillId="5" borderId="16" xfId="1" applyFont="1" applyFill="1" applyBorder="1" applyAlignment="1">
      <alignment horizontal="center" vertical="center"/>
    </xf>
    <xf numFmtId="0" fontId="6" fillId="5" borderId="17" xfId="1" applyFont="1" applyFill="1" applyBorder="1" applyAlignment="1">
      <alignment horizontal="center" vertical="center"/>
    </xf>
    <xf numFmtId="0" fontId="6" fillId="5" borderId="15" xfId="1" applyFont="1" applyFill="1" applyBorder="1" applyAlignment="1">
      <alignment horizontal="center" vertical="center"/>
    </xf>
    <xf numFmtId="0" fontId="8" fillId="0" borderId="3" xfId="1" applyFont="1" applyFill="1" applyBorder="1" applyAlignment="1">
      <alignment horizontal="right" vertical="center"/>
    </xf>
    <xf numFmtId="0" fontId="5" fillId="0" borderId="14"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6" fillId="5" borderId="16" xfId="1" applyFont="1" applyFill="1" applyBorder="1" applyAlignment="1">
      <alignment horizontal="right" vertical="center"/>
    </xf>
    <xf numFmtId="0" fontId="6" fillId="5" borderId="17" xfId="1" applyFont="1" applyFill="1" applyBorder="1" applyAlignment="1">
      <alignment horizontal="right" vertical="center"/>
    </xf>
    <xf numFmtId="0" fontId="6" fillId="5" borderId="15" xfId="1" applyFont="1" applyFill="1" applyBorder="1" applyAlignment="1">
      <alignment horizontal="right" vertical="center"/>
    </xf>
    <xf numFmtId="0" fontId="13" fillId="4" borderId="4"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0" fontId="6" fillId="5" borderId="27" xfId="1" applyFont="1" applyFill="1" applyBorder="1" applyAlignment="1">
      <alignment horizontal="right" vertical="center"/>
    </xf>
    <xf numFmtId="0" fontId="6" fillId="5" borderId="28" xfId="1" applyFont="1" applyFill="1" applyBorder="1" applyAlignment="1">
      <alignment horizontal="right" vertical="center"/>
    </xf>
    <xf numFmtId="0" fontId="6" fillId="5" borderId="29" xfId="1" applyFont="1" applyFill="1" applyBorder="1" applyAlignment="1">
      <alignment horizontal="right" vertical="center"/>
    </xf>
    <xf numFmtId="0" fontId="8" fillId="0" borderId="16" xfId="1" applyFont="1" applyBorder="1" applyAlignment="1">
      <alignment horizontal="right" vertical="center"/>
    </xf>
    <xf numFmtId="0" fontId="8" fillId="0" borderId="17" xfId="1" applyFont="1" applyBorder="1" applyAlignment="1">
      <alignment horizontal="right" vertical="center"/>
    </xf>
    <xf numFmtId="0" fontId="8" fillId="0" borderId="15" xfId="1" applyFont="1" applyBorder="1" applyAlignment="1">
      <alignment horizontal="right" vertical="center"/>
    </xf>
    <xf numFmtId="0" fontId="13" fillId="4" borderId="13"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4" borderId="14" xfId="0" applyFont="1" applyFill="1" applyBorder="1" applyAlignment="1" applyProtection="1">
      <alignment horizontal="center" vertical="center" wrapText="1"/>
      <protection locked="0"/>
    </xf>
    <xf numFmtId="0" fontId="12" fillId="3" borderId="1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12" fillId="3" borderId="12"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 fillId="5" borderId="13" xfId="1" applyFill="1" applyBorder="1" applyAlignment="1">
      <alignment horizontal="right" vertical="center"/>
    </xf>
    <xf numFmtId="0" fontId="1" fillId="5" borderId="2" xfId="1" applyFill="1" applyBorder="1" applyAlignment="1">
      <alignment horizontal="right" vertical="center"/>
    </xf>
    <xf numFmtId="0" fontId="1" fillId="5" borderId="3" xfId="1" applyFill="1" applyBorder="1" applyAlignment="1">
      <alignment horizontal="right"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13" fillId="0" borderId="18" xfId="1" applyFont="1" applyBorder="1" applyAlignment="1">
      <alignment horizontal="center" vertical="center"/>
    </xf>
    <xf numFmtId="0" fontId="13" fillId="0" borderId="0"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13"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 fillId="0" borderId="23" xfId="1" applyBorder="1" applyAlignment="1">
      <alignment horizontal="right" vertical="center"/>
    </xf>
    <xf numFmtId="0" fontId="1" fillId="0" borderId="1" xfId="1" applyBorder="1" applyAlignment="1">
      <alignment horizontal="right" vertical="center"/>
    </xf>
    <xf numFmtId="0" fontId="13" fillId="4" borderId="6" xfId="1" applyFont="1" applyFill="1" applyBorder="1" applyAlignment="1">
      <alignment horizontal="center" vertical="center"/>
    </xf>
    <xf numFmtId="0" fontId="13" fillId="4" borderId="7" xfId="1" applyFont="1" applyFill="1" applyBorder="1" applyAlignment="1">
      <alignment horizontal="center" vertical="center"/>
    </xf>
    <xf numFmtId="0" fontId="13" fillId="0" borderId="1" xfId="1" applyFont="1" applyBorder="1" applyAlignment="1">
      <alignment horizontal="center" vertical="center"/>
    </xf>
    <xf numFmtId="0" fontId="19" fillId="0" borderId="0" xfId="0" applyFont="1"/>
    <xf numFmtId="0" fontId="19" fillId="0" borderId="0" xfId="0" applyFont="1" applyAlignment="1">
      <alignment wrapText="1"/>
    </xf>
    <xf numFmtId="0" fontId="2" fillId="0" borderId="31" xfId="1" applyFont="1" applyBorder="1" applyAlignment="1">
      <alignment horizontal="center" vertical="center" wrapText="1"/>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wrapText="1"/>
    </xf>
    <xf numFmtId="0" fontId="2" fillId="0" borderId="35" xfId="1" applyFont="1" applyBorder="1" applyAlignment="1">
      <alignment horizontal="center"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cellXfs>
  <cellStyles count="39">
    <cellStyle name="Hipervínculo 2" xfId="23" xr:uid="{00000000-0005-0000-0000-000000000000}"/>
    <cellStyle name="Millares 2" xfId="13" xr:uid="{00000000-0005-0000-0000-000001000000}"/>
    <cellStyle name="Millares 3" xfId="20" xr:uid="{00000000-0005-0000-0000-000002000000}"/>
    <cellStyle name="Millares 4" xfId="29" xr:uid="{00000000-0005-0000-0000-000003000000}"/>
    <cellStyle name="Millares 5" xfId="5" xr:uid="{00000000-0005-0000-0000-000004000000}"/>
    <cellStyle name="Millares 8" xfId="27" xr:uid="{00000000-0005-0000-0000-000005000000}"/>
    <cellStyle name="Moneda [0]" xfId="3" builtinId="7"/>
    <cellStyle name="Moneda [0] 2" xfId="2" xr:uid="{00000000-0005-0000-0000-000008000000}"/>
    <cellStyle name="Moneda 2" xfId="10" xr:uid="{00000000-0005-0000-0000-000009000000}"/>
    <cellStyle name="Moneda 2 2" xfId="16" xr:uid="{00000000-0005-0000-0000-00000A000000}"/>
    <cellStyle name="Moneda 3" xfId="12" xr:uid="{00000000-0005-0000-0000-00000B000000}"/>
    <cellStyle name="Moneda 3 2" xfId="18" xr:uid="{00000000-0005-0000-0000-00000C000000}"/>
    <cellStyle name="Moneda 4" xfId="21" xr:uid="{00000000-0005-0000-0000-00000D000000}"/>
    <cellStyle name="Moneda 5" xfId="30" xr:uid="{00000000-0005-0000-0000-00000E000000}"/>
    <cellStyle name="Moneda 6" xfId="35" xr:uid="{00000000-0005-0000-0000-00000F000000}"/>
    <cellStyle name="Moneda 7" xfId="6" xr:uid="{00000000-0005-0000-0000-000010000000}"/>
    <cellStyle name="Moneda 8" xfId="37" xr:uid="{00000000-0005-0000-0000-000011000000}"/>
    <cellStyle name="Moneda 9" xfId="38" xr:uid="{00000000-0005-0000-0000-000012000000}"/>
    <cellStyle name="Normal" xfId="0" builtinId="0"/>
    <cellStyle name="Normal 10 2" xfId="7" xr:uid="{00000000-0005-0000-0000-000014000000}"/>
    <cellStyle name="Normal 2" xfId="1" xr:uid="{00000000-0005-0000-0000-000015000000}"/>
    <cellStyle name="Normal 2 2" xfId="14" xr:uid="{00000000-0005-0000-0000-000016000000}"/>
    <cellStyle name="Normal 2 2 2" xfId="26" xr:uid="{00000000-0005-0000-0000-000017000000}"/>
    <cellStyle name="Normal 2 3" xfId="25" xr:uid="{00000000-0005-0000-0000-000018000000}"/>
    <cellStyle name="Normal 2 4" xfId="33" xr:uid="{00000000-0005-0000-0000-000019000000}"/>
    <cellStyle name="Normal 2 5" xfId="8" xr:uid="{00000000-0005-0000-0000-00001A000000}"/>
    <cellStyle name="Normal 3" xfId="9" xr:uid="{00000000-0005-0000-0000-00001B000000}"/>
    <cellStyle name="Normal 3 2" xfId="15" xr:uid="{00000000-0005-0000-0000-00001C000000}"/>
    <cellStyle name="Normal 4" xfId="11" xr:uid="{00000000-0005-0000-0000-00001D000000}"/>
    <cellStyle name="Normal 4 2" xfId="17" xr:uid="{00000000-0005-0000-0000-00001E000000}"/>
    <cellStyle name="Normal 5" xfId="24" xr:uid="{00000000-0005-0000-0000-00001F000000}"/>
    <cellStyle name="Normal 5 2" xfId="32" xr:uid="{00000000-0005-0000-0000-000020000000}"/>
    <cellStyle name="Normal 6" xfId="19" xr:uid="{00000000-0005-0000-0000-000021000000}"/>
    <cellStyle name="Normal 7" xfId="28" xr:uid="{00000000-0005-0000-0000-000022000000}"/>
    <cellStyle name="Normal 8" xfId="34" xr:uid="{00000000-0005-0000-0000-000023000000}"/>
    <cellStyle name="Porcentaje 2" xfId="4" xr:uid="{00000000-0005-0000-0000-000024000000}"/>
    <cellStyle name="Porcentaje 2 2" xfId="22" xr:uid="{00000000-0005-0000-0000-000025000000}"/>
    <cellStyle name="Porcentaje 3" xfId="31" xr:uid="{00000000-0005-0000-0000-000026000000}"/>
    <cellStyle name="Porcentaje 4" xfId="36"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217714</xdr:colOff>
      <xdr:row>0</xdr:row>
      <xdr:rowOff>0</xdr:rowOff>
    </xdr:from>
    <xdr:to>
      <xdr:col>0</xdr:col>
      <xdr:colOff>1047750</xdr:colOff>
      <xdr:row>0</xdr:row>
      <xdr:rowOff>979715</xdr:rowOff>
    </xdr:to>
    <xdr:pic>
      <xdr:nvPicPr>
        <xdr:cNvPr id="3" name="Imagen 2">
          <a:extLst>
            <a:ext uri="{FF2B5EF4-FFF2-40B4-BE49-F238E27FC236}">
              <a16:creationId xmlns:a16="http://schemas.microsoft.com/office/drawing/2014/main" id="{F5E17DD2-2FB7-4ADC-9730-818BDF9516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 y="0"/>
          <a:ext cx="830036" cy="979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LUIS%20B\UNIVERSIDAD%20DISTRITAL\ADECUACI&#211;N%20BATERIAS%20DE%20BA&#209;O\INSUMOS%20ESTUDIO%20DE%20MERCADO\Estudio%20Mercado%20V10%20($xxx)%20P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sheetName val="Estudio de mercado"/>
      <sheetName val="P. E. Calle 34"/>
      <sheetName val="P. E. Calle 40"/>
      <sheetName val="P. E. LUIS A. CALVO"/>
      <sheetName val="P. E. MACARENA A"/>
      <sheetName val="P. E. MACARENA B"/>
      <sheetName val="P. E. PAIBA"/>
      <sheetName val="P. E. SABIO CALDAS"/>
      <sheetName val="P. E. SOTANOS"/>
      <sheetName val="P. E. TECNOLOGICA"/>
      <sheetName val="P. E. VIVERO"/>
      <sheetName val="P. E. CONSOLIDADO"/>
      <sheetName val="CONSOLIDADO CANT."/>
      <sheetName val="ICCV"/>
      <sheetName val="APU MESONES 1"/>
      <sheetName val="APU MESON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DESMONTE TOTAL</v>
          </cell>
          <cell r="B3" t="str">
            <v>M2</v>
          </cell>
          <cell r="C3">
            <v>16.5</v>
          </cell>
          <cell r="D3">
            <v>62.845000000000013</v>
          </cell>
          <cell r="E3">
            <v>27.4968</v>
          </cell>
          <cell r="F3">
            <v>12.63</v>
          </cell>
          <cell r="G3">
            <v>17.099999999999998</v>
          </cell>
          <cell r="H3">
            <v>0</v>
          </cell>
          <cell r="I3">
            <v>209.32109999999997</v>
          </cell>
          <cell r="J3">
            <v>78.784999999999997</v>
          </cell>
          <cell r="K3">
            <v>92.860099999999989</v>
          </cell>
          <cell r="L3">
            <v>189.48820000000003</v>
          </cell>
          <cell r="M3">
            <v>707.0261999999999</v>
          </cell>
        </row>
        <row r="4">
          <cell r="A4" t="str">
            <v xml:space="preserve">DESMONTE Y DEMOLICION DE PISO (TIPO DEFINIDO DE ACUERDO A VISITA TÉCNICA). INCLUYE RETIRO, TRANSPORTE Y DISPOSICIÓN FINAL DE ESCOMBROS EN SITIO AUTORIZADO.  </v>
          </cell>
          <cell r="B4" t="str">
            <v>M2</v>
          </cell>
          <cell r="C4">
            <v>0</v>
          </cell>
          <cell r="D4">
            <v>129.57999999999996</v>
          </cell>
          <cell r="E4">
            <v>11.2</v>
          </cell>
          <cell r="F4">
            <v>0</v>
          </cell>
          <cell r="G4">
            <v>17.099999999999998</v>
          </cell>
          <cell r="H4">
            <v>0</v>
          </cell>
          <cell r="I4">
            <v>0</v>
          </cell>
          <cell r="J4">
            <v>78.784999999999997</v>
          </cell>
          <cell r="K4">
            <v>101.5761</v>
          </cell>
          <cell r="L4">
            <v>174.46150000000003</v>
          </cell>
          <cell r="M4">
            <v>512.70259999999996</v>
          </cell>
        </row>
        <row r="5">
          <cell r="A5" t="str">
            <v xml:space="preserve">DESMONTE Y/O DEMOLICION DE CIELO RASO (TIPO DEFINIDO DE ACUERDO A VISITA TÉCNICA). INCLUYE DESMONTE DE ESTRUCTURA DE SOPORTE. INCLUYE RETIRO, TRANSPORTE Y DISPOSICIÓN FINAL DE ESCOMBROS EN SITIO AUTORIZADO.  </v>
          </cell>
          <cell r="B5" t="str">
            <v>M2</v>
          </cell>
          <cell r="C5">
            <v>0</v>
          </cell>
          <cell r="D5">
            <v>129.57999999999996</v>
          </cell>
          <cell r="E5">
            <v>11.2</v>
          </cell>
          <cell r="F5">
            <v>0</v>
          </cell>
          <cell r="G5">
            <v>0</v>
          </cell>
          <cell r="H5">
            <v>0</v>
          </cell>
          <cell r="I5">
            <v>224.47109999999998</v>
          </cell>
          <cell r="J5">
            <v>39.590000000000003</v>
          </cell>
          <cell r="K5">
            <v>44.819099999999999</v>
          </cell>
          <cell r="L5">
            <v>157.29500000000002</v>
          </cell>
          <cell r="M5">
            <v>606.95519999999999</v>
          </cell>
        </row>
        <row r="6">
          <cell r="A6" t="str">
            <v xml:space="preserve">DEMOLICIÓN DE ENCHAPE DE PARED (TIPO DEFINIDO DE ACUERDO A VISITA TÉCNICA). INCLUYE PICADO DE BASE DE MORTERO (SI APLICA). INCLUYE RETIRO, TRANSPORTE Y DISPOSICIÓN FINAL DE ESCOMBROS EN SITIO AUTORIZADO.  </v>
          </cell>
          <cell r="B6" t="str">
            <v>M2</v>
          </cell>
          <cell r="C6">
            <v>0</v>
          </cell>
          <cell r="D6">
            <v>0</v>
          </cell>
          <cell r="E6">
            <v>39.430999999999997</v>
          </cell>
          <cell r="F6">
            <v>0</v>
          </cell>
          <cell r="G6">
            <v>60.015199999999993</v>
          </cell>
          <cell r="H6">
            <v>0</v>
          </cell>
          <cell r="I6">
            <v>0</v>
          </cell>
          <cell r="J6">
            <v>249.40750000000003</v>
          </cell>
          <cell r="K6">
            <v>131.43899999999996</v>
          </cell>
          <cell r="L6">
            <v>372.24199999999996</v>
          </cell>
          <cell r="M6">
            <v>852.53469999999993</v>
          </cell>
        </row>
        <row r="7">
          <cell r="A7" t="str">
            <v>DESMONTE DE DIVISIONES DE BAÑO EN CUALQUIER MATERIAL. INCLUYE RETIRO DE ESTRUCTURA, PUERTAS Y ELEMENTOS DE FIJACIÓN. INCLUYE RETIRO, TRANSPORTE Y DISPOSICIÓN FINAL EN SITIO DESIGNADO POR LA DIVISIÓN DE RECURSOS FÍSICOS.</v>
          </cell>
          <cell r="B7" t="str">
            <v>M2</v>
          </cell>
          <cell r="C7">
            <v>0</v>
          </cell>
          <cell r="D7">
            <v>55.600199999999973</v>
          </cell>
          <cell r="E7">
            <v>21.709200000000003</v>
          </cell>
          <cell r="F7">
            <v>0</v>
          </cell>
          <cell r="G7">
            <v>8.9901999999999997</v>
          </cell>
          <cell r="H7">
            <v>0</v>
          </cell>
          <cell r="I7">
            <v>34.620000000000005</v>
          </cell>
          <cell r="J7">
            <v>28.597999999999999</v>
          </cell>
          <cell r="K7">
            <v>27.93</v>
          </cell>
          <cell r="L7">
            <v>125.535</v>
          </cell>
          <cell r="M7">
            <v>302.98259999999999</v>
          </cell>
        </row>
        <row r="8">
          <cell r="A8" t="str">
            <v xml:space="preserve">DESMONTE Y DEMOLICIÓN DE MESÓN EN GRANITO. INCLUYE RETIRO, TRANSPORTE Y DISPOSICIÓN FINAL DE ESCOMBROS EN SITIO AUTORIZADO.  </v>
          </cell>
          <cell r="B8" t="str">
            <v>M2</v>
          </cell>
          <cell r="C8">
            <v>0</v>
          </cell>
          <cell r="D8">
            <v>0</v>
          </cell>
          <cell r="E8">
            <v>0</v>
          </cell>
          <cell r="F8">
            <v>0</v>
          </cell>
          <cell r="G8">
            <v>2.8800000000000003</v>
          </cell>
          <cell r="H8">
            <v>0</v>
          </cell>
          <cell r="I8">
            <v>43.384000000000007</v>
          </cell>
          <cell r="J8">
            <v>3.5999999999999996</v>
          </cell>
          <cell r="K8">
            <v>2.9775</v>
          </cell>
          <cell r="L8">
            <v>21.471599999999999</v>
          </cell>
          <cell r="M8">
            <v>74.313100000000006</v>
          </cell>
        </row>
        <row r="9">
          <cell r="A9" t="str">
            <v>DESMONTAJE DE LUMINARIA (EMPOTRADA, INSTALADA EN SUPERFICIE Ó SUSPENDIDA). INCLUYE RETIRO DE ESTRUCTURA DE MONTAJE. INCLUYE RETIRO, TRANSPORTE Y DISPOSICIÓN FINAL DE ESCOMBROS EN SITIO DESIGNADO POR LA DIVISIÓN DE RECURSOS FÍSICOS.</v>
          </cell>
          <cell r="B9" t="str">
            <v>UND</v>
          </cell>
          <cell r="C9">
            <v>0</v>
          </cell>
          <cell r="D9">
            <v>31</v>
          </cell>
          <cell r="E9">
            <v>4</v>
          </cell>
          <cell r="F9">
            <v>1</v>
          </cell>
          <cell r="G9">
            <v>2</v>
          </cell>
          <cell r="H9">
            <v>0</v>
          </cell>
          <cell r="I9">
            <v>20</v>
          </cell>
          <cell r="J9">
            <v>11</v>
          </cell>
          <cell r="K9">
            <v>13</v>
          </cell>
          <cell r="L9">
            <v>59</v>
          </cell>
          <cell r="M9">
            <v>141</v>
          </cell>
        </row>
        <row r="10">
          <cell r="A10" t="str">
            <v>DESMONTE DE INTERRUPTORES Y TOMACORRIENTES. INCLUYE RETIRO, TRANSPORTE Y DISPOSICIÓN FINAL DE ESCOMBROS EN SITIO AUTORIZADO.</v>
          </cell>
          <cell r="B10" t="str">
            <v>UND</v>
          </cell>
          <cell r="C10">
            <v>0</v>
          </cell>
          <cell r="D10">
            <v>40</v>
          </cell>
          <cell r="E10">
            <v>8</v>
          </cell>
          <cell r="F10">
            <v>0</v>
          </cell>
          <cell r="G10">
            <v>2</v>
          </cell>
          <cell r="H10">
            <v>0</v>
          </cell>
          <cell r="I10">
            <v>38</v>
          </cell>
          <cell r="J10">
            <v>13</v>
          </cell>
          <cell r="K10">
            <v>17</v>
          </cell>
          <cell r="L10">
            <v>45</v>
          </cell>
          <cell r="M10">
            <v>163</v>
          </cell>
        </row>
        <row r="11">
          <cell r="A11" t="str">
            <v>DESMONTE DE ESPEJO. INCLUYE RETIRO DE ESTRUCTURA DE SOPORTE Y ELEMENTOS DE FIJACIÓN. INCLUYE RETIRO, TRANSPORTE Y DISPOSICIÓN FINAL DE ESCOMBROS EN SITIO AUTORIZADO.</v>
          </cell>
          <cell r="B11" t="str">
            <v>M2</v>
          </cell>
          <cell r="C11">
            <v>7.6999999999999993</v>
          </cell>
          <cell r="D11">
            <v>45.389999999999993</v>
          </cell>
          <cell r="E11">
            <v>7.5</v>
          </cell>
          <cell r="F11">
            <v>0</v>
          </cell>
          <cell r="G11">
            <v>5.0399999999999991</v>
          </cell>
          <cell r="H11">
            <v>0</v>
          </cell>
          <cell r="I11">
            <v>75.040999999999968</v>
          </cell>
          <cell r="J11">
            <v>5.4</v>
          </cell>
          <cell r="K11">
            <v>10.7875</v>
          </cell>
          <cell r="L11">
            <v>45.209999999999994</v>
          </cell>
          <cell r="M11">
            <v>202.06849999999997</v>
          </cell>
        </row>
        <row r="12">
          <cell r="A12" t="str">
            <v>DESMONTE DE CAJILLAS DE REGISTRO. INCLUYE RETIRO, TRANSPORTE Y DISPOSICIÓN FINAL DE ESCOMBROS EN SITIO AUTORIZADO.  .</v>
          </cell>
          <cell r="B12" t="str">
            <v>UND</v>
          </cell>
          <cell r="C12">
            <v>13</v>
          </cell>
          <cell r="D12">
            <v>23</v>
          </cell>
          <cell r="E12">
            <v>4</v>
          </cell>
          <cell r="F12">
            <v>24</v>
          </cell>
          <cell r="G12">
            <v>4</v>
          </cell>
          <cell r="H12">
            <v>21</v>
          </cell>
          <cell r="I12">
            <v>19</v>
          </cell>
          <cell r="J12">
            <v>10</v>
          </cell>
          <cell r="K12">
            <v>16</v>
          </cell>
          <cell r="L12">
            <v>27</v>
          </cell>
          <cell r="M12">
            <v>161</v>
          </cell>
        </row>
        <row r="13">
          <cell r="A13" t="str">
            <v>DESMONTE DE VENTANAS EN CUALQUIER MATERIAL, INCLUYE MARCO.  INCLUYE RETIRO, TRANSPORTE Y DISPOSICIÓN FINAL DE ESCOMBROS EN SITIO AUTORIZADO.</v>
          </cell>
          <cell r="B13" t="str">
            <v>M2</v>
          </cell>
          <cell r="C13">
            <v>0</v>
          </cell>
          <cell r="D13">
            <v>0</v>
          </cell>
          <cell r="E13">
            <v>0</v>
          </cell>
          <cell r="F13">
            <v>0</v>
          </cell>
          <cell r="G13">
            <v>0</v>
          </cell>
          <cell r="H13">
            <v>0</v>
          </cell>
          <cell r="I13">
            <v>0</v>
          </cell>
          <cell r="J13">
            <v>0</v>
          </cell>
          <cell r="K13">
            <v>0</v>
          </cell>
          <cell r="L13">
            <v>10</v>
          </cell>
          <cell r="M13">
            <v>10</v>
          </cell>
        </row>
        <row r="14">
          <cell r="A14" t="str">
            <v>DEMOLICIÓN DE MUROS EN MAMPOSTERÍA, ESPESOR VARIABLE. INCLUYE RETIRO, TRANSPORTE Y DISPOSICIÓN FINAL DE ESCOMBROS EN SITIO AUTORIZADO. </v>
          </cell>
          <cell r="B14" t="str">
            <v>M2</v>
          </cell>
          <cell r="C14">
            <v>0</v>
          </cell>
          <cell r="D14">
            <v>0</v>
          </cell>
          <cell r="E14">
            <v>0</v>
          </cell>
          <cell r="F14">
            <v>0</v>
          </cell>
          <cell r="G14">
            <v>0</v>
          </cell>
          <cell r="H14">
            <v>0</v>
          </cell>
          <cell r="I14">
            <v>0</v>
          </cell>
          <cell r="J14">
            <v>6</v>
          </cell>
          <cell r="K14">
            <v>0</v>
          </cell>
          <cell r="L14">
            <v>0</v>
          </cell>
          <cell r="M14">
            <v>6</v>
          </cell>
        </row>
        <row r="15">
          <cell r="A15" t="str">
            <v>DESMONTE DE SENSORES INSTALADOS EN APARATOS SANITARIOS. INCLUYE RETIRO, TRANSPORTE Y DISPOSICIÓN FINAL EN SITIO DESIGNADO POR LA DIVISIÓN DE RECURSOS FÍSICOS.</v>
          </cell>
          <cell r="B15" t="str">
            <v>UND</v>
          </cell>
          <cell r="C15">
            <v>0</v>
          </cell>
          <cell r="D15">
            <v>0</v>
          </cell>
          <cell r="E15">
            <v>0</v>
          </cell>
          <cell r="F15">
            <v>88</v>
          </cell>
          <cell r="G15">
            <v>0</v>
          </cell>
          <cell r="H15">
            <v>118</v>
          </cell>
          <cell r="I15">
            <v>0</v>
          </cell>
          <cell r="J15">
            <v>0</v>
          </cell>
          <cell r="K15">
            <v>0</v>
          </cell>
          <cell r="L15">
            <v>0</v>
          </cell>
          <cell r="M15">
            <v>206</v>
          </cell>
        </row>
        <row r="16">
          <cell r="A16" t="str">
            <v>INSPECCIÓN, SONDEO, DESTAPONAMIENTO, LAVADO Y DESINFECCIÓN DE TUBERÍA HIDRAULICA Y SANITARIA EN BATERIAS DE BAÑOS.  INCLUYE RETIRO, TRANSPORTE Y DISPOSICIÓN FINAL DE ESCOMBROS EN SITIO AUTORIZADO. </v>
          </cell>
          <cell r="B16" t="str">
            <v>ML</v>
          </cell>
          <cell r="C16">
            <v>2</v>
          </cell>
          <cell r="D16">
            <v>50</v>
          </cell>
          <cell r="E16">
            <v>22</v>
          </cell>
          <cell r="F16">
            <v>99</v>
          </cell>
          <cell r="G16">
            <v>8</v>
          </cell>
          <cell r="H16">
            <v>68</v>
          </cell>
          <cell r="I16">
            <v>136</v>
          </cell>
          <cell r="J16">
            <v>46</v>
          </cell>
          <cell r="K16">
            <v>40</v>
          </cell>
          <cell r="L16">
            <v>98</v>
          </cell>
          <cell r="M16">
            <v>569</v>
          </cell>
        </row>
        <row r="17">
          <cell r="A17" t="str">
            <v>TUBERIA RDE21 1/2</v>
          </cell>
          <cell r="B17" t="str">
            <v>ML</v>
          </cell>
          <cell r="C17">
            <v>1</v>
          </cell>
          <cell r="D17">
            <v>25</v>
          </cell>
          <cell r="E17">
            <v>10</v>
          </cell>
          <cell r="F17">
            <v>9</v>
          </cell>
          <cell r="G17">
            <v>4</v>
          </cell>
          <cell r="H17">
            <v>0</v>
          </cell>
          <cell r="I17">
            <v>68</v>
          </cell>
          <cell r="J17">
            <v>23</v>
          </cell>
          <cell r="K17">
            <v>20</v>
          </cell>
          <cell r="L17">
            <v>49</v>
          </cell>
          <cell r="M17">
            <v>209</v>
          </cell>
        </row>
        <row r="18">
          <cell r="A18" t="str">
            <v>TUBERIA RDE21 3/4</v>
          </cell>
          <cell r="B18" t="str">
            <v>ML</v>
          </cell>
          <cell r="C18">
            <v>2</v>
          </cell>
          <cell r="D18">
            <v>2</v>
          </cell>
          <cell r="E18">
            <v>2</v>
          </cell>
          <cell r="F18">
            <v>2</v>
          </cell>
          <cell r="G18">
            <v>2</v>
          </cell>
          <cell r="H18">
            <v>2</v>
          </cell>
          <cell r="I18">
            <v>2</v>
          </cell>
          <cell r="J18">
            <v>2</v>
          </cell>
          <cell r="K18">
            <v>2</v>
          </cell>
          <cell r="L18">
            <v>2</v>
          </cell>
          <cell r="M18">
            <v>20</v>
          </cell>
        </row>
        <row r="19">
          <cell r="A19" t="str">
            <v>TUBERIA RDE21 1</v>
          </cell>
          <cell r="B19" t="str">
            <v>ML</v>
          </cell>
          <cell r="C19">
            <v>2</v>
          </cell>
          <cell r="D19">
            <v>2</v>
          </cell>
          <cell r="E19">
            <v>2</v>
          </cell>
          <cell r="F19">
            <v>2</v>
          </cell>
          <cell r="G19">
            <v>2</v>
          </cell>
          <cell r="H19">
            <v>2</v>
          </cell>
          <cell r="I19">
            <v>2</v>
          </cell>
          <cell r="J19">
            <v>2</v>
          </cell>
          <cell r="K19">
            <v>2</v>
          </cell>
          <cell r="L19">
            <v>2</v>
          </cell>
          <cell r="M19">
            <v>20</v>
          </cell>
        </row>
        <row r="20">
          <cell r="A20" t="str">
            <v>TUBERIA RDE21 1 1/2</v>
          </cell>
          <cell r="B20" t="str">
            <v>ML</v>
          </cell>
          <cell r="C20">
            <v>2</v>
          </cell>
          <cell r="D20">
            <v>2</v>
          </cell>
          <cell r="E20">
            <v>2</v>
          </cell>
          <cell r="F20">
            <v>2</v>
          </cell>
          <cell r="G20">
            <v>2</v>
          </cell>
          <cell r="H20">
            <v>2</v>
          </cell>
          <cell r="I20">
            <v>2</v>
          </cell>
          <cell r="J20">
            <v>2</v>
          </cell>
          <cell r="K20">
            <v>2</v>
          </cell>
          <cell r="L20">
            <v>2</v>
          </cell>
          <cell r="M20">
            <v>20</v>
          </cell>
        </row>
        <row r="21">
          <cell r="A21" t="str">
            <v>TUBERIA RDE21 2</v>
          </cell>
          <cell r="B21" t="str">
            <v>ML</v>
          </cell>
          <cell r="C21">
            <v>2</v>
          </cell>
          <cell r="D21">
            <v>2</v>
          </cell>
          <cell r="E21">
            <v>2</v>
          </cell>
          <cell r="F21">
            <v>2</v>
          </cell>
          <cell r="G21">
            <v>2</v>
          </cell>
          <cell r="H21">
            <v>2</v>
          </cell>
          <cell r="I21">
            <v>2</v>
          </cell>
          <cell r="J21">
            <v>2</v>
          </cell>
          <cell r="K21">
            <v>2</v>
          </cell>
          <cell r="L21">
            <v>2</v>
          </cell>
          <cell r="M21">
            <v>20</v>
          </cell>
        </row>
        <row r="22">
          <cell r="A22" t="str">
            <v>TUBERIA SANITARIA 2</v>
          </cell>
          <cell r="B22" t="str">
            <v>ML</v>
          </cell>
          <cell r="C22">
            <v>1</v>
          </cell>
          <cell r="D22">
            <v>25</v>
          </cell>
          <cell r="E22">
            <v>10</v>
          </cell>
          <cell r="F22">
            <v>9</v>
          </cell>
          <cell r="G22">
            <v>4</v>
          </cell>
          <cell r="H22">
            <v>0</v>
          </cell>
          <cell r="I22">
            <v>68</v>
          </cell>
          <cell r="J22">
            <v>23</v>
          </cell>
          <cell r="K22">
            <v>20</v>
          </cell>
          <cell r="L22">
            <v>49</v>
          </cell>
          <cell r="M22">
            <v>209</v>
          </cell>
        </row>
        <row r="23">
          <cell r="A23" t="str">
            <v>TUBERIA SANITARIA 3</v>
          </cell>
          <cell r="B23" t="str">
            <v>ML</v>
          </cell>
          <cell r="C23">
            <v>2</v>
          </cell>
          <cell r="D23">
            <v>2</v>
          </cell>
          <cell r="E23">
            <v>2</v>
          </cell>
          <cell r="F23">
            <v>2</v>
          </cell>
          <cell r="G23">
            <v>2</v>
          </cell>
          <cell r="H23">
            <v>2</v>
          </cell>
          <cell r="I23">
            <v>2</v>
          </cell>
          <cell r="J23">
            <v>2</v>
          </cell>
          <cell r="K23">
            <v>2</v>
          </cell>
          <cell r="L23">
            <v>2</v>
          </cell>
          <cell r="M23">
            <v>20</v>
          </cell>
        </row>
        <row r="24">
          <cell r="A24" t="str">
            <v>TUBERIA SANITARIA 4</v>
          </cell>
          <cell r="B24" t="str">
            <v>ML</v>
          </cell>
          <cell r="C24">
            <v>2</v>
          </cell>
          <cell r="D24">
            <v>2</v>
          </cell>
          <cell r="E24">
            <v>2</v>
          </cell>
          <cell r="F24">
            <v>2</v>
          </cell>
          <cell r="G24">
            <v>2</v>
          </cell>
          <cell r="H24">
            <v>2</v>
          </cell>
          <cell r="I24">
            <v>2</v>
          </cell>
          <cell r="J24">
            <v>2</v>
          </cell>
          <cell r="K24">
            <v>2</v>
          </cell>
          <cell r="L24">
            <v>2</v>
          </cell>
          <cell r="M24">
            <v>20</v>
          </cell>
        </row>
        <row r="25">
          <cell r="A25" t="str">
            <v>SUMINISTRO E INSTALACIÓN REJILLA METÁLICA ANTIOLORES CON SOSCO 3X2"</v>
          </cell>
          <cell r="B25" t="str">
            <v>UND</v>
          </cell>
          <cell r="C25">
            <v>9</v>
          </cell>
          <cell r="D25">
            <v>20</v>
          </cell>
          <cell r="E25">
            <v>5</v>
          </cell>
          <cell r="F25">
            <v>18</v>
          </cell>
          <cell r="G25">
            <v>2</v>
          </cell>
          <cell r="H25">
            <v>2</v>
          </cell>
          <cell r="I25">
            <v>19</v>
          </cell>
          <cell r="J25">
            <v>9</v>
          </cell>
          <cell r="K25">
            <v>20</v>
          </cell>
          <cell r="L25">
            <v>22</v>
          </cell>
          <cell r="M25">
            <v>126</v>
          </cell>
        </row>
        <row r="26">
          <cell r="A26" t="str">
            <v>SUMINISTRO E INSTALACIÓN DE PUNTO SANITARIO 2"(INCLUYE REGATAS, RESANES Y ACCESORIOS DE FIJACIÓN)</v>
          </cell>
          <cell r="B26" t="str">
            <v>UND</v>
          </cell>
          <cell r="C26">
            <v>2</v>
          </cell>
          <cell r="D26">
            <v>2</v>
          </cell>
          <cell r="E26">
            <v>2</v>
          </cell>
          <cell r="F26">
            <v>2</v>
          </cell>
          <cell r="G26">
            <v>2</v>
          </cell>
          <cell r="H26">
            <v>2</v>
          </cell>
          <cell r="I26">
            <v>2</v>
          </cell>
          <cell r="J26">
            <v>2</v>
          </cell>
          <cell r="K26">
            <v>2</v>
          </cell>
          <cell r="L26">
            <v>2</v>
          </cell>
          <cell r="M26">
            <v>20</v>
          </cell>
        </row>
        <row r="27">
          <cell r="A27" t="str">
            <v>SUMINISTRO E INSTALACIÓN DE PUNTO HIDRÁULICO 1/2" (INCLUYE REGATAS, RESANES Y ACCESORIOS)</v>
          </cell>
          <cell r="B27" t="str">
            <v>UND</v>
          </cell>
          <cell r="C27">
            <v>2</v>
          </cell>
          <cell r="D27">
            <v>2</v>
          </cell>
          <cell r="E27">
            <v>2</v>
          </cell>
          <cell r="F27">
            <v>2</v>
          </cell>
          <cell r="G27">
            <v>2</v>
          </cell>
          <cell r="H27">
            <v>2</v>
          </cell>
          <cell r="I27">
            <v>2</v>
          </cell>
          <cell r="J27">
            <v>2</v>
          </cell>
          <cell r="K27">
            <v>2</v>
          </cell>
          <cell r="L27">
            <v>2</v>
          </cell>
          <cell r="M27">
            <v>20</v>
          </cell>
        </row>
        <row r="28">
          <cell r="A28" t="str">
            <v>SUMINISTRO E INSTALACIÓN VÁLVULA DE PASO 1/2" METÁLICA TIPO BOLA. INCLUYE  ACCESORIOS Y TODO LO NECESARIO PARA SU CORRECTA CONEXIÓN E INSTALACIÓN.  NO INCLUYE TUBERÍA DE PVC, NO INCLUYE ACCESORIOS DE PVC.</v>
          </cell>
          <cell r="B28" t="str">
            <v>UND</v>
          </cell>
          <cell r="C28">
            <v>1</v>
          </cell>
          <cell r="D28">
            <v>1</v>
          </cell>
          <cell r="E28">
            <v>1</v>
          </cell>
          <cell r="F28">
            <v>1</v>
          </cell>
          <cell r="G28">
            <v>1</v>
          </cell>
          <cell r="H28">
            <v>1</v>
          </cell>
          <cell r="I28">
            <v>1</v>
          </cell>
          <cell r="J28">
            <v>1</v>
          </cell>
          <cell r="K28">
            <v>1</v>
          </cell>
          <cell r="L28">
            <v>1</v>
          </cell>
          <cell r="M28">
            <v>10</v>
          </cell>
        </row>
        <row r="29">
          <cell r="A29" t="str">
            <v>SUMINISTRO E INSTALACIÓN VÁLVULA DE PASO 1" METÁLICA TIPO BOLA. INCLUYE  ACCESORIOS Y TODO LO NECESARIO PARA SU CORRECTA CONEXIÓN E INSTALACIÓN.  NO INCLUYE TUBERÍA DE PVC, NO INCLUYE ACCESORIOS DE PVC.</v>
          </cell>
          <cell r="B29" t="str">
            <v>UND</v>
          </cell>
          <cell r="C29">
            <v>1</v>
          </cell>
          <cell r="D29">
            <v>1</v>
          </cell>
          <cell r="E29">
            <v>1</v>
          </cell>
          <cell r="F29">
            <v>1</v>
          </cell>
          <cell r="G29">
            <v>1</v>
          </cell>
          <cell r="H29">
            <v>1</v>
          </cell>
          <cell r="I29">
            <v>1</v>
          </cell>
          <cell r="J29">
            <v>1</v>
          </cell>
          <cell r="K29">
            <v>1</v>
          </cell>
          <cell r="L29">
            <v>1</v>
          </cell>
          <cell r="M29">
            <v>10</v>
          </cell>
        </row>
        <row r="30">
          <cell r="A30" t="str">
            <v>SUMINISTRO E INSTALACIÓN VÁLVULA DE PASO 1 1/2" METÁLICA TIPO BOLA. INCLUYE  ACCESORIOS Y TODO LO NECESARIO PARA SU CORRECTA CONEXIÓN E INSTALACIÓN.  NO INCLUYE TUBERÍA DE PVC, NO INCLUYE ACCESORIOS DE PVC.</v>
          </cell>
          <cell r="B30" t="str">
            <v>UND</v>
          </cell>
          <cell r="C30">
            <v>13</v>
          </cell>
          <cell r="D30">
            <v>23</v>
          </cell>
          <cell r="E30">
            <v>4</v>
          </cell>
          <cell r="F30">
            <v>24</v>
          </cell>
          <cell r="G30">
            <v>4</v>
          </cell>
          <cell r="H30">
            <v>21</v>
          </cell>
          <cell r="I30">
            <v>20</v>
          </cell>
          <cell r="J30">
            <v>10</v>
          </cell>
          <cell r="K30">
            <v>16</v>
          </cell>
          <cell r="L30">
            <v>32</v>
          </cell>
          <cell r="M30">
            <v>167</v>
          </cell>
        </row>
        <row r="31">
          <cell r="A31" t="str">
            <v>SUMINISTRO E INSTALACIÓN VÁLVULA DE PASO 2" METÁLICA TIPO BOLA. INCLUYE  ACCESORIOS Y TODO LO NECESARIO PARA SU CORRECTA CONEXIÓN E INSTALACIÓN.  NO INCLUYE TUBERÍA DE PVC, NO INCLUYE ACCESORIOS DE PVC.</v>
          </cell>
          <cell r="B31" t="str">
            <v>UND</v>
          </cell>
          <cell r="C31">
            <v>1</v>
          </cell>
          <cell r="D31">
            <v>1</v>
          </cell>
          <cell r="E31">
            <v>1</v>
          </cell>
          <cell r="F31">
            <v>1</v>
          </cell>
          <cell r="G31">
            <v>1</v>
          </cell>
          <cell r="H31">
            <v>1</v>
          </cell>
          <cell r="I31">
            <v>1</v>
          </cell>
          <cell r="J31">
            <v>1</v>
          </cell>
          <cell r="K31">
            <v>1</v>
          </cell>
          <cell r="L31">
            <v>1</v>
          </cell>
          <cell r="M31">
            <v>10</v>
          </cell>
        </row>
        <row r="32">
          <cell r="A32" t="str">
            <v>SUMINISTRO E INSTALACIÓN DE TAPA REGISTRO PLASTICA (20X20).</v>
          </cell>
          <cell r="B32" t="str">
            <v>UND</v>
          </cell>
          <cell r="C32">
            <v>13</v>
          </cell>
          <cell r="D32">
            <v>23</v>
          </cell>
          <cell r="E32">
            <v>4</v>
          </cell>
          <cell r="F32">
            <v>24</v>
          </cell>
          <cell r="G32">
            <v>4</v>
          </cell>
          <cell r="H32">
            <v>21</v>
          </cell>
          <cell r="I32">
            <v>20</v>
          </cell>
          <cell r="J32">
            <v>10</v>
          </cell>
          <cell r="K32">
            <v>16</v>
          </cell>
          <cell r="L32">
            <v>32</v>
          </cell>
          <cell r="M32">
            <v>167</v>
          </cell>
        </row>
        <row r="33">
          <cell r="A33" t="str">
            <v xml:space="preserve">SUMINISTRO E INSTALACIÓN DE ORINAL TIPO ARRECIFE LÍNEA INSTITUCIONAL TIPO PUSH CON GRIFERÍA ANTIVANDALICA, COLOR BLANCO (CONJUNTO SANITARIO QUE INCLUYE ORINAL, GRIFERÍA, ACCESORIOS DE CONEXIÓN E INSTALACIÓN). </v>
          </cell>
          <cell r="B33" t="str">
            <v>UND</v>
          </cell>
          <cell r="C33">
            <v>1</v>
          </cell>
          <cell r="D33">
            <v>0</v>
          </cell>
          <cell r="E33">
            <v>2</v>
          </cell>
          <cell r="F33">
            <v>4</v>
          </cell>
          <cell r="G33">
            <v>0</v>
          </cell>
          <cell r="H33">
            <v>0</v>
          </cell>
          <cell r="I33">
            <v>22</v>
          </cell>
          <cell r="J33">
            <v>1</v>
          </cell>
          <cell r="K33">
            <v>1</v>
          </cell>
          <cell r="L33">
            <v>16</v>
          </cell>
          <cell r="M33">
            <v>47</v>
          </cell>
        </row>
        <row r="34">
          <cell r="A34" t="str">
            <v>SUMINISTRO E INSTALACIÓN DE SANITARIO TIPO ADRIÁTICO LÍNEA INSTITUCIONAL TIPO PUSH ANTIVANDALICO, COLOR BLANCO (CONJUNTO SANITARIO QUE INCLUYE SANITARIO, TAPA, TANQUE, GRIFERÍA, ACCESORIOS DE CONEXIÓN E INSTALACIÓN).</v>
          </cell>
          <cell r="B34" t="str">
            <v>UND</v>
          </cell>
          <cell r="C34">
            <v>0</v>
          </cell>
          <cell r="D34">
            <v>25</v>
          </cell>
          <cell r="E34">
            <v>8</v>
          </cell>
          <cell r="F34">
            <v>4</v>
          </cell>
          <cell r="G34">
            <v>4</v>
          </cell>
          <cell r="H34">
            <v>0</v>
          </cell>
          <cell r="I34">
            <v>41</v>
          </cell>
          <cell r="J34">
            <v>17</v>
          </cell>
          <cell r="K34">
            <v>19</v>
          </cell>
          <cell r="L34">
            <v>43</v>
          </cell>
          <cell r="M34">
            <v>161</v>
          </cell>
        </row>
        <row r="35">
          <cell r="A35" t="str">
            <v>SANITARIO DISCAPACITADOS</v>
          </cell>
          <cell r="B35" t="str">
            <v>UND</v>
          </cell>
          <cell r="C35">
            <v>0</v>
          </cell>
          <cell r="D35">
            <v>0</v>
          </cell>
          <cell r="E35">
            <v>0</v>
          </cell>
          <cell r="F35">
            <v>0</v>
          </cell>
          <cell r="G35">
            <v>0</v>
          </cell>
          <cell r="H35">
            <v>0</v>
          </cell>
          <cell r="I35">
            <v>5</v>
          </cell>
          <cell r="J35">
            <v>0</v>
          </cell>
          <cell r="K35">
            <v>0</v>
          </cell>
          <cell r="L35">
            <v>4</v>
          </cell>
          <cell r="M35">
            <v>9</v>
          </cell>
        </row>
        <row r="36">
          <cell r="A36" t="str">
            <v>SUMINISTRO E INSTALACIÓN DE LAVAMANOS TIPO VALENCIA LÍNEA INSTITUCIONAL COLOR BLANCO. (CONJUNTO QUE INCLUYE LAVAMANOS, GRIFERÍA TIPO PUSH, ACCESORIOS DE CONEXIÓN E INSTALACIÓN).NO INCLUYE TUBERIA DE PVC, NI ACCESORIOS DE PVC.</v>
          </cell>
          <cell r="B36" t="str">
            <v>UND</v>
          </cell>
          <cell r="C36">
            <v>0</v>
          </cell>
          <cell r="D36">
            <v>0</v>
          </cell>
          <cell r="E36">
            <v>0</v>
          </cell>
          <cell r="F36">
            <v>0</v>
          </cell>
          <cell r="G36">
            <v>0</v>
          </cell>
          <cell r="H36">
            <v>0</v>
          </cell>
          <cell r="I36">
            <v>0</v>
          </cell>
          <cell r="J36">
            <v>4</v>
          </cell>
          <cell r="K36">
            <v>0</v>
          </cell>
          <cell r="L36">
            <v>4</v>
          </cell>
          <cell r="M36">
            <v>8</v>
          </cell>
        </row>
        <row r="37">
          <cell r="A37" t="str">
            <v xml:space="preserve">SUMNISTRO E INSTALACIÓN GRIFERIA PARA ORINAL  INSTITUCIONAL ANTIVANDALICA  TIPO PUSH. INCLUYE ACCESORIOS DE CONEXIÓN E INSTALACIÓN. REFERENCIA GRIVAL, SIMILAR O SUPERIOR. NO INCLUYE TUBERIA DE PVC, NI ACCESORIOS DE PVC. </v>
          </cell>
          <cell r="B37" t="str">
            <v>UND</v>
          </cell>
          <cell r="C37">
            <v>0</v>
          </cell>
          <cell r="D37">
            <v>0</v>
          </cell>
          <cell r="E37">
            <v>0</v>
          </cell>
          <cell r="F37">
            <v>20</v>
          </cell>
          <cell r="G37">
            <v>0</v>
          </cell>
          <cell r="H37">
            <v>18</v>
          </cell>
          <cell r="I37">
            <v>0</v>
          </cell>
          <cell r="J37">
            <v>4</v>
          </cell>
          <cell r="K37">
            <v>0</v>
          </cell>
          <cell r="L37">
            <v>0</v>
          </cell>
          <cell r="M37">
            <v>42</v>
          </cell>
        </row>
        <row r="38">
          <cell r="A38" t="str">
            <v xml:space="preserve">SUMNISTRO E INSTALACIÓN GRIFERIA PARA SANITARIO  INSTITUCIONAL ANTIVANDALICA  TIPO PUSH. INCLUYE ACCESORIOS DE CONEXIÓN E INSTALACIÓN. REFERENCIA GRIVAL, SIMILAR O SUPERIOR. NO INCLUYE TUBERIA DE PVC, NI ACCESORIOS DE PVC. </v>
          </cell>
          <cell r="B38" t="str">
            <v>UND</v>
          </cell>
          <cell r="C38">
            <v>0</v>
          </cell>
          <cell r="D38">
            <v>0</v>
          </cell>
          <cell r="E38">
            <v>0</v>
          </cell>
          <cell r="F38">
            <v>57</v>
          </cell>
          <cell r="G38">
            <v>0</v>
          </cell>
          <cell r="H38">
            <v>51</v>
          </cell>
          <cell r="I38">
            <v>0</v>
          </cell>
          <cell r="J38">
            <v>0</v>
          </cell>
          <cell r="K38">
            <v>0</v>
          </cell>
          <cell r="L38">
            <v>0</v>
          </cell>
          <cell r="M38">
            <v>108</v>
          </cell>
        </row>
        <row r="39">
          <cell r="A39" t="str">
            <v xml:space="preserve">SUMNISTRO E INSTALACIÓN GRIFERIA PARA LAVAMANOS INSTITUCIONAL ANTIVANDALICA  TIPO PUSH. REFERENCIA CORONA, SIMILAR O SUPERIOR. INCLUYE ACCESORIOS DE CONEXIÓN E INSTALACIÓN. NO INCLUYE TUBERIA DE PVC, NI ACCESORIOS DE PVC. </v>
          </cell>
          <cell r="B39" t="str">
            <v>UND</v>
          </cell>
          <cell r="C39">
            <v>14</v>
          </cell>
          <cell r="D39">
            <v>36</v>
          </cell>
          <cell r="E39">
            <v>0</v>
          </cell>
          <cell r="F39">
            <v>11</v>
          </cell>
          <cell r="G39">
            <v>0</v>
          </cell>
          <cell r="H39">
            <v>49</v>
          </cell>
          <cell r="I39">
            <v>9</v>
          </cell>
          <cell r="J39">
            <v>3</v>
          </cell>
          <cell r="K39">
            <v>21</v>
          </cell>
          <cell r="L39">
            <v>13</v>
          </cell>
          <cell r="M39">
            <v>156</v>
          </cell>
        </row>
        <row r="40">
          <cell r="A40" t="str">
            <v xml:space="preserve">SUMNISTRO E INSTALACIÓN GRIFERIA PARA LAVAMANOS INSTITUCIONAL, PICO EXPUESTO CROMO, ANTIVANDALICA,  TIPO PUSH. REFERENCIA GRIVAL, SIMILAR O SUPERIOR. INCLUYE ACCESORIOS DE CONEXIÓN E INSTALACIÓN. NO INCLUYE TUBERIA DE PVC, NI ACCESORIOS DE PVC. </v>
          </cell>
          <cell r="B40" t="str">
            <v>UND</v>
          </cell>
          <cell r="C40">
            <v>1</v>
          </cell>
          <cell r="D40">
            <v>1</v>
          </cell>
          <cell r="E40">
            <v>1</v>
          </cell>
          <cell r="F40">
            <v>1</v>
          </cell>
          <cell r="G40">
            <v>1</v>
          </cell>
          <cell r="H40">
            <v>1</v>
          </cell>
          <cell r="I40">
            <v>1</v>
          </cell>
          <cell r="J40">
            <v>1</v>
          </cell>
          <cell r="K40">
            <v>1</v>
          </cell>
          <cell r="L40">
            <v>1</v>
          </cell>
          <cell r="M40">
            <v>10</v>
          </cell>
        </row>
        <row r="41">
          <cell r="A41" t="str">
            <v xml:space="preserve">SUMNISTRO E INSTALACIÓN GRIFERIA ANTIVANDALICA  TIPO FLUXOMETRO FLUSH OUT CON PALANCA, CAPACIDAD DE 3,5 LITROS. INCLUYE ACCESORIOS DE CONEXIÓN E INSTALACIÓN. REFERENCIA CORONA, SIMILAR O SUPERIOR. NO INCLUYE TUBERIA DE PVC, NI ACCESORIOS DE PVC. </v>
          </cell>
          <cell r="B41" t="str">
            <v>UND</v>
          </cell>
          <cell r="C41">
            <v>1</v>
          </cell>
          <cell r="D41">
            <v>1</v>
          </cell>
          <cell r="E41">
            <v>1</v>
          </cell>
          <cell r="F41">
            <v>1</v>
          </cell>
          <cell r="G41">
            <v>1</v>
          </cell>
          <cell r="H41">
            <v>1</v>
          </cell>
          <cell r="I41">
            <v>1</v>
          </cell>
          <cell r="J41">
            <v>1</v>
          </cell>
          <cell r="K41">
            <v>1</v>
          </cell>
          <cell r="L41">
            <v>1</v>
          </cell>
          <cell r="M41">
            <v>10</v>
          </cell>
        </row>
        <row r="42">
          <cell r="A42" t="str">
            <v>ALISTADO DE PISO</v>
          </cell>
          <cell r="B42" t="str">
            <v>M2</v>
          </cell>
          <cell r="C42">
            <v>0</v>
          </cell>
          <cell r="D42">
            <v>129.57999999999996</v>
          </cell>
          <cell r="E42">
            <v>11.2</v>
          </cell>
          <cell r="F42">
            <v>0</v>
          </cell>
          <cell r="G42">
            <v>17.099999999999998</v>
          </cell>
          <cell r="H42">
            <v>0</v>
          </cell>
          <cell r="I42">
            <v>0</v>
          </cell>
          <cell r="J42">
            <v>78.784999999999997</v>
          </cell>
          <cell r="K42">
            <v>101.5761</v>
          </cell>
          <cell r="L42">
            <v>174.46150000000003</v>
          </cell>
          <cell r="M42">
            <v>512.70259999999996</v>
          </cell>
        </row>
        <row r="43">
          <cell r="A43" t="str">
            <v>SUMINISTRO E INSTALACIÓN DE PAÑETE PARA MUROS,  IMPERMEABLE, LISO, RELACIÓN 1:3, (ESPESOR PROMEDIO 3 CM +/- 1 CM). EL VALOR INCLUYE LINEALES, FILOS Y DILATACIONES.</v>
          </cell>
          <cell r="B43" t="str">
            <v>M2</v>
          </cell>
          <cell r="C43">
            <v>0</v>
          </cell>
          <cell r="D43">
            <v>10.319999999999997</v>
          </cell>
          <cell r="E43">
            <v>53.736200000000004</v>
          </cell>
          <cell r="F43">
            <v>12.5</v>
          </cell>
          <cell r="G43">
            <v>60.015199999999993</v>
          </cell>
          <cell r="H43">
            <v>0</v>
          </cell>
          <cell r="I43">
            <v>0</v>
          </cell>
          <cell r="J43">
            <v>249.40750000000003</v>
          </cell>
          <cell r="K43">
            <v>131.43899999999996</v>
          </cell>
          <cell r="L43">
            <v>372.24199999999996</v>
          </cell>
          <cell r="M43">
            <v>889.65989999999988</v>
          </cell>
        </row>
        <row r="44">
          <cell r="A44" t="str">
            <v>SUMINISTRO E INSTALACIÓN DE PISO TIPO PORELANATO NEGRO MATE, FORMATO 60 CM X 60 CM. TRÁFICO PESADO PEI 5. INCLUYE MORTERO PARA INSTALACIÓN TIPO PEGACOR O SIMILAR Y EMBOQUILLADO NEGRO. EL VALOR INCLUYE LINEALES, FILOS Y DILATACIONES.</v>
          </cell>
          <cell r="B44" t="str">
            <v>M2</v>
          </cell>
          <cell r="C44">
            <v>0</v>
          </cell>
          <cell r="D44">
            <v>129.57999999999996</v>
          </cell>
          <cell r="E44">
            <v>11.2</v>
          </cell>
          <cell r="F44">
            <v>0</v>
          </cell>
          <cell r="G44">
            <v>17.099999999999998</v>
          </cell>
          <cell r="H44">
            <v>0</v>
          </cell>
          <cell r="I44">
            <v>0</v>
          </cell>
          <cell r="J44">
            <v>78.784999999999997</v>
          </cell>
          <cell r="K44">
            <v>101.5761</v>
          </cell>
          <cell r="L44">
            <v>174.46150000000003</v>
          </cell>
          <cell r="M44">
            <v>512.70259999999996</v>
          </cell>
        </row>
        <row r="45">
          <cell r="A45" t="str">
            <v>SUMINISTRO E INSTALACIÓN DE BALDOSA DE CERÁMICA PARA PARED (TIPO DEFINIDO DE ACUERDO A VISITA TÉCNICA).  INCLUYE ADHESIVO EN POLVO TIPO PEGACOR O SIMILAR, EMBOQUILLADO BLANCO Y WIN METÁLICO. EL VALOR INCLUYE LINEALES, FILOS, DILATACIONES.</v>
          </cell>
          <cell r="B45" t="str">
            <v>M2</v>
          </cell>
          <cell r="C45">
            <v>0</v>
          </cell>
          <cell r="D45">
            <v>10.679999999999996</v>
          </cell>
          <cell r="E45">
            <v>0</v>
          </cell>
          <cell r="F45">
            <v>31.799999999999994</v>
          </cell>
          <cell r="G45">
            <v>0</v>
          </cell>
          <cell r="H45">
            <v>24.48</v>
          </cell>
          <cell r="I45">
            <v>24.479999999999997</v>
          </cell>
          <cell r="J45">
            <v>0</v>
          </cell>
          <cell r="K45">
            <v>0</v>
          </cell>
          <cell r="L45">
            <v>4.3199999999999994</v>
          </cell>
          <cell r="M45">
            <v>95.759999999999991</v>
          </cell>
        </row>
        <row r="46">
          <cell r="A46" t="str">
            <v>SUMINISTRO E INSTALACIÓN DE BALDOSA DE CERÁMICA PARA PARED BLANCA DE ALTO BRILLO, FORMATO 30 CM X 60 CM.  INCLUYE ADHESIVO EN POLVO TIPO PEGACOR O SIMILAR, EMBOQUILLADO BLANCO Y WIN METÁLICO. EL VALOR INCLUYE LINEALES, FILOS, DILATACIONES.</v>
          </cell>
          <cell r="B46" t="str">
            <v>M2</v>
          </cell>
          <cell r="C46">
            <v>1.35</v>
          </cell>
          <cell r="D46">
            <v>0</v>
          </cell>
          <cell r="E46">
            <v>33.012</v>
          </cell>
          <cell r="F46">
            <v>0</v>
          </cell>
          <cell r="G46">
            <v>41.795999999999999</v>
          </cell>
          <cell r="H46">
            <v>0</v>
          </cell>
          <cell r="I46">
            <v>0</v>
          </cell>
          <cell r="J46">
            <v>223.09800000000001</v>
          </cell>
          <cell r="K46">
            <v>106.41999999999999</v>
          </cell>
          <cell r="L46">
            <v>270.666</v>
          </cell>
          <cell r="M46">
            <v>676.3420000000001</v>
          </cell>
        </row>
        <row r="47">
          <cell r="A47" t="str">
            <v>SUMINISTRO E INSTALACIÓN DE CENEFA EN MADERA PARA REMATE DEL ENCHAPE EN MUROS BAÑOS, TIPO GRANADILLO.</v>
          </cell>
          <cell r="B47" t="str">
            <v>ML</v>
          </cell>
          <cell r="C47">
            <v>0</v>
          </cell>
          <cell r="D47">
            <v>0</v>
          </cell>
          <cell r="E47">
            <v>18.34</v>
          </cell>
          <cell r="F47">
            <v>0</v>
          </cell>
          <cell r="G47">
            <v>20.02</v>
          </cell>
          <cell r="H47">
            <v>0</v>
          </cell>
          <cell r="I47">
            <v>0</v>
          </cell>
          <cell r="J47">
            <v>79.61</v>
          </cell>
          <cell r="K47">
            <v>56.899999999999991</v>
          </cell>
          <cell r="L47">
            <v>143.16999999999999</v>
          </cell>
          <cell r="M47">
            <v>318.03999999999996</v>
          </cell>
        </row>
        <row r="48">
          <cell r="A48" t="str">
            <v>MESON</v>
          </cell>
          <cell r="B48" t="str">
            <v>M2</v>
          </cell>
          <cell r="C48">
            <v>0</v>
          </cell>
          <cell r="D48">
            <v>0</v>
          </cell>
          <cell r="E48">
            <v>9.91</v>
          </cell>
          <cell r="F48">
            <v>0</v>
          </cell>
          <cell r="G48">
            <v>3.6</v>
          </cell>
          <cell r="H48">
            <v>0</v>
          </cell>
          <cell r="I48">
            <v>58.1</v>
          </cell>
          <cell r="J48">
            <v>11</v>
          </cell>
          <cell r="K48">
            <v>4.45</v>
          </cell>
          <cell r="L48">
            <v>37.02000000000001</v>
          </cell>
          <cell r="M48">
            <v>124.08000000000001</v>
          </cell>
        </row>
        <row r="49">
          <cell r="A49" t="str">
            <v>MANTENIMIENTO CORRECTIVO DE MESONES UBICADOS EN BATERIAS SANITARIAS. INCLUYE REPARACIÓN DE IMPERFECTOS, PULIDA, SELLADA Y ASEO.</v>
          </cell>
          <cell r="B49" t="str">
            <v>M2</v>
          </cell>
          <cell r="C49">
            <v>0</v>
          </cell>
          <cell r="D49">
            <v>17.658000000000001</v>
          </cell>
          <cell r="E49">
            <v>0</v>
          </cell>
          <cell r="F49">
            <v>34.24</v>
          </cell>
          <cell r="G49">
            <v>0</v>
          </cell>
          <cell r="H49">
            <v>0</v>
          </cell>
          <cell r="I49">
            <v>0</v>
          </cell>
          <cell r="J49">
            <v>1.62</v>
          </cell>
          <cell r="K49">
            <v>14.920000000000002</v>
          </cell>
          <cell r="L49">
            <v>1.4731999999999998</v>
          </cell>
          <cell r="M49">
            <v>69.911200000000008</v>
          </cell>
        </row>
        <row r="50">
          <cell r="A50" t="str">
            <v>MANTENIMIENTO CORRECTIVO DE DIVISIONES EN ACERO INOXIDABLE (PERFILES, LAMINAS, BISAGRAS Y PUERTAS). INCUYE AJUSTES EN ESTRUCTURA, PULIDA Y ASEO.</v>
          </cell>
          <cell r="B50" t="str">
            <v>M2</v>
          </cell>
          <cell r="C50">
            <v>0</v>
          </cell>
          <cell r="D50">
            <v>0</v>
          </cell>
          <cell r="E50">
            <v>0</v>
          </cell>
          <cell r="F50">
            <v>197.86340000000001</v>
          </cell>
          <cell r="G50">
            <v>8.9901999999999997</v>
          </cell>
          <cell r="H50">
            <v>0</v>
          </cell>
          <cell r="I50">
            <v>98.475000000000023</v>
          </cell>
          <cell r="J50">
            <v>0</v>
          </cell>
          <cell r="K50">
            <v>64.304999999999993</v>
          </cell>
          <cell r="L50">
            <v>5.8500000000000005</v>
          </cell>
          <cell r="M50">
            <v>375.48360000000008</v>
          </cell>
        </row>
        <row r="51">
          <cell r="A51" t="str">
            <v>CIELO RASO</v>
          </cell>
          <cell r="B51" t="str">
            <v>M2</v>
          </cell>
          <cell r="C51">
            <v>9.6405000000000012</v>
          </cell>
          <cell r="D51">
            <v>120</v>
          </cell>
          <cell r="E51">
            <v>11.2</v>
          </cell>
          <cell r="F51">
            <v>11</v>
          </cell>
          <cell r="G51">
            <v>17.099999999999998</v>
          </cell>
          <cell r="H51">
            <v>1</v>
          </cell>
          <cell r="I51">
            <v>200</v>
          </cell>
          <cell r="J51">
            <v>67.085999999999999</v>
          </cell>
          <cell r="K51">
            <v>100</v>
          </cell>
          <cell r="L51">
            <v>150</v>
          </cell>
          <cell r="M51">
            <v>687.02649999999994</v>
          </cell>
        </row>
        <row r="52">
          <cell r="A52" t="str">
            <v>SUMINISTRO E INSTALACIÓN DE DIVISIÓN FORMADO POR PANELES EN ACERO AISI CAL. 20 CON ACABADO SATINADO, REFUERZOS INTERNOS EN AISI 304 ESPESOR 3MM; PARAL FRONTAL FORMADO POR PANELES EN ACERO INOXIDABLE AISI 304 CAL. 20 ACABADO SATINADO.</v>
          </cell>
          <cell r="B52" t="str">
            <v>M2</v>
          </cell>
          <cell r="C52">
            <v>0</v>
          </cell>
          <cell r="D52">
            <v>33.422999999999995</v>
          </cell>
          <cell r="E52">
            <v>14.441200000000002</v>
          </cell>
          <cell r="F52">
            <v>0</v>
          </cell>
          <cell r="G52">
            <v>0</v>
          </cell>
          <cell r="H52">
            <v>0</v>
          </cell>
          <cell r="I52">
            <v>24.28</v>
          </cell>
          <cell r="J52">
            <v>17.601200000000002</v>
          </cell>
          <cell r="K52">
            <v>22.89</v>
          </cell>
          <cell r="L52">
            <v>91.605000000000004</v>
          </cell>
          <cell r="M52">
            <v>204.24040000000002</v>
          </cell>
        </row>
        <row r="53">
          <cell r="A53" t="str">
            <v>PUERTA ACERO INOXIDABLE</v>
          </cell>
          <cell r="B53" t="str">
            <v>M2</v>
          </cell>
          <cell r="C53">
            <v>0</v>
          </cell>
          <cell r="D53">
            <v>22.765800000000002</v>
          </cell>
          <cell r="E53">
            <v>7.2679999999999998</v>
          </cell>
          <cell r="F53">
            <v>0</v>
          </cell>
          <cell r="G53">
            <v>0</v>
          </cell>
          <cell r="H53">
            <v>0</v>
          </cell>
          <cell r="I53">
            <v>12.240400000000001</v>
          </cell>
          <cell r="J53">
            <v>10.9968</v>
          </cell>
          <cell r="K53">
            <v>14.615999999999998</v>
          </cell>
          <cell r="L53">
            <v>33.929999999999993</v>
          </cell>
          <cell r="M53">
            <v>101.81699999999999</v>
          </cell>
        </row>
        <row r="54">
          <cell r="A54" t="str">
            <v xml:space="preserve">SUMINISTRO E INSTALACIÓN DE DIVISIONES DE ORINAL FORMADO POR PANELES EN ACERO AISI CAL. 20 CON ACABADO SATINADO, REFUERZOS INTERNOS EN AISI 304 ESPESOR 3MM; MEDIDAS APROX: 1,40 MT LARGO X 0,43 MT ANCHO.  </v>
          </cell>
          <cell r="B54" t="str">
            <v>M2</v>
          </cell>
          <cell r="C54">
            <v>0</v>
          </cell>
          <cell r="D54">
            <v>1.204</v>
          </cell>
          <cell r="E54">
            <v>0.60199999999999998</v>
          </cell>
          <cell r="F54">
            <v>0</v>
          </cell>
          <cell r="G54">
            <v>0</v>
          </cell>
          <cell r="H54">
            <v>0</v>
          </cell>
          <cell r="I54">
            <v>4.1940000000000008</v>
          </cell>
          <cell r="J54">
            <v>1.4220000000000002</v>
          </cell>
          <cell r="K54">
            <v>2.7</v>
          </cell>
          <cell r="L54">
            <v>6.75</v>
          </cell>
          <cell r="M54">
            <v>16.872</v>
          </cell>
        </row>
        <row r="55">
          <cell r="A55" t="str">
            <v>REPARACION MARCOS Y PUERTAS</v>
          </cell>
          <cell r="B55" t="str">
            <v>UND</v>
          </cell>
          <cell r="C55">
            <v>9</v>
          </cell>
          <cell r="D55">
            <v>20</v>
          </cell>
          <cell r="E55">
            <v>4</v>
          </cell>
          <cell r="F55">
            <v>0</v>
          </cell>
          <cell r="G55">
            <v>2</v>
          </cell>
          <cell r="H55">
            <v>0</v>
          </cell>
          <cell r="I55">
            <v>19</v>
          </cell>
          <cell r="J55">
            <v>9</v>
          </cell>
          <cell r="K55">
            <v>14</v>
          </cell>
          <cell r="L55">
            <v>22</v>
          </cell>
          <cell r="M55">
            <v>99</v>
          </cell>
        </row>
        <row r="56">
          <cell r="A56" t="str">
            <v>PINTURA</v>
          </cell>
          <cell r="B56" t="str">
            <v>M2</v>
          </cell>
          <cell r="C56">
            <v>0</v>
          </cell>
          <cell r="D56">
            <v>9.25</v>
          </cell>
          <cell r="E56">
            <v>49.798999999999999</v>
          </cell>
          <cell r="F56">
            <v>124.10000000000001</v>
          </cell>
          <cell r="G56">
            <v>17.217199999999998</v>
          </cell>
          <cell r="H56">
            <v>4.5</v>
          </cell>
          <cell r="I56">
            <v>0</v>
          </cell>
          <cell r="J56">
            <v>71.048500000000018</v>
          </cell>
          <cell r="K56">
            <v>55.054100000000005</v>
          </cell>
          <cell r="L56">
            <v>119.431</v>
          </cell>
          <cell r="M56">
            <v>450.39980000000003</v>
          </cell>
        </row>
        <row r="57">
          <cell r="A57" t="str">
            <v>ALISTAMIENTO (ELIMINACIÓN DE EMBOQUILLADO EXISTENTE) Y SUMINISTRO E INSTALACIÓN DE BOQUILLA PARA BATERIAS SANITARIAS. INCLUYE LINEALES, FILOS Y DILATACIONES. INCLUYE LIMPIEZA Y BRILLO  FINAL DE CERAMICA EXISTENTE.</v>
          </cell>
          <cell r="B57" t="str">
            <v>M2</v>
          </cell>
          <cell r="C57">
            <v>171.12799999999999</v>
          </cell>
          <cell r="D57">
            <v>554.12579999999991</v>
          </cell>
          <cell r="E57">
            <v>60.270800000000008</v>
          </cell>
          <cell r="F57">
            <v>0</v>
          </cell>
          <cell r="G57">
            <v>0</v>
          </cell>
          <cell r="H57">
            <v>0</v>
          </cell>
          <cell r="I57">
            <v>963.52259999999978</v>
          </cell>
          <cell r="J57">
            <v>0</v>
          </cell>
          <cell r="K57">
            <v>114.38770000000002</v>
          </cell>
          <cell r="L57">
            <v>293.98320000000001</v>
          </cell>
          <cell r="M57">
            <v>2157.4180999999999</v>
          </cell>
        </row>
        <row r="58">
          <cell r="A58" t="str">
            <v>SUMINISTRO, INSTALACIÓN Y PUESTA EN FUNCIONAMIENTO DE LUMINARIA PANEL LED REDONDO DE INCRUSTAR, DE 100-240 V.  MÓDULO LED DE 24W, DURACIÓN MINIMA DE 25 MIL HORAS. INCLUYE EL CABLEADO Y TODO LO NECESARIO PARA SU CORRECTA INSTALACIÓN.</v>
          </cell>
          <cell r="B58" t="str">
            <v>UND</v>
          </cell>
          <cell r="C58">
            <v>2</v>
          </cell>
          <cell r="D58">
            <v>39</v>
          </cell>
          <cell r="E58">
            <v>7</v>
          </cell>
          <cell r="F58">
            <v>1</v>
          </cell>
          <cell r="G58">
            <v>3</v>
          </cell>
          <cell r="H58">
            <v>0</v>
          </cell>
          <cell r="I58">
            <v>33</v>
          </cell>
          <cell r="J58">
            <v>19</v>
          </cell>
          <cell r="K58">
            <v>17</v>
          </cell>
          <cell r="L58">
            <v>59</v>
          </cell>
          <cell r="M58">
            <v>180</v>
          </cell>
        </row>
        <row r="59">
          <cell r="A59" t="str">
            <v>SUMINISTRO E INSTALACIÓN DE INTERRUPTOR (COLOR DEFINIDO DE ACUERDO A VISITA TÉCNICA). INCLUYE INTERRUPTOR SENCILLO, DOBLE, TRIPLE, CONMUTABLE SENCILLO O DOBLE, CAJA ACCESORIOS, TUBERÍA Y CABLEADO HASTA UNA DISTANCIA DE 3 METROS.</v>
          </cell>
          <cell r="B59" t="str">
            <v>UND</v>
          </cell>
          <cell r="C59">
            <v>0</v>
          </cell>
          <cell r="D59">
            <v>20</v>
          </cell>
          <cell r="E59">
            <v>4</v>
          </cell>
          <cell r="F59">
            <v>0</v>
          </cell>
          <cell r="G59">
            <v>1</v>
          </cell>
          <cell r="H59">
            <v>0</v>
          </cell>
          <cell r="I59">
            <v>19</v>
          </cell>
          <cell r="J59">
            <v>10</v>
          </cell>
          <cell r="K59">
            <v>12</v>
          </cell>
          <cell r="L59">
            <v>25</v>
          </cell>
          <cell r="M59">
            <v>91</v>
          </cell>
        </row>
        <row r="60">
          <cell r="A60" t="str">
            <v>SUMINISTRO E INSTALACIÓN DE EXTRACTOR DE AIRE MECÁNICO TIPO AXIAL Y POTENCIA 18W ( INCLUYE CABLEADO, INTERRUPTOR Y CONEXIONES ELÉCTRICAS)</v>
          </cell>
          <cell r="B60" t="str">
            <v>UND</v>
          </cell>
          <cell r="C60">
            <v>0</v>
          </cell>
          <cell r="D60">
            <v>15</v>
          </cell>
          <cell r="E60">
            <v>2</v>
          </cell>
          <cell r="F60">
            <v>0</v>
          </cell>
          <cell r="G60">
            <v>0</v>
          </cell>
          <cell r="H60">
            <v>0</v>
          </cell>
          <cell r="I60">
            <v>9</v>
          </cell>
          <cell r="J60">
            <v>8</v>
          </cell>
          <cell r="K60">
            <v>6</v>
          </cell>
          <cell r="L60">
            <v>7</v>
          </cell>
          <cell r="M60">
            <v>47</v>
          </cell>
        </row>
        <row r="61">
          <cell r="A61" t="str">
            <v>SUMINISTRO E INSTALACIÓN TOMACORRIENTE DOBLE GFCI CON  POLO A TIERRA. INCLUYE TAPA Y TODOS LOS ELEMENTOS NECESARIOS PARA SU CORRECTA INSTALACIÓN. NO INCLUYE TUBERÍA. NO INCLUYE CABLE</v>
          </cell>
          <cell r="B61" t="str">
            <v>UND</v>
          </cell>
          <cell r="C61">
            <v>0</v>
          </cell>
          <cell r="D61">
            <v>20</v>
          </cell>
          <cell r="E61">
            <v>4</v>
          </cell>
          <cell r="F61">
            <v>0</v>
          </cell>
          <cell r="G61">
            <v>1</v>
          </cell>
          <cell r="H61">
            <v>0</v>
          </cell>
          <cell r="I61">
            <v>19</v>
          </cell>
          <cell r="J61">
            <v>6</v>
          </cell>
          <cell r="K61">
            <v>10</v>
          </cell>
          <cell r="L61">
            <v>22</v>
          </cell>
          <cell r="M61">
            <v>82</v>
          </cell>
        </row>
        <row r="62">
          <cell r="A62" t="str">
            <v xml:space="preserve">SUMINISTRO E INSTALACIÓN DE ESPEJO FLOTANTE 5 MM. BISELADO Y PULIDO CUATRO LADOS. DISTANCIA APROX. DE SEPARACIÓN A MURO: 2 CM. </v>
          </cell>
          <cell r="B62" t="str">
            <v>M2</v>
          </cell>
          <cell r="C62">
            <v>7.6999999999999993</v>
          </cell>
          <cell r="D62">
            <v>46.389999999999993</v>
          </cell>
          <cell r="E62">
            <v>7.5</v>
          </cell>
          <cell r="F62">
            <v>0</v>
          </cell>
          <cell r="G62">
            <v>5.0399999999999991</v>
          </cell>
          <cell r="H62">
            <v>0</v>
          </cell>
          <cell r="I62">
            <v>75.040999999999968</v>
          </cell>
          <cell r="J62">
            <v>9.4</v>
          </cell>
          <cell r="K62">
            <v>10.7875</v>
          </cell>
          <cell r="L62">
            <v>46.76</v>
          </cell>
          <cell r="M62">
            <v>208.61849999999995</v>
          </cell>
        </row>
        <row r="63">
          <cell r="A63" t="str">
            <v>SUMINISTRO E INSTALACIÓN DE BARRA DE SEGURIDAD EN ACERO INOXIDABLE 304. LONGITUD DE 60 CM. ACABADO SATINADO. INCLUYE TODOS LOS ELEMENTOS NECESARIOS PARA SU CORRECTA INSTALACIÓN.</v>
          </cell>
          <cell r="B63" t="str">
            <v>UND</v>
          </cell>
          <cell r="C63">
            <v>1</v>
          </cell>
          <cell r="D63">
            <v>0</v>
          </cell>
          <cell r="E63">
            <v>0</v>
          </cell>
          <cell r="F63">
            <v>0</v>
          </cell>
          <cell r="G63">
            <v>0</v>
          </cell>
          <cell r="H63">
            <v>0</v>
          </cell>
          <cell r="I63">
            <v>5</v>
          </cell>
          <cell r="J63">
            <v>0</v>
          </cell>
          <cell r="K63">
            <v>0</v>
          </cell>
          <cell r="L63">
            <v>8</v>
          </cell>
          <cell r="M63">
            <v>14</v>
          </cell>
        </row>
        <row r="64">
          <cell r="A64" t="str">
            <v>SUMINISTRO E INSTALACIÓN DE SECADOR DE MANOS EN ACERO INOXIDABLE, 110-120V. POTENCIA MINIMA DE 1350 W Y VELOCIDAD MINIMA DE 60 METROS POR SEGUNDO.</v>
          </cell>
          <cell r="B64" t="str">
            <v>UND</v>
          </cell>
          <cell r="C64">
            <v>6</v>
          </cell>
          <cell r="D64">
            <v>6</v>
          </cell>
          <cell r="E64">
            <v>0</v>
          </cell>
          <cell r="F64">
            <v>0</v>
          </cell>
          <cell r="G64">
            <v>1</v>
          </cell>
          <cell r="H64">
            <v>0</v>
          </cell>
          <cell r="I64">
            <v>14</v>
          </cell>
          <cell r="J64">
            <v>5</v>
          </cell>
          <cell r="K64">
            <v>10</v>
          </cell>
          <cell r="L64">
            <v>18</v>
          </cell>
          <cell r="M64">
            <v>60</v>
          </cell>
        </row>
        <row r="65">
          <cell r="A65" t="str">
            <v>SUMINISTRO E INSTALACIÓN DE DISPENSADOR DE PAPEL HIGIÉNICO ANTIVANDALICO EN ACERO INOXIDABLE, CON CAPACIDAD DE ROLLOS DE 400 METROS. INCLUYE TODOS LOS ELEMENTOS NECESARIOS PARA SU CORRECTA INSTALACIÓN.</v>
          </cell>
          <cell r="B65" t="str">
            <v>UND</v>
          </cell>
          <cell r="C65">
            <v>0</v>
          </cell>
          <cell r="D65">
            <v>0</v>
          </cell>
          <cell r="E65">
            <v>0</v>
          </cell>
          <cell r="F65">
            <v>0</v>
          </cell>
          <cell r="G65">
            <v>0</v>
          </cell>
          <cell r="H65">
            <v>0</v>
          </cell>
          <cell r="I65">
            <v>5</v>
          </cell>
          <cell r="J65">
            <v>2</v>
          </cell>
          <cell r="K65">
            <v>7</v>
          </cell>
          <cell r="L65">
            <v>7</v>
          </cell>
          <cell r="M65">
            <v>21</v>
          </cell>
        </row>
        <row r="66">
          <cell r="A66" t="str">
            <v>SUMINISTRO E INSTALACIÓN DE DISPENSADOR DE JABÓN PLÁSTICO BLANCO. CAPACIDAD MÍNIMA DE 500 ML INCLUYE TODOS LOS ELEMENTOS NECESARIOS PARA SU CORRECTA INSTALACIÓN.</v>
          </cell>
          <cell r="B66" t="str">
            <v>UND</v>
          </cell>
          <cell r="C66">
            <v>0</v>
          </cell>
          <cell r="D66">
            <v>2</v>
          </cell>
          <cell r="E66">
            <v>0</v>
          </cell>
          <cell r="F66">
            <v>0</v>
          </cell>
          <cell r="G66">
            <v>0</v>
          </cell>
          <cell r="H66">
            <v>0</v>
          </cell>
          <cell r="I66">
            <v>0</v>
          </cell>
          <cell r="J66">
            <v>4</v>
          </cell>
          <cell r="K66">
            <v>1</v>
          </cell>
          <cell r="L66">
            <v>10</v>
          </cell>
          <cell r="M66">
            <v>17</v>
          </cell>
        </row>
        <row r="67">
          <cell r="A67" t="str">
            <v>SUMINISTRO E INSTALACIÓN DE TOALLERO EN CERÁMICA (COLOR DEFINIDO DE ACUERDO A VISITA TÉCNICA). INCLUYE TODOS LOS ELEMENTOS NECESARIOS PARA SU CORRECTA INSTALACIÓN.</v>
          </cell>
          <cell r="B67" t="str">
            <v>UND</v>
          </cell>
          <cell r="C67">
            <v>0</v>
          </cell>
          <cell r="D67">
            <v>0</v>
          </cell>
          <cell r="E67">
            <v>0</v>
          </cell>
          <cell r="F67">
            <v>0</v>
          </cell>
          <cell r="G67">
            <v>0</v>
          </cell>
          <cell r="H67">
            <v>0</v>
          </cell>
          <cell r="I67">
            <v>0</v>
          </cell>
          <cell r="J67">
            <v>0</v>
          </cell>
          <cell r="K67">
            <v>2</v>
          </cell>
          <cell r="L67">
            <v>0</v>
          </cell>
          <cell r="M67">
            <v>2</v>
          </cell>
        </row>
        <row r="68">
          <cell r="A68" t="str">
            <v>SUMINISTRO E INSTALACIÓN DE JABONERA EN CERÁMICA (COLOR DEFINIDO DE ACUERDO A VISITA TÉCNICA). INCLUYE TODOS LOS ELEMENTOS NECESARIOS PARA SU CORRECTA INSTALACIÓN.</v>
          </cell>
          <cell r="B68" t="str">
            <v>UND</v>
          </cell>
          <cell r="C68">
            <v>0</v>
          </cell>
          <cell r="D68">
            <v>0</v>
          </cell>
          <cell r="E68">
            <v>0</v>
          </cell>
          <cell r="F68">
            <v>0</v>
          </cell>
          <cell r="G68">
            <v>0</v>
          </cell>
          <cell r="H68">
            <v>0</v>
          </cell>
          <cell r="I68">
            <v>0</v>
          </cell>
          <cell r="J68">
            <v>0</v>
          </cell>
          <cell r="K68">
            <v>3</v>
          </cell>
          <cell r="L68">
            <v>0</v>
          </cell>
          <cell r="M68">
            <v>3</v>
          </cell>
        </row>
        <row r="69">
          <cell r="A69" t="str">
            <v>ASEO GENERAL FINO PARA ENTREGA DE BATERIAS SANITARIAS (LIMPIEZA DE TODAS LAS ÁREAS HORIZONTALES Y VERTICALES). INCLUYE CARGUE, TRASIEGO, TRASPALEO,   RETIRO DE MATERIALES SOBRANTES Y ESCOMBROS Y DISPOSICIÓN EN SITIO AUTORIZADO PERMITIDO.</v>
          </cell>
          <cell r="B69" t="str">
            <v>M2</v>
          </cell>
          <cell r="C69">
            <v>0</v>
          </cell>
          <cell r="D69">
            <v>0</v>
          </cell>
          <cell r="E69">
            <v>0</v>
          </cell>
          <cell r="F69">
            <v>0</v>
          </cell>
          <cell r="G69">
            <v>0</v>
          </cell>
          <cell r="H69">
            <v>0</v>
          </cell>
          <cell r="I69">
            <v>0</v>
          </cell>
          <cell r="J69">
            <v>0</v>
          </cell>
          <cell r="K69">
            <v>0</v>
          </cell>
          <cell r="L69">
            <v>1</v>
          </cell>
          <cell r="M69">
            <v>1</v>
          </cell>
        </row>
      </sheetData>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833"/>
  <sheetViews>
    <sheetView tabSelected="1" zoomScale="70" zoomScaleNormal="70" workbookViewId="0">
      <selection sqref="A1:F1"/>
    </sheetView>
  </sheetViews>
  <sheetFormatPr baseColWidth="10" defaultColWidth="11.42578125" defaultRowHeight="15" x14ac:dyDescent="0.25"/>
  <cols>
    <col min="1" max="1" width="17.140625" style="2" customWidth="1"/>
    <col min="2" max="2" width="72.42578125" style="3" customWidth="1"/>
    <col min="3" max="3" width="10.140625" style="4" customWidth="1"/>
    <col min="4" max="4" width="14.140625" style="30" customWidth="1"/>
    <col min="5" max="5" width="26.28515625" style="5" customWidth="1"/>
    <col min="6" max="6" width="22.42578125" style="6" bestFit="1" customWidth="1"/>
    <col min="7" max="7" width="13.140625" style="1" bestFit="1" customWidth="1"/>
    <col min="8" max="16384" width="11.42578125" style="1"/>
  </cols>
  <sheetData>
    <row r="1" spans="1:6" ht="82.5" customHeight="1" x14ac:dyDescent="0.25">
      <c r="A1" s="112" t="s">
        <v>196</v>
      </c>
      <c r="B1" s="113"/>
      <c r="C1" s="113"/>
      <c r="D1" s="113"/>
      <c r="E1" s="113"/>
      <c r="F1" s="114"/>
    </row>
    <row r="2" spans="1:6" ht="15.75" customHeight="1" x14ac:dyDescent="0.25">
      <c r="A2" s="115" t="s">
        <v>200</v>
      </c>
      <c r="B2" s="48"/>
      <c r="C2" s="48"/>
      <c r="D2" s="48"/>
      <c r="E2" s="48"/>
      <c r="F2" s="116"/>
    </row>
    <row r="3" spans="1:6" ht="66" customHeight="1" thickBot="1" x14ac:dyDescent="0.3">
      <c r="A3" s="117" t="s">
        <v>201</v>
      </c>
      <c r="B3" s="118"/>
      <c r="C3" s="118"/>
      <c r="D3" s="118"/>
      <c r="E3" s="118"/>
      <c r="F3" s="119"/>
    </row>
    <row r="4" spans="1:6" ht="15.75" x14ac:dyDescent="0.25">
      <c r="A4" s="49" t="s">
        <v>15</v>
      </c>
      <c r="B4" s="50"/>
      <c r="C4" s="50"/>
      <c r="D4" s="50"/>
      <c r="E4" s="50"/>
      <c r="F4" s="51"/>
    </row>
    <row r="5" spans="1:6" x14ac:dyDescent="0.25">
      <c r="A5" s="8" t="s">
        <v>12</v>
      </c>
      <c r="B5" s="9" t="s">
        <v>0</v>
      </c>
      <c r="C5" s="10" t="s">
        <v>1</v>
      </c>
      <c r="D5" s="10" t="s">
        <v>2</v>
      </c>
      <c r="E5" s="10" t="s">
        <v>3</v>
      </c>
      <c r="F5" s="11" t="s">
        <v>4</v>
      </c>
    </row>
    <row r="6" spans="1:6" ht="76.5" x14ac:dyDescent="0.25">
      <c r="A6" s="13">
        <v>1</v>
      </c>
      <c r="B6" s="14" t="s">
        <v>190</v>
      </c>
      <c r="C6" s="15" t="s">
        <v>191</v>
      </c>
      <c r="D6" s="15">
        <v>1</v>
      </c>
      <c r="E6" s="33"/>
      <c r="F6" s="16">
        <f>+D6*E6</f>
        <v>0</v>
      </c>
    </row>
    <row r="7" spans="1:6" x14ac:dyDescent="0.25">
      <c r="A7" s="52" t="s">
        <v>7</v>
      </c>
      <c r="B7" s="53"/>
      <c r="C7" s="53"/>
      <c r="D7" s="53"/>
      <c r="E7" s="53"/>
      <c r="F7" s="54"/>
    </row>
    <row r="8" spans="1:6" x14ac:dyDescent="0.25">
      <c r="A8" s="12" t="s">
        <v>13</v>
      </c>
      <c r="B8" s="55" t="s">
        <v>5</v>
      </c>
      <c r="C8" s="55"/>
      <c r="D8" s="55"/>
      <c r="E8" s="55"/>
      <c r="F8" s="56"/>
    </row>
    <row r="9" spans="1:6" ht="140.25" x14ac:dyDescent="0.25">
      <c r="A9" s="13">
        <v>1.1000000000000001</v>
      </c>
      <c r="B9" s="14" t="s">
        <v>16</v>
      </c>
      <c r="C9" s="15" t="s">
        <v>6</v>
      </c>
      <c r="D9" s="15">
        <v>16.5</v>
      </c>
      <c r="E9" s="33"/>
      <c r="F9" s="16">
        <f>+E9*D9</f>
        <v>0</v>
      </c>
    </row>
    <row r="10" spans="1:6" ht="38.25" x14ac:dyDescent="0.25">
      <c r="A10" s="13">
        <v>1.9</v>
      </c>
      <c r="B10" s="14" t="s">
        <v>17</v>
      </c>
      <c r="C10" s="15" t="s">
        <v>6</v>
      </c>
      <c r="D10" s="15">
        <v>7.6999999999999993</v>
      </c>
      <c r="E10" s="33"/>
      <c r="F10" s="16">
        <f>+E10*D10</f>
        <v>0</v>
      </c>
    </row>
    <row r="11" spans="1:6" ht="25.5" x14ac:dyDescent="0.25">
      <c r="A11" s="17">
        <v>1.1000000000000001</v>
      </c>
      <c r="B11" s="14" t="s">
        <v>18</v>
      </c>
      <c r="C11" s="15" t="s">
        <v>19</v>
      </c>
      <c r="D11" s="15">
        <v>13</v>
      </c>
      <c r="E11" s="33"/>
      <c r="F11" s="16">
        <f>+E11*D11</f>
        <v>0</v>
      </c>
    </row>
    <row r="12" spans="1:6" x14ac:dyDescent="0.25">
      <c r="A12" s="7">
        <v>2</v>
      </c>
      <c r="B12" s="57" t="s">
        <v>20</v>
      </c>
      <c r="C12" s="57"/>
      <c r="D12" s="57"/>
      <c r="E12" s="57"/>
      <c r="F12" s="58"/>
    </row>
    <row r="13" spans="1:6" ht="38.25" x14ac:dyDescent="0.25">
      <c r="A13" s="13">
        <v>2.1</v>
      </c>
      <c r="B13" s="14" t="s">
        <v>21</v>
      </c>
      <c r="C13" s="15" t="s">
        <v>22</v>
      </c>
      <c r="D13" s="15">
        <v>2</v>
      </c>
      <c r="E13" s="33"/>
      <c r="F13" s="16">
        <f>+E13*D13</f>
        <v>0</v>
      </c>
    </row>
    <row r="14" spans="1:6" ht="76.5" x14ac:dyDescent="0.25">
      <c r="A14" s="13">
        <v>2.2000000000000002</v>
      </c>
      <c r="B14" s="14" t="s">
        <v>23</v>
      </c>
      <c r="C14" s="15" t="s">
        <v>22</v>
      </c>
      <c r="D14" s="15">
        <v>1</v>
      </c>
      <c r="E14" s="33"/>
      <c r="F14" s="16">
        <f t="shared" ref="F14:F38" si="0">+E14*D14</f>
        <v>0</v>
      </c>
    </row>
    <row r="15" spans="1:6" ht="76.5" x14ac:dyDescent="0.25">
      <c r="A15" s="13">
        <v>2.2999999999999998</v>
      </c>
      <c r="B15" s="14" t="s">
        <v>24</v>
      </c>
      <c r="C15" s="15" t="s">
        <v>22</v>
      </c>
      <c r="D15" s="15">
        <v>2</v>
      </c>
      <c r="E15" s="33"/>
      <c r="F15" s="16">
        <f t="shared" si="0"/>
        <v>0</v>
      </c>
    </row>
    <row r="16" spans="1:6" ht="76.5" x14ac:dyDescent="0.25">
      <c r="A16" s="13">
        <v>2.4</v>
      </c>
      <c r="B16" s="14" t="s">
        <v>25</v>
      </c>
      <c r="C16" s="15" t="s">
        <v>22</v>
      </c>
      <c r="D16" s="15">
        <v>2</v>
      </c>
      <c r="E16" s="33"/>
      <c r="F16" s="16">
        <f t="shared" si="0"/>
        <v>0</v>
      </c>
    </row>
    <row r="17" spans="1:6" ht="76.5" x14ac:dyDescent="0.25">
      <c r="A17" s="13">
        <v>2.5</v>
      </c>
      <c r="B17" s="14" t="s">
        <v>26</v>
      </c>
      <c r="C17" s="15" t="s">
        <v>22</v>
      </c>
      <c r="D17" s="15">
        <v>2</v>
      </c>
      <c r="E17" s="33"/>
      <c r="F17" s="16">
        <f t="shared" si="0"/>
        <v>0</v>
      </c>
    </row>
    <row r="18" spans="1:6" ht="76.5" x14ac:dyDescent="0.25">
      <c r="A18" s="13">
        <v>2.6</v>
      </c>
      <c r="B18" s="14" t="s">
        <v>27</v>
      </c>
      <c r="C18" s="15" t="s">
        <v>22</v>
      </c>
      <c r="D18" s="15">
        <v>2</v>
      </c>
      <c r="E18" s="33"/>
      <c r="F18" s="16">
        <f t="shared" si="0"/>
        <v>0</v>
      </c>
    </row>
    <row r="19" spans="1:6" ht="76.5" x14ac:dyDescent="0.25">
      <c r="A19" s="13">
        <v>2.7</v>
      </c>
      <c r="B19" s="14" t="s">
        <v>28</v>
      </c>
      <c r="C19" s="15" t="s">
        <v>22</v>
      </c>
      <c r="D19" s="15">
        <v>1</v>
      </c>
      <c r="E19" s="33"/>
      <c r="F19" s="16">
        <f t="shared" si="0"/>
        <v>0</v>
      </c>
    </row>
    <row r="20" spans="1:6" ht="76.5" x14ac:dyDescent="0.25">
      <c r="A20" s="13">
        <v>2.8</v>
      </c>
      <c r="B20" s="14" t="s">
        <v>29</v>
      </c>
      <c r="C20" s="15" t="s">
        <v>22</v>
      </c>
      <c r="D20" s="15">
        <v>2</v>
      </c>
      <c r="E20" s="33"/>
      <c r="F20" s="16">
        <f t="shared" si="0"/>
        <v>0</v>
      </c>
    </row>
    <row r="21" spans="1:6" ht="76.5" x14ac:dyDescent="0.25">
      <c r="A21" s="13">
        <v>2.9</v>
      </c>
      <c r="B21" s="14" t="s">
        <v>30</v>
      </c>
      <c r="C21" s="15" t="s">
        <v>22</v>
      </c>
      <c r="D21" s="15">
        <v>2</v>
      </c>
      <c r="E21" s="33"/>
      <c r="F21" s="16">
        <f t="shared" si="0"/>
        <v>0</v>
      </c>
    </row>
    <row r="22" spans="1:6" x14ac:dyDescent="0.25">
      <c r="A22" s="13">
        <v>2.1</v>
      </c>
      <c r="B22" s="14" t="s">
        <v>31</v>
      </c>
      <c r="C22" s="15" t="s">
        <v>19</v>
      </c>
      <c r="D22" s="15">
        <v>9</v>
      </c>
      <c r="E22" s="33"/>
      <c r="F22" s="16">
        <f t="shared" si="0"/>
        <v>0</v>
      </c>
    </row>
    <row r="23" spans="1:6" ht="25.5" x14ac:dyDescent="0.25">
      <c r="A23" s="13">
        <v>2.11</v>
      </c>
      <c r="B23" s="14" t="s">
        <v>32</v>
      </c>
      <c r="C23" s="15" t="s">
        <v>19</v>
      </c>
      <c r="D23" s="15">
        <v>2</v>
      </c>
      <c r="E23" s="33"/>
      <c r="F23" s="16">
        <f t="shared" si="0"/>
        <v>0</v>
      </c>
    </row>
    <row r="24" spans="1:6" ht="25.5" x14ac:dyDescent="0.25">
      <c r="A24" s="13">
        <v>2.12</v>
      </c>
      <c r="B24" s="14" t="s">
        <v>33</v>
      </c>
      <c r="C24" s="15" t="s">
        <v>19</v>
      </c>
      <c r="D24" s="15">
        <v>2</v>
      </c>
      <c r="E24" s="33"/>
      <c r="F24" s="16">
        <f t="shared" si="0"/>
        <v>0</v>
      </c>
    </row>
    <row r="25" spans="1:6" ht="38.25" x14ac:dyDescent="0.25">
      <c r="A25" s="13">
        <v>2.13</v>
      </c>
      <c r="B25" s="14" t="s">
        <v>34</v>
      </c>
      <c r="C25" s="15" t="s">
        <v>19</v>
      </c>
      <c r="D25" s="15">
        <v>1</v>
      </c>
      <c r="E25" s="33"/>
      <c r="F25" s="16">
        <f t="shared" si="0"/>
        <v>0</v>
      </c>
    </row>
    <row r="26" spans="1:6" ht="38.25" x14ac:dyDescent="0.25">
      <c r="A26" s="13">
        <v>2.14</v>
      </c>
      <c r="B26" s="14" t="s">
        <v>35</v>
      </c>
      <c r="C26" s="15" t="s">
        <v>19</v>
      </c>
      <c r="D26" s="15">
        <v>1</v>
      </c>
      <c r="E26" s="33"/>
      <c r="F26" s="16">
        <f t="shared" si="0"/>
        <v>0</v>
      </c>
    </row>
    <row r="27" spans="1:6" ht="38.25" x14ac:dyDescent="0.25">
      <c r="A27" s="13">
        <v>2.15</v>
      </c>
      <c r="B27" s="14" t="s">
        <v>36</v>
      </c>
      <c r="C27" s="15" t="s">
        <v>19</v>
      </c>
      <c r="D27" s="15">
        <v>13</v>
      </c>
      <c r="E27" s="33"/>
      <c r="F27" s="16">
        <f t="shared" si="0"/>
        <v>0</v>
      </c>
    </row>
    <row r="28" spans="1:6" ht="38.25" x14ac:dyDescent="0.25">
      <c r="A28" s="13">
        <v>2.16</v>
      </c>
      <c r="B28" s="14" t="s">
        <v>37</v>
      </c>
      <c r="C28" s="15" t="s">
        <v>19</v>
      </c>
      <c r="D28" s="15">
        <v>1</v>
      </c>
      <c r="E28" s="33"/>
      <c r="F28" s="16">
        <f t="shared" si="0"/>
        <v>0</v>
      </c>
    </row>
    <row r="29" spans="1:6" x14ac:dyDescent="0.25">
      <c r="A29" s="13">
        <v>2.17</v>
      </c>
      <c r="B29" s="14" t="s">
        <v>38</v>
      </c>
      <c r="C29" s="15" t="s">
        <v>19</v>
      </c>
      <c r="D29" s="15">
        <v>13</v>
      </c>
      <c r="E29" s="33"/>
      <c r="F29" s="16">
        <f t="shared" si="0"/>
        <v>0</v>
      </c>
    </row>
    <row r="30" spans="1:6" ht="51" x14ac:dyDescent="0.25">
      <c r="A30" s="13">
        <v>2.1800000000000002</v>
      </c>
      <c r="B30" s="14" t="s">
        <v>39</v>
      </c>
      <c r="C30" s="15" t="s">
        <v>19</v>
      </c>
      <c r="D30" s="15">
        <v>1</v>
      </c>
      <c r="E30" s="33"/>
      <c r="F30" s="16">
        <f t="shared" si="0"/>
        <v>0</v>
      </c>
    </row>
    <row r="31" spans="1:6" ht="51" x14ac:dyDescent="0.25">
      <c r="A31" s="13">
        <v>2.2400000000000002</v>
      </c>
      <c r="B31" s="14" t="s">
        <v>42</v>
      </c>
      <c r="C31" s="15" t="s">
        <v>19</v>
      </c>
      <c r="D31" s="15">
        <v>14</v>
      </c>
      <c r="E31" s="33"/>
      <c r="F31" s="16">
        <f t="shared" si="0"/>
        <v>0</v>
      </c>
    </row>
    <row r="32" spans="1:6" ht="51" x14ac:dyDescent="0.25">
      <c r="A32" s="13">
        <v>2.25</v>
      </c>
      <c r="B32" s="14" t="s">
        <v>43</v>
      </c>
      <c r="C32" s="15" t="s">
        <v>19</v>
      </c>
      <c r="D32" s="15">
        <v>1</v>
      </c>
      <c r="E32" s="33"/>
      <c r="F32" s="16">
        <f t="shared" si="0"/>
        <v>0</v>
      </c>
    </row>
    <row r="33" spans="1:6" ht="51" x14ac:dyDescent="0.25">
      <c r="A33" s="13">
        <v>2.2599999999999998</v>
      </c>
      <c r="B33" s="14" t="s">
        <v>44</v>
      </c>
      <c r="C33" s="15" t="s">
        <v>19</v>
      </c>
      <c r="D33" s="15">
        <v>1</v>
      </c>
      <c r="E33" s="33"/>
      <c r="F33" s="16">
        <f t="shared" si="0"/>
        <v>0</v>
      </c>
    </row>
    <row r="34" spans="1:6" x14ac:dyDescent="0.25">
      <c r="A34" s="7">
        <v>3</v>
      </c>
      <c r="B34" s="57" t="s">
        <v>46</v>
      </c>
      <c r="C34" s="57"/>
      <c r="D34" s="57"/>
      <c r="E34" s="57"/>
      <c r="F34" s="58"/>
    </row>
    <row r="35" spans="1:6" ht="51" x14ac:dyDescent="0.25">
      <c r="A35" s="13">
        <v>3.5</v>
      </c>
      <c r="B35" s="14" t="s">
        <v>45</v>
      </c>
      <c r="C35" s="15" t="s">
        <v>6</v>
      </c>
      <c r="D35" s="15">
        <v>1.35</v>
      </c>
      <c r="E35" s="33"/>
      <c r="F35" s="16">
        <f t="shared" si="0"/>
        <v>0</v>
      </c>
    </row>
    <row r="36" spans="1:6" ht="153" x14ac:dyDescent="0.25">
      <c r="A36" s="13" t="s">
        <v>101</v>
      </c>
      <c r="B36" s="14" t="s">
        <v>47</v>
      </c>
      <c r="C36" s="15" t="s">
        <v>6</v>
      </c>
      <c r="D36" s="15">
        <v>9.6405000000000012</v>
      </c>
      <c r="E36" s="33"/>
      <c r="F36" s="16">
        <f t="shared" si="0"/>
        <v>0</v>
      </c>
    </row>
    <row r="37" spans="1:6" ht="76.5" x14ac:dyDescent="0.25">
      <c r="A37" s="13">
        <v>3.14</v>
      </c>
      <c r="B37" s="14" t="s">
        <v>48</v>
      </c>
      <c r="C37" s="15" t="s">
        <v>19</v>
      </c>
      <c r="D37" s="15">
        <v>9</v>
      </c>
      <c r="E37" s="33"/>
      <c r="F37" s="16">
        <f t="shared" si="0"/>
        <v>0</v>
      </c>
    </row>
    <row r="38" spans="1:6" ht="51" x14ac:dyDescent="0.25">
      <c r="A38" s="13">
        <v>3.16</v>
      </c>
      <c r="B38" s="14" t="s">
        <v>49</v>
      </c>
      <c r="C38" s="15" t="s">
        <v>6</v>
      </c>
      <c r="D38" s="15">
        <v>171.12799999999999</v>
      </c>
      <c r="E38" s="33"/>
      <c r="F38" s="16">
        <f t="shared" si="0"/>
        <v>0</v>
      </c>
    </row>
    <row r="39" spans="1:6" x14ac:dyDescent="0.25">
      <c r="A39" s="7">
        <v>4</v>
      </c>
      <c r="B39" s="57" t="s">
        <v>50</v>
      </c>
      <c r="C39" s="57"/>
      <c r="D39" s="57"/>
      <c r="E39" s="57"/>
      <c r="F39" s="58"/>
    </row>
    <row r="40" spans="1:6" ht="51" x14ac:dyDescent="0.25">
      <c r="A40" s="13">
        <v>4.0999999999999996</v>
      </c>
      <c r="B40" s="14" t="s">
        <v>51</v>
      </c>
      <c r="C40" s="15" t="s">
        <v>19</v>
      </c>
      <c r="D40" s="15">
        <v>2</v>
      </c>
      <c r="E40" s="33"/>
      <c r="F40" s="16">
        <f>+E40*D40</f>
        <v>0</v>
      </c>
    </row>
    <row r="41" spans="1:6" x14ac:dyDescent="0.25">
      <c r="A41" s="7" t="s">
        <v>52</v>
      </c>
      <c r="B41" s="57" t="s">
        <v>53</v>
      </c>
      <c r="C41" s="57"/>
      <c r="D41" s="57"/>
      <c r="E41" s="57"/>
      <c r="F41" s="58"/>
    </row>
    <row r="42" spans="1:6" ht="25.5" x14ac:dyDescent="0.25">
      <c r="A42" s="13">
        <v>5.0999999999999996</v>
      </c>
      <c r="B42" s="14" t="s">
        <v>54</v>
      </c>
      <c r="C42" s="15" t="s">
        <v>6</v>
      </c>
      <c r="D42" s="34">
        <v>7.6999999999999993</v>
      </c>
      <c r="E42" s="33"/>
      <c r="F42" s="16">
        <f t="shared" ref="F42:F44" si="1">+E42*D42</f>
        <v>0</v>
      </c>
    </row>
    <row r="43" spans="1:6" ht="38.25" x14ac:dyDescent="0.25">
      <c r="A43" s="13">
        <v>5.2</v>
      </c>
      <c r="B43" s="14" t="s">
        <v>55</v>
      </c>
      <c r="C43" s="15" t="s">
        <v>19</v>
      </c>
      <c r="D43" s="34">
        <v>1</v>
      </c>
      <c r="E43" s="33"/>
      <c r="F43" s="16">
        <f t="shared" si="1"/>
        <v>0</v>
      </c>
    </row>
    <row r="44" spans="1:6" ht="38.25" x14ac:dyDescent="0.25">
      <c r="A44" s="13">
        <v>5.3</v>
      </c>
      <c r="B44" s="14" t="s">
        <v>137</v>
      </c>
      <c r="C44" s="15" t="s">
        <v>19</v>
      </c>
      <c r="D44" s="34">
        <v>6</v>
      </c>
      <c r="E44" s="33"/>
      <c r="F44" s="16">
        <f t="shared" si="1"/>
        <v>0</v>
      </c>
    </row>
    <row r="45" spans="1:6" x14ac:dyDescent="0.25">
      <c r="A45" s="45" t="s">
        <v>10</v>
      </c>
      <c r="B45" s="46"/>
      <c r="C45" s="46"/>
      <c r="D45" s="46"/>
      <c r="E45" s="47"/>
      <c r="F45" s="16">
        <f>SUM(F9:F44)</f>
        <v>0</v>
      </c>
    </row>
    <row r="46" spans="1:6" x14ac:dyDescent="0.25">
      <c r="A46" s="8" t="s">
        <v>12</v>
      </c>
      <c r="B46" s="9" t="s">
        <v>0</v>
      </c>
      <c r="C46" s="10" t="s">
        <v>1</v>
      </c>
      <c r="D46" s="10" t="s">
        <v>2</v>
      </c>
      <c r="E46" s="10" t="s">
        <v>3</v>
      </c>
      <c r="F46" s="11" t="s">
        <v>4</v>
      </c>
    </row>
    <row r="47" spans="1:6" x14ac:dyDescent="0.25">
      <c r="A47" s="52" t="s">
        <v>8</v>
      </c>
      <c r="B47" s="53"/>
      <c r="C47" s="53"/>
      <c r="D47" s="53"/>
      <c r="E47" s="53"/>
      <c r="F47" s="54"/>
    </row>
    <row r="48" spans="1:6" x14ac:dyDescent="0.25">
      <c r="A48" s="12" t="s">
        <v>13</v>
      </c>
      <c r="B48" s="55" t="s">
        <v>5</v>
      </c>
      <c r="C48" s="55"/>
      <c r="D48" s="55"/>
      <c r="E48" s="55"/>
      <c r="F48" s="56"/>
    </row>
    <row r="49" spans="1:8" ht="140.25" x14ac:dyDescent="0.25">
      <c r="A49" s="13">
        <v>1.1000000000000001</v>
      </c>
      <c r="B49" s="14" t="s">
        <v>16</v>
      </c>
      <c r="C49" s="15" t="s">
        <v>6</v>
      </c>
      <c r="D49" s="34">
        <v>62.845000000000013</v>
      </c>
      <c r="E49" s="33"/>
      <c r="F49" s="16">
        <f>+E49*D49</f>
        <v>0</v>
      </c>
      <c r="G49" s="18"/>
      <c r="H49" s="19"/>
    </row>
    <row r="50" spans="1:8" ht="38.25" x14ac:dyDescent="0.25">
      <c r="A50" s="13">
        <v>1.2</v>
      </c>
      <c r="B50" s="14" t="s">
        <v>11</v>
      </c>
      <c r="C50" s="15" t="s">
        <v>6</v>
      </c>
      <c r="D50" s="34">
        <v>129.57999999999996</v>
      </c>
      <c r="E50" s="33"/>
      <c r="F50" s="16">
        <f t="shared" ref="F50:F56" si="2">+E50*D50</f>
        <v>0</v>
      </c>
      <c r="G50" s="18"/>
      <c r="H50" s="19"/>
    </row>
    <row r="51" spans="1:8" ht="51" x14ac:dyDescent="0.25">
      <c r="A51" s="13">
        <v>1.3</v>
      </c>
      <c r="B51" s="14" t="s">
        <v>56</v>
      </c>
      <c r="C51" s="15" t="s">
        <v>6</v>
      </c>
      <c r="D51" s="34">
        <v>129.57999999999996</v>
      </c>
      <c r="E51" s="33"/>
      <c r="F51" s="16">
        <f t="shared" si="2"/>
        <v>0</v>
      </c>
      <c r="G51" s="18"/>
      <c r="H51" s="19"/>
    </row>
    <row r="52" spans="1:8" ht="51" x14ac:dyDescent="0.25">
      <c r="A52" s="13">
        <v>1.5</v>
      </c>
      <c r="B52" s="14" t="s">
        <v>58</v>
      </c>
      <c r="C52" s="15" t="s">
        <v>22</v>
      </c>
      <c r="D52" s="34">
        <v>55.600199999999973</v>
      </c>
      <c r="E52" s="33"/>
      <c r="F52" s="16">
        <f t="shared" si="2"/>
        <v>0</v>
      </c>
      <c r="G52" s="18"/>
      <c r="H52" s="19"/>
    </row>
    <row r="53" spans="1:8" ht="51" x14ac:dyDescent="0.25">
      <c r="A53" s="13">
        <v>1.7</v>
      </c>
      <c r="B53" s="14" t="s">
        <v>60</v>
      </c>
      <c r="C53" s="15" t="s">
        <v>19</v>
      </c>
      <c r="D53" s="34">
        <v>31</v>
      </c>
      <c r="E53" s="33"/>
      <c r="F53" s="16">
        <f t="shared" si="2"/>
        <v>0</v>
      </c>
      <c r="G53" s="18"/>
      <c r="H53" s="19"/>
    </row>
    <row r="54" spans="1:8" ht="25.5" x14ac:dyDescent="0.25">
      <c r="A54" s="13">
        <v>1.8</v>
      </c>
      <c r="B54" s="14" t="s">
        <v>61</v>
      </c>
      <c r="C54" s="15" t="s">
        <v>19</v>
      </c>
      <c r="D54" s="34">
        <v>40</v>
      </c>
      <c r="E54" s="33"/>
      <c r="F54" s="16">
        <f t="shared" si="2"/>
        <v>0</v>
      </c>
      <c r="G54" s="18"/>
      <c r="H54" s="19"/>
    </row>
    <row r="55" spans="1:8" ht="38.25" x14ac:dyDescent="0.25">
      <c r="A55" s="13">
        <v>1.9</v>
      </c>
      <c r="B55" s="14" t="s">
        <v>17</v>
      </c>
      <c r="C55" s="15" t="s">
        <v>6</v>
      </c>
      <c r="D55" s="34">
        <v>45.389999999999993</v>
      </c>
      <c r="E55" s="33"/>
      <c r="F55" s="16">
        <f t="shared" si="2"/>
        <v>0</v>
      </c>
      <c r="G55" s="18"/>
      <c r="H55" s="19"/>
    </row>
    <row r="56" spans="1:8" ht="25.5" x14ac:dyDescent="0.25">
      <c r="A56" s="13" t="s">
        <v>41</v>
      </c>
      <c r="B56" s="14" t="s">
        <v>18</v>
      </c>
      <c r="C56" s="15" t="s">
        <v>19</v>
      </c>
      <c r="D56" s="34">
        <v>23</v>
      </c>
      <c r="E56" s="33"/>
      <c r="F56" s="16">
        <f t="shared" si="2"/>
        <v>0</v>
      </c>
      <c r="G56" s="18"/>
      <c r="H56" s="19"/>
    </row>
    <row r="57" spans="1:8" x14ac:dyDescent="0.25">
      <c r="A57" s="7">
        <v>2</v>
      </c>
      <c r="B57" s="57" t="s">
        <v>20</v>
      </c>
      <c r="C57" s="57"/>
      <c r="D57" s="57"/>
      <c r="E57" s="57"/>
      <c r="F57" s="58"/>
      <c r="G57" s="18"/>
      <c r="H57" s="19"/>
    </row>
    <row r="58" spans="1:8" ht="38.25" x14ac:dyDescent="0.25">
      <c r="A58" s="13">
        <v>2.1</v>
      </c>
      <c r="B58" s="14" t="s">
        <v>21</v>
      </c>
      <c r="C58" s="15" t="s">
        <v>22</v>
      </c>
      <c r="D58" s="34">
        <v>50</v>
      </c>
      <c r="E58" s="33"/>
      <c r="F58" s="16">
        <f t="shared" ref="F58:F78" si="3">+E58*D58</f>
        <v>0</v>
      </c>
      <c r="G58" s="18"/>
      <c r="H58" s="19"/>
    </row>
    <row r="59" spans="1:8" ht="76.5" x14ac:dyDescent="0.25">
      <c r="A59" s="13">
        <v>2.2000000000000002</v>
      </c>
      <c r="B59" s="14" t="s">
        <v>23</v>
      </c>
      <c r="C59" s="15" t="s">
        <v>22</v>
      </c>
      <c r="D59" s="34">
        <v>25</v>
      </c>
      <c r="E59" s="33"/>
      <c r="F59" s="16">
        <f t="shared" si="3"/>
        <v>0</v>
      </c>
      <c r="G59" s="18"/>
      <c r="H59" s="19"/>
    </row>
    <row r="60" spans="1:8" ht="76.5" x14ac:dyDescent="0.25">
      <c r="A60" s="13">
        <v>2.2999999999999998</v>
      </c>
      <c r="B60" s="14" t="s">
        <v>24</v>
      </c>
      <c r="C60" s="15" t="s">
        <v>22</v>
      </c>
      <c r="D60" s="34">
        <v>2</v>
      </c>
      <c r="E60" s="33"/>
      <c r="F60" s="16">
        <f t="shared" si="3"/>
        <v>0</v>
      </c>
      <c r="G60" s="18"/>
      <c r="H60" s="19"/>
    </row>
    <row r="61" spans="1:8" ht="76.5" x14ac:dyDescent="0.25">
      <c r="A61" s="13">
        <v>2.4</v>
      </c>
      <c r="B61" s="14" t="s">
        <v>25</v>
      </c>
      <c r="C61" s="15" t="s">
        <v>22</v>
      </c>
      <c r="D61" s="34">
        <v>2</v>
      </c>
      <c r="E61" s="33"/>
      <c r="F61" s="16">
        <f t="shared" si="3"/>
        <v>0</v>
      </c>
      <c r="G61" s="18"/>
      <c r="H61" s="19"/>
    </row>
    <row r="62" spans="1:8" ht="76.5" x14ac:dyDescent="0.25">
      <c r="A62" s="13">
        <v>2.5</v>
      </c>
      <c r="B62" s="14" t="s">
        <v>26</v>
      </c>
      <c r="C62" s="15" t="s">
        <v>22</v>
      </c>
      <c r="D62" s="34">
        <v>2</v>
      </c>
      <c r="E62" s="33"/>
      <c r="F62" s="16">
        <f t="shared" si="3"/>
        <v>0</v>
      </c>
      <c r="G62" s="18"/>
      <c r="H62" s="19"/>
    </row>
    <row r="63" spans="1:8" ht="76.5" x14ac:dyDescent="0.25">
      <c r="A63" s="13">
        <v>2.6</v>
      </c>
      <c r="B63" s="14" t="s">
        <v>27</v>
      </c>
      <c r="C63" s="15" t="s">
        <v>22</v>
      </c>
      <c r="D63" s="34">
        <v>2</v>
      </c>
      <c r="E63" s="33"/>
      <c r="F63" s="16">
        <f t="shared" si="3"/>
        <v>0</v>
      </c>
      <c r="G63" s="18"/>
      <c r="H63" s="19"/>
    </row>
    <row r="64" spans="1:8" ht="76.5" x14ac:dyDescent="0.25">
      <c r="A64" s="13">
        <v>2.7</v>
      </c>
      <c r="B64" s="14" t="s">
        <v>28</v>
      </c>
      <c r="C64" s="15" t="s">
        <v>22</v>
      </c>
      <c r="D64" s="34">
        <v>25</v>
      </c>
      <c r="E64" s="33"/>
      <c r="F64" s="16">
        <f t="shared" si="3"/>
        <v>0</v>
      </c>
      <c r="G64" s="18"/>
      <c r="H64" s="19"/>
    </row>
    <row r="65" spans="1:8" ht="76.5" x14ac:dyDescent="0.25">
      <c r="A65" s="13">
        <v>2.8</v>
      </c>
      <c r="B65" s="14" t="s">
        <v>29</v>
      </c>
      <c r="C65" s="15" t="s">
        <v>22</v>
      </c>
      <c r="D65" s="34">
        <v>2</v>
      </c>
      <c r="E65" s="33"/>
      <c r="F65" s="16">
        <f t="shared" si="3"/>
        <v>0</v>
      </c>
      <c r="G65" s="18"/>
      <c r="H65" s="19"/>
    </row>
    <row r="66" spans="1:8" ht="76.5" x14ac:dyDescent="0.25">
      <c r="A66" s="13">
        <v>2.9</v>
      </c>
      <c r="B66" s="14" t="s">
        <v>30</v>
      </c>
      <c r="C66" s="15" t="s">
        <v>22</v>
      </c>
      <c r="D66" s="34">
        <v>2</v>
      </c>
      <c r="E66" s="33"/>
      <c r="F66" s="16">
        <f t="shared" si="3"/>
        <v>0</v>
      </c>
      <c r="G66" s="18"/>
      <c r="H66" s="19"/>
    </row>
    <row r="67" spans="1:8" x14ac:dyDescent="0.25">
      <c r="A67" s="13" t="s">
        <v>40</v>
      </c>
      <c r="B67" s="14" t="s">
        <v>31</v>
      </c>
      <c r="C67" s="15" t="s">
        <v>19</v>
      </c>
      <c r="D67" s="34">
        <v>20</v>
      </c>
      <c r="E67" s="33"/>
      <c r="F67" s="16">
        <f t="shared" si="3"/>
        <v>0</v>
      </c>
      <c r="G67" s="18"/>
      <c r="H67" s="19"/>
    </row>
    <row r="68" spans="1:8" ht="25.5" x14ac:dyDescent="0.25">
      <c r="A68" s="13">
        <v>2.11</v>
      </c>
      <c r="B68" s="14" t="s">
        <v>32</v>
      </c>
      <c r="C68" s="15" t="s">
        <v>19</v>
      </c>
      <c r="D68" s="34">
        <v>2</v>
      </c>
      <c r="E68" s="33"/>
      <c r="F68" s="16">
        <f t="shared" si="3"/>
        <v>0</v>
      </c>
      <c r="G68" s="18"/>
      <c r="H68" s="19"/>
    </row>
    <row r="69" spans="1:8" ht="25.5" x14ac:dyDescent="0.25">
      <c r="A69" s="13">
        <v>2.12</v>
      </c>
      <c r="B69" s="14" t="s">
        <v>33</v>
      </c>
      <c r="C69" s="15" t="s">
        <v>19</v>
      </c>
      <c r="D69" s="34">
        <v>2</v>
      </c>
      <c r="E69" s="33"/>
      <c r="F69" s="16">
        <f t="shared" si="3"/>
        <v>0</v>
      </c>
      <c r="G69" s="18"/>
      <c r="H69" s="19"/>
    </row>
    <row r="70" spans="1:8" ht="38.25" x14ac:dyDescent="0.25">
      <c r="A70" s="13">
        <v>2.13</v>
      </c>
      <c r="B70" s="14" t="s">
        <v>34</v>
      </c>
      <c r="C70" s="15" t="s">
        <v>19</v>
      </c>
      <c r="D70" s="34">
        <v>1</v>
      </c>
      <c r="E70" s="33"/>
      <c r="F70" s="16">
        <f t="shared" si="3"/>
        <v>0</v>
      </c>
      <c r="G70" s="18"/>
      <c r="H70" s="19"/>
    </row>
    <row r="71" spans="1:8" ht="38.25" x14ac:dyDescent="0.25">
      <c r="A71" s="13">
        <v>2.14</v>
      </c>
      <c r="B71" s="14" t="s">
        <v>35</v>
      </c>
      <c r="C71" s="15" t="s">
        <v>19</v>
      </c>
      <c r="D71" s="34">
        <v>1</v>
      </c>
      <c r="E71" s="33"/>
      <c r="F71" s="16">
        <f t="shared" si="3"/>
        <v>0</v>
      </c>
      <c r="G71" s="18"/>
      <c r="H71" s="19"/>
    </row>
    <row r="72" spans="1:8" ht="38.25" x14ac:dyDescent="0.25">
      <c r="A72" s="13">
        <v>2.15</v>
      </c>
      <c r="B72" s="14" t="s">
        <v>36</v>
      </c>
      <c r="C72" s="15" t="s">
        <v>19</v>
      </c>
      <c r="D72" s="34">
        <v>23</v>
      </c>
      <c r="E72" s="33"/>
      <c r="F72" s="16">
        <f t="shared" si="3"/>
        <v>0</v>
      </c>
      <c r="G72" s="18"/>
      <c r="H72" s="19"/>
    </row>
    <row r="73" spans="1:8" ht="38.25" x14ac:dyDescent="0.25">
      <c r="A73" s="13">
        <v>2.16</v>
      </c>
      <c r="B73" s="14" t="s">
        <v>37</v>
      </c>
      <c r="C73" s="15" t="s">
        <v>19</v>
      </c>
      <c r="D73" s="34">
        <v>1</v>
      </c>
      <c r="E73" s="33"/>
      <c r="F73" s="16">
        <f t="shared" si="3"/>
        <v>0</v>
      </c>
      <c r="G73" s="18"/>
      <c r="H73" s="19"/>
    </row>
    <row r="74" spans="1:8" x14ac:dyDescent="0.25">
      <c r="A74" s="13">
        <v>2.17</v>
      </c>
      <c r="B74" s="14" t="s">
        <v>38</v>
      </c>
      <c r="C74" s="15" t="s">
        <v>19</v>
      </c>
      <c r="D74" s="34">
        <v>23</v>
      </c>
      <c r="E74" s="33"/>
      <c r="F74" s="16">
        <f t="shared" si="3"/>
        <v>0</v>
      </c>
      <c r="G74" s="18"/>
      <c r="H74" s="19"/>
    </row>
    <row r="75" spans="1:8" ht="51" x14ac:dyDescent="0.25">
      <c r="A75" s="13">
        <v>2.19</v>
      </c>
      <c r="B75" s="14" t="s">
        <v>65</v>
      </c>
      <c r="C75" s="15" t="s">
        <v>19</v>
      </c>
      <c r="D75" s="34">
        <v>15</v>
      </c>
      <c r="E75" s="33"/>
      <c r="F75" s="16">
        <f t="shared" si="3"/>
        <v>0</v>
      </c>
      <c r="G75" s="18"/>
      <c r="H75" s="19"/>
    </row>
    <row r="76" spans="1:8" ht="51" x14ac:dyDescent="0.25">
      <c r="A76" s="13">
        <v>2.2400000000000002</v>
      </c>
      <c r="B76" s="14" t="s">
        <v>42</v>
      </c>
      <c r="C76" s="15" t="s">
        <v>19</v>
      </c>
      <c r="D76" s="34">
        <v>20</v>
      </c>
      <c r="E76" s="33"/>
      <c r="F76" s="16">
        <f t="shared" si="3"/>
        <v>0</v>
      </c>
      <c r="G76" s="18"/>
      <c r="H76" s="19"/>
    </row>
    <row r="77" spans="1:8" ht="51" x14ac:dyDescent="0.25">
      <c r="A77" s="13">
        <v>2.25</v>
      </c>
      <c r="B77" s="14" t="s">
        <v>43</v>
      </c>
      <c r="C77" s="15" t="s">
        <v>19</v>
      </c>
      <c r="D77" s="34">
        <v>1</v>
      </c>
      <c r="E77" s="33"/>
      <c r="F77" s="16">
        <f t="shared" si="3"/>
        <v>0</v>
      </c>
      <c r="G77" s="18"/>
      <c r="H77" s="19"/>
    </row>
    <row r="78" spans="1:8" ht="51" x14ac:dyDescent="0.25">
      <c r="A78" s="13">
        <v>2.2599999999999998</v>
      </c>
      <c r="B78" s="14" t="s">
        <v>44</v>
      </c>
      <c r="C78" s="15" t="s">
        <v>19</v>
      </c>
      <c r="D78" s="34">
        <v>1</v>
      </c>
      <c r="E78" s="33"/>
      <c r="F78" s="16">
        <f t="shared" si="3"/>
        <v>0</v>
      </c>
      <c r="G78" s="18"/>
      <c r="H78" s="19"/>
    </row>
    <row r="79" spans="1:8" x14ac:dyDescent="0.25">
      <c r="A79" s="7">
        <v>3</v>
      </c>
      <c r="B79" s="57" t="s">
        <v>46</v>
      </c>
      <c r="C79" s="57"/>
      <c r="D79" s="57"/>
      <c r="E79" s="57"/>
      <c r="F79" s="58"/>
      <c r="G79" s="18"/>
      <c r="H79" s="19"/>
    </row>
    <row r="80" spans="1:8" ht="76.5" x14ac:dyDescent="0.25">
      <c r="A80" s="13">
        <v>3.1</v>
      </c>
      <c r="B80" s="14" t="s">
        <v>70</v>
      </c>
      <c r="C80" s="15" t="s">
        <v>6</v>
      </c>
      <c r="D80" s="34">
        <v>110.5</v>
      </c>
      <c r="E80" s="33"/>
      <c r="F80" s="16">
        <f t="shared" ref="F80:F91" si="4">+E80*D80</f>
        <v>0</v>
      </c>
      <c r="G80" s="18"/>
      <c r="H80" s="19"/>
    </row>
    <row r="81" spans="1:8" ht="38.25" x14ac:dyDescent="0.25">
      <c r="A81" s="13">
        <v>3.2</v>
      </c>
      <c r="B81" s="14" t="s">
        <v>71</v>
      </c>
      <c r="C81" s="15" t="s">
        <v>6</v>
      </c>
      <c r="D81" s="34">
        <v>10.319999999999997</v>
      </c>
      <c r="E81" s="33"/>
      <c r="F81" s="16">
        <f t="shared" si="4"/>
        <v>0</v>
      </c>
      <c r="G81" s="18"/>
      <c r="H81" s="19"/>
    </row>
    <row r="82" spans="1:8" ht="51" x14ac:dyDescent="0.25">
      <c r="A82" s="13">
        <v>3.3</v>
      </c>
      <c r="B82" s="14" t="s">
        <v>72</v>
      </c>
      <c r="C82" s="15" t="s">
        <v>6</v>
      </c>
      <c r="D82" s="34">
        <v>110.5</v>
      </c>
      <c r="E82" s="33"/>
      <c r="F82" s="16">
        <f t="shared" si="4"/>
        <v>0</v>
      </c>
      <c r="G82" s="18"/>
      <c r="H82" s="19"/>
    </row>
    <row r="83" spans="1:8" ht="51" x14ac:dyDescent="0.25">
      <c r="A83" s="13">
        <v>3.4</v>
      </c>
      <c r="B83" s="14" t="s">
        <v>73</v>
      </c>
      <c r="C83" s="15" t="s">
        <v>6</v>
      </c>
      <c r="D83" s="34">
        <v>10.679999999999996</v>
      </c>
      <c r="E83" s="33"/>
      <c r="F83" s="16">
        <f t="shared" si="4"/>
        <v>0</v>
      </c>
      <c r="G83" s="18"/>
      <c r="H83" s="19"/>
    </row>
    <row r="84" spans="1:8" ht="25.5" x14ac:dyDescent="0.25">
      <c r="A84" s="13">
        <v>3.8</v>
      </c>
      <c r="B84" s="14" t="s">
        <v>76</v>
      </c>
      <c r="C84" s="15" t="s">
        <v>6</v>
      </c>
      <c r="D84" s="34">
        <v>17.658000000000001</v>
      </c>
      <c r="E84" s="33"/>
      <c r="F84" s="16">
        <f t="shared" si="4"/>
        <v>0</v>
      </c>
      <c r="G84" s="18"/>
      <c r="H84" s="19"/>
    </row>
    <row r="85" spans="1:8" ht="153" x14ac:dyDescent="0.25">
      <c r="A85" s="13" t="s">
        <v>101</v>
      </c>
      <c r="B85" s="14" t="s">
        <v>47</v>
      </c>
      <c r="C85" s="15" t="s">
        <v>6</v>
      </c>
      <c r="D85" s="34">
        <v>100</v>
      </c>
      <c r="E85" s="33"/>
      <c r="F85" s="16">
        <f t="shared" si="4"/>
        <v>0</v>
      </c>
      <c r="G85" s="18"/>
      <c r="H85" s="19"/>
    </row>
    <row r="86" spans="1:8" ht="51" x14ac:dyDescent="0.25">
      <c r="A86" s="13">
        <v>3.11</v>
      </c>
      <c r="B86" s="14" t="s">
        <v>78</v>
      </c>
      <c r="C86" s="15" t="s">
        <v>6</v>
      </c>
      <c r="D86" s="34">
        <f>33.423/2</f>
        <v>16.711500000000001</v>
      </c>
      <c r="E86" s="33"/>
      <c r="F86" s="16">
        <f t="shared" si="4"/>
        <v>0</v>
      </c>
      <c r="G86" s="18"/>
      <c r="H86" s="19"/>
    </row>
    <row r="87" spans="1:8" ht="63.75" x14ac:dyDescent="0.25">
      <c r="A87" s="13">
        <v>3.12</v>
      </c>
      <c r="B87" s="14" t="s">
        <v>79</v>
      </c>
      <c r="C87" s="15" t="s">
        <v>6</v>
      </c>
      <c r="D87" s="34">
        <v>22.765800000000002</v>
      </c>
      <c r="E87" s="33"/>
      <c r="F87" s="16">
        <f t="shared" si="4"/>
        <v>0</v>
      </c>
      <c r="G87" s="18"/>
      <c r="H87" s="19"/>
    </row>
    <row r="88" spans="1:8" ht="38.25" x14ac:dyDescent="0.25">
      <c r="A88" s="13">
        <v>3.13</v>
      </c>
      <c r="B88" s="14" t="s">
        <v>80</v>
      </c>
      <c r="C88" s="15" t="s">
        <v>6</v>
      </c>
      <c r="D88" s="34">
        <v>1.204</v>
      </c>
      <c r="E88" s="33"/>
      <c r="F88" s="16">
        <f t="shared" si="4"/>
        <v>0</v>
      </c>
      <c r="G88" s="18"/>
      <c r="H88" s="19"/>
    </row>
    <row r="89" spans="1:8" ht="76.5" x14ac:dyDescent="0.25">
      <c r="A89" s="13">
        <v>3.14</v>
      </c>
      <c r="B89" s="14" t="s">
        <v>48</v>
      </c>
      <c r="C89" s="15" t="s">
        <v>19</v>
      </c>
      <c r="D89" s="34">
        <v>20</v>
      </c>
      <c r="E89" s="33"/>
      <c r="F89" s="16">
        <f t="shared" si="4"/>
        <v>0</v>
      </c>
      <c r="G89" s="18"/>
      <c r="H89" s="19"/>
    </row>
    <row r="90" spans="1:8" ht="63.75" x14ac:dyDescent="0.25">
      <c r="A90" s="13">
        <v>3.15</v>
      </c>
      <c r="B90" s="14" t="s">
        <v>81</v>
      </c>
      <c r="C90" s="15" t="s">
        <v>6</v>
      </c>
      <c r="D90" s="34">
        <v>9.25</v>
      </c>
      <c r="E90" s="33"/>
      <c r="F90" s="16">
        <f t="shared" si="4"/>
        <v>0</v>
      </c>
      <c r="G90" s="18"/>
      <c r="H90" s="19"/>
    </row>
    <row r="91" spans="1:8" ht="51" x14ac:dyDescent="0.25">
      <c r="A91" s="13">
        <v>3.16</v>
      </c>
      <c r="B91" s="14" t="s">
        <v>49</v>
      </c>
      <c r="C91" s="15" t="s">
        <v>6</v>
      </c>
      <c r="D91" s="34">
        <v>554.12579999999991</v>
      </c>
      <c r="E91" s="33"/>
      <c r="F91" s="16">
        <f t="shared" si="4"/>
        <v>0</v>
      </c>
      <c r="G91" s="18"/>
      <c r="H91" s="19"/>
    </row>
    <row r="92" spans="1:8" x14ac:dyDescent="0.25">
      <c r="A92" s="7">
        <v>4</v>
      </c>
      <c r="B92" s="57" t="s">
        <v>50</v>
      </c>
      <c r="C92" s="57"/>
      <c r="D92" s="57"/>
      <c r="E92" s="57"/>
      <c r="F92" s="58"/>
      <c r="G92" s="18"/>
      <c r="H92" s="19"/>
    </row>
    <row r="93" spans="1:8" ht="51" x14ac:dyDescent="0.25">
      <c r="A93" s="13">
        <v>4.0999999999999996</v>
      </c>
      <c r="B93" s="14" t="s">
        <v>51</v>
      </c>
      <c r="C93" s="15" t="s">
        <v>19</v>
      </c>
      <c r="D93" s="34">
        <v>20</v>
      </c>
      <c r="E93" s="33"/>
      <c r="F93" s="16">
        <f t="shared" ref="F93:F96" si="5">+E93*D93</f>
        <v>0</v>
      </c>
      <c r="G93" s="18"/>
      <c r="H93" s="19"/>
    </row>
    <row r="94" spans="1:8" ht="51" x14ac:dyDescent="0.25">
      <c r="A94" s="13">
        <v>4.2</v>
      </c>
      <c r="B94" s="14" t="s">
        <v>82</v>
      </c>
      <c r="C94" s="15" t="s">
        <v>19</v>
      </c>
      <c r="D94" s="34">
        <v>10</v>
      </c>
      <c r="E94" s="33"/>
      <c r="F94" s="16">
        <f t="shared" si="5"/>
        <v>0</v>
      </c>
      <c r="G94" s="18"/>
      <c r="H94" s="19"/>
    </row>
    <row r="95" spans="1:8" ht="25.5" x14ac:dyDescent="0.25">
      <c r="A95" s="13">
        <v>4.3</v>
      </c>
      <c r="B95" s="14" t="s">
        <v>83</v>
      </c>
      <c r="C95" s="15" t="s">
        <v>19</v>
      </c>
      <c r="D95" s="34">
        <v>10</v>
      </c>
      <c r="E95" s="33"/>
      <c r="F95" s="16">
        <f t="shared" si="5"/>
        <v>0</v>
      </c>
      <c r="G95" s="18"/>
      <c r="H95" s="19"/>
    </row>
    <row r="96" spans="1:8" ht="38.25" x14ac:dyDescent="0.25">
      <c r="A96" s="13">
        <v>4.4000000000000004</v>
      </c>
      <c r="B96" s="14" t="s">
        <v>84</v>
      </c>
      <c r="C96" s="15" t="s">
        <v>19</v>
      </c>
      <c r="D96" s="34">
        <v>15</v>
      </c>
      <c r="E96" s="33"/>
      <c r="F96" s="16">
        <f t="shared" si="5"/>
        <v>0</v>
      </c>
      <c r="G96" s="18"/>
      <c r="H96" s="19"/>
    </row>
    <row r="97" spans="1:8" x14ac:dyDescent="0.25">
      <c r="A97" s="7" t="s">
        <v>52</v>
      </c>
      <c r="B97" s="57" t="s">
        <v>53</v>
      </c>
      <c r="C97" s="57"/>
      <c r="D97" s="57"/>
      <c r="E97" s="57"/>
      <c r="F97" s="58"/>
      <c r="G97" s="18"/>
      <c r="H97" s="19"/>
    </row>
    <row r="98" spans="1:8" ht="25.5" x14ac:dyDescent="0.25">
      <c r="A98" s="13">
        <v>5.0999999999999996</v>
      </c>
      <c r="B98" s="14" t="s">
        <v>54</v>
      </c>
      <c r="C98" s="15" t="s">
        <v>6</v>
      </c>
      <c r="D98" s="34">
        <v>46.389999999999993</v>
      </c>
      <c r="E98" s="33"/>
      <c r="F98" s="16">
        <f t="shared" ref="F98:F100" si="6">+E98*D98</f>
        <v>0</v>
      </c>
      <c r="G98" s="18"/>
      <c r="H98" s="19"/>
    </row>
    <row r="99" spans="1:8" ht="38.25" x14ac:dyDescent="0.25">
      <c r="A99" s="13">
        <v>5.3</v>
      </c>
      <c r="B99" s="14" t="s">
        <v>137</v>
      </c>
      <c r="C99" s="15" t="s">
        <v>19</v>
      </c>
      <c r="D99" s="34">
        <v>6</v>
      </c>
      <c r="E99" s="33"/>
      <c r="F99" s="16">
        <f t="shared" si="6"/>
        <v>0</v>
      </c>
      <c r="G99" s="18"/>
      <c r="H99" s="19"/>
    </row>
    <row r="100" spans="1:8" ht="38.25" x14ac:dyDescent="0.25">
      <c r="A100" s="13">
        <v>5.5</v>
      </c>
      <c r="B100" s="14" t="s">
        <v>86</v>
      </c>
      <c r="C100" s="15" t="s">
        <v>19</v>
      </c>
      <c r="D100" s="34">
        <v>2</v>
      </c>
      <c r="E100" s="33"/>
      <c r="F100" s="16">
        <f t="shared" si="6"/>
        <v>0</v>
      </c>
      <c r="G100" s="18"/>
      <c r="H100" s="19"/>
    </row>
    <row r="101" spans="1:8" x14ac:dyDescent="0.25">
      <c r="A101" s="45" t="s">
        <v>10</v>
      </c>
      <c r="B101" s="46"/>
      <c r="C101" s="46"/>
      <c r="D101" s="46"/>
      <c r="E101" s="47"/>
      <c r="F101" s="16">
        <f>SUM(F49:F100)</f>
        <v>0</v>
      </c>
      <c r="G101" s="18"/>
    </row>
    <row r="102" spans="1:8" x14ac:dyDescent="0.25">
      <c r="A102" s="8" t="s">
        <v>12</v>
      </c>
      <c r="B102" s="9" t="s">
        <v>0</v>
      </c>
      <c r="C102" s="10" t="s">
        <v>1</v>
      </c>
      <c r="D102" s="10" t="s">
        <v>2</v>
      </c>
      <c r="E102" s="10" t="s">
        <v>3</v>
      </c>
      <c r="F102" s="11" t="s">
        <v>4</v>
      </c>
    </row>
    <row r="103" spans="1:8" x14ac:dyDescent="0.25">
      <c r="A103" s="52" t="s">
        <v>89</v>
      </c>
      <c r="B103" s="53"/>
      <c r="C103" s="53"/>
      <c r="D103" s="53"/>
      <c r="E103" s="53"/>
      <c r="F103" s="54"/>
    </row>
    <row r="104" spans="1:8" x14ac:dyDescent="0.25">
      <c r="A104" s="12" t="s">
        <v>13</v>
      </c>
      <c r="B104" s="55" t="s">
        <v>5</v>
      </c>
      <c r="C104" s="55"/>
      <c r="D104" s="55"/>
      <c r="E104" s="55"/>
      <c r="F104" s="56"/>
    </row>
    <row r="105" spans="1:8" ht="140.25" x14ac:dyDescent="0.25">
      <c r="A105" s="13">
        <v>1.1000000000000001</v>
      </c>
      <c r="B105" s="14" t="s">
        <v>16</v>
      </c>
      <c r="C105" s="15" t="s">
        <v>6</v>
      </c>
      <c r="D105" s="15">
        <v>27.4968</v>
      </c>
      <c r="E105" s="33"/>
      <c r="F105" s="16">
        <f>+E105*D105</f>
        <v>0</v>
      </c>
    </row>
    <row r="106" spans="1:8" ht="38.25" x14ac:dyDescent="0.25">
      <c r="A106" s="13">
        <v>1.2</v>
      </c>
      <c r="B106" s="14" t="s">
        <v>11</v>
      </c>
      <c r="C106" s="15" t="s">
        <v>6</v>
      </c>
      <c r="D106" s="15">
        <v>11.2</v>
      </c>
      <c r="E106" s="33"/>
      <c r="F106" s="16">
        <f t="shared" ref="F106:F113" si="7">+E106*D106</f>
        <v>0</v>
      </c>
    </row>
    <row r="107" spans="1:8" ht="51" x14ac:dyDescent="0.25">
      <c r="A107" s="13">
        <v>1.3</v>
      </c>
      <c r="B107" s="14" t="s">
        <v>56</v>
      </c>
      <c r="C107" s="15" t="s">
        <v>6</v>
      </c>
      <c r="D107" s="15">
        <v>11.2</v>
      </c>
      <c r="E107" s="33"/>
      <c r="F107" s="16">
        <f t="shared" si="7"/>
        <v>0</v>
      </c>
    </row>
    <row r="108" spans="1:8" ht="38.25" x14ac:dyDescent="0.25">
      <c r="A108" s="13">
        <v>1.4</v>
      </c>
      <c r="B108" s="14" t="s">
        <v>57</v>
      </c>
      <c r="C108" s="15" t="s">
        <v>6</v>
      </c>
      <c r="D108" s="15">
        <v>39.430999999999997</v>
      </c>
      <c r="E108" s="33"/>
      <c r="F108" s="16">
        <f t="shared" si="7"/>
        <v>0</v>
      </c>
    </row>
    <row r="109" spans="1:8" ht="51" x14ac:dyDescent="0.25">
      <c r="A109" s="13">
        <v>1.5</v>
      </c>
      <c r="B109" s="14" t="s">
        <v>58</v>
      </c>
      <c r="C109" s="15" t="s">
        <v>22</v>
      </c>
      <c r="D109" s="15">
        <v>21.709200000000003</v>
      </c>
      <c r="E109" s="33"/>
      <c r="F109" s="16">
        <f t="shared" si="7"/>
        <v>0</v>
      </c>
    </row>
    <row r="110" spans="1:8" ht="51" x14ac:dyDescent="0.25">
      <c r="A110" s="13">
        <v>1.7</v>
      </c>
      <c r="B110" s="14" t="s">
        <v>60</v>
      </c>
      <c r="C110" s="15" t="s">
        <v>19</v>
      </c>
      <c r="D110" s="15">
        <v>4</v>
      </c>
      <c r="E110" s="33"/>
      <c r="F110" s="16">
        <f t="shared" si="7"/>
        <v>0</v>
      </c>
    </row>
    <row r="111" spans="1:8" ht="25.5" x14ac:dyDescent="0.25">
      <c r="A111" s="13">
        <v>1.8</v>
      </c>
      <c r="B111" s="14" t="s">
        <v>61</v>
      </c>
      <c r="C111" s="15" t="s">
        <v>19</v>
      </c>
      <c r="D111" s="15">
        <v>8</v>
      </c>
      <c r="E111" s="33"/>
      <c r="F111" s="16">
        <f t="shared" si="7"/>
        <v>0</v>
      </c>
    </row>
    <row r="112" spans="1:8" ht="38.25" x14ac:dyDescent="0.25">
      <c r="A112" s="13">
        <v>1.9</v>
      </c>
      <c r="B112" s="14" t="s">
        <v>17</v>
      </c>
      <c r="C112" s="15" t="s">
        <v>6</v>
      </c>
      <c r="D112" s="15">
        <v>7.5</v>
      </c>
      <c r="E112" s="33"/>
      <c r="F112" s="16">
        <f t="shared" si="7"/>
        <v>0</v>
      </c>
    </row>
    <row r="113" spans="1:6" ht="25.5" x14ac:dyDescent="0.25">
      <c r="A113" s="13" t="s">
        <v>41</v>
      </c>
      <c r="B113" s="14" t="s">
        <v>18</v>
      </c>
      <c r="C113" s="15" t="s">
        <v>19</v>
      </c>
      <c r="D113" s="15">
        <v>4</v>
      </c>
      <c r="E113" s="33"/>
      <c r="F113" s="16">
        <f t="shared" si="7"/>
        <v>0</v>
      </c>
    </row>
    <row r="114" spans="1:6" x14ac:dyDescent="0.25">
      <c r="A114" s="7">
        <v>2</v>
      </c>
      <c r="B114" s="57" t="s">
        <v>20</v>
      </c>
      <c r="C114" s="57"/>
      <c r="D114" s="57"/>
      <c r="E114" s="57"/>
      <c r="F114" s="58"/>
    </row>
    <row r="115" spans="1:6" ht="38.25" x14ac:dyDescent="0.25">
      <c r="A115" s="13">
        <v>2.1</v>
      </c>
      <c r="B115" s="14" t="s">
        <v>21</v>
      </c>
      <c r="C115" s="15" t="s">
        <v>22</v>
      </c>
      <c r="D115" s="15">
        <v>22</v>
      </c>
      <c r="E115" s="33"/>
      <c r="F115" s="16">
        <f t="shared" ref="F115:F135" si="8">+E115*D115</f>
        <v>0</v>
      </c>
    </row>
    <row r="116" spans="1:6" ht="76.5" x14ac:dyDescent="0.25">
      <c r="A116" s="13">
        <v>2.2000000000000002</v>
      </c>
      <c r="B116" s="14" t="s">
        <v>23</v>
      </c>
      <c r="C116" s="15" t="s">
        <v>22</v>
      </c>
      <c r="D116" s="15">
        <v>10</v>
      </c>
      <c r="E116" s="33"/>
      <c r="F116" s="16">
        <f t="shared" si="8"/>
        <v>0</v>
      </c>
    </row>
    <row r="117" spans="1:6" ht="76.5" x14ac:dyDescent="0.25">
      <c r="A117" s="13">
        <v>2.2999999999999998</v>
      </c>
      <c r="B117" s="14" t="s">
        <v>24</v>
      </c>
      <c r="C117" s="15" t="s">
        <v>22</v>
      </c>
      <c r="D117" s="15">
        <v>2</v>
      </c>
      <c r="E117" s="33"/>
      <c r="F117" s="16">
        <f t="shared" si="8"/>
        <v>0</v>
      </c>
    </row>
    <row r="118" spans="1:6" ht="76.5" x14ac:dyDescent="0.25">
      <c r="A118" s="13">
        <v>2.4</v>
      </c>
      <c r="B118" s="14" t="s">
        <v>25</v>
      </c>
      <c r="C118" s="15" t="s">
        <v>22</v>
      </c>
      <c r="D118" s="15">
        <v>2</v>
      </c>
      <c r="E118" s="33"/>
      <c r="F118" s="16">
        <f t="shared" si="8"/>
        <v>0</v>
      </c>
    </row>
    <row r="119" spans="1:6" ht="76.5" x14ac:dyDescent="0.25">
      <c r="A119" s="13">
        <v>2.5</v>
      </c>
      <c r="B119" s="14" t="s">
        <v>26</v>
      </c>
      <c r="C119" s="15" t="s">
        <v>22</v>
      </c>
      <c r="D119" s="15">
        <v>2</v>
      </c>
      <c r="E119" s="33"/>
      <c r="F119" s="16">
        <f t="shared" si="8"/>
        <v>0</v>
      </c>
    </row>
    <row r="120" spans="1:6" ht="76.5" x14ac:dyDescent="0.25">
      <c r="A120" s="13">
        <v>2.6</v>
      </c>
      <c r="B120" s="14" t="s">
        <v>27</v>
      </c>
      <c r="C120" s="15" t="s">
        <v>22</v>
      </c>
      <c r="D120" s="15">
        <v>2</v>
      </c>
      <c r="E120" s="33"/>
      <c r="F120" s="16">
        <f t="shared" si="8"/>
        <v>0</v>
      </c>
    </row>
    <row r="121" spans="1:6" ht="76.5" x14ac:dyDescent="0.25">
      <c r="A121" s="13">
        <v>2.7</v>
      </c>
      <c r="B121" s="14" t="s">
        <v>28</v>
      </c>
      <c r="C121" s="15" t="s">
        <v>22</v>
      </c>
      <c r="D121" s="15">
        <v>10</v>
      </c>
      <c r="E121" s="33"/>
      <c r="F121" s="16">
        <f t="shared" si="8"/>
        <v>0</v>
      </c>
    </row>
    <row r="122" spans="1:6" ht="76.5" x14ac:dyDescent="0.25">
      <c r="A122" s="13">
        <v>2.8</v>
      </c>
      <c r="B122" s="14" t="s">
        <v>29</v>
      </c>
      <c r="C122" s="15" t="s">
        <v>22</v>
      </c>
      <c r="D122" s="15">
        <v>2</v>
      </c>
      <c r="E122" s="33"/>
      <c r="F122" s="16">
        <f t="shared" si="8"/>
        <v>0</v>
      </c>
    </row>
    <row r="123" spans="1:6" ht="76.5" x14ac:dyDescent="0.25">
      <c r="A123" s="13">
        <v>2.9</v>
      </c>
      <c r="B123" s="14" t="s">
        <v>30</v>
      </c>
      <c r="C123" s="15" t="s">
        <v>22</v>
      </c>
      <c r="D123" s="15">
        <v>2</v>
      </c>
      <c r="E123" s="33"/>
      <c r="F123" s="16">
        <f t="shared" si="8"/>
        <v>0</v>
      </c>
    </row>
    <row r="124" spans="1:6" x14ac:dyDescent="0.25">
      <c r="A124" s="13" t="s">
        <v>40</v>
      </c>
      <c r="B124" s="14" t="s">
        <v>31</v>
      </c>
      <c r="C124" s="15" t="s">
        <v>19</v>
      </c>
      <c r="D124" s="15">
        <v>5</v>
      </c>
      <c r="E124" s="33"/>
      <c r="F124" s="16">
        <f t="shared" si="8"/>
        <v>0</v>
      </c>
    </row>
    <row r="125" spans="1:6" ht="25.5" x14ac:dyDescent="0.25">
      <c r="A125" s="13">
        <v>2.11</v>
      </c>
      <c r="B125" s="14" t="s">
        <v>32</v>
      </c>
      <c r="C125" s="15" t="s">
        <v>19</v>
      </c>
      <c r="D125" s="15">
        <v>2</v>
      </c>
      <c r="E125" s="33"/>
      <c r="F125" s="16">
        <f t="shared" si="8"/>
        <v>0</v>
      </c>
    </row>
    <row r="126" spans="1:6" ht="25.5" x14ac:dyDescent="0.25">
      <c r="A126" s="13">
        <v>2.12</v>
      </c>
      <c r="B126" s="14" t="s">
        <v>33</v>
      </c>
      <c r="C126" s="15" t="s">
        <v>19</v>
      </c>
      <c r="D126" s="15">
        <v>2</v>
      </c>
      <c r="E126" s="33"/>
      <c r="F126" s="16">
        <f t="shared" si="8"/>
        <v>0</v>
      </c>
    </row>
    <row r="127" spans="1:6" ht="38.25" x14ac:dyDescent="0.25">
      <c r="A127" s="13">
        <v>2.13</v>
      </c>
      <c r="B127" s="14" t="s">
        <v>34</v>
      </c>
      <c r="C127" s="15" t="s">
        <v>19</v>
      </c>
      <c r="D127" s="15">
        <v>1</v>
      </c>
      <c r="E127" s="33"/>
      <c r="F127" s="16">
        <f t="shared" si="8"/>
        <v>0</v>
      </c>
    </row>
    <row r="128" spans="1:6" ht="38.25" x14ac:dyDescent="0.25">
      <c r="A128" s="13">
        <v>2.14</v>
      </c>
      <c r="B128" s="14" t="s">
        <v>35</v>
      </c>
      <c r="C128" s="15" t="s">
        <v>19</v>
      </c>
      <c r="D128" s="15">
        <v>1</v>
      </c>
      <c r="E128" s="33"/>
      <c r="F128" s="16">
        <f t="shared" si="8"/>
        <v>0</v>
      </c>
    </row>
    <row r="129" spans="1:6" ht="38.25" x14ac:dyDescent="0.25">
      <c r="A129" s="13">
        <v>2.15</v>
      </c>
      <c r="B129" s="14" t="s">
        <v>36</v>
      </c>
      <c r="C129" s="15" t="s">
        <v>19</v>
      </c>
      <c r="D129" s="15">
        <v>4</v>
      </c>
      <c r="E129" s="33"/>
      <c r="F129" s="16">
        <f t="shared" si="8"/>
        <v>0</v>
      </c>
    </row>
    <row r="130" spans="1:6" ht="38.25" x14ac:dyDescent="0.25">
      <c r="A130" s="13">
        <v>2.16</v>
      </c>
      <c r="B130" s="14" t="s">
        <v>37</v>
      </c>
      <c r="C130" s="15" t="s">
        <v>19</v>
      </c>
      <c r="D130" s="15">
        <v>1</v>
      </c>
      <c r="E130" s="33"/>
      <c r="F130" s="16">
        <f t="shared" si="8"/>
        <v>0</v>
      </c>
    </row>
    <row r="131" spans="1:6" x14ac:dyDescent="0.25">
      <c r="A131" s="13">
        <v>2.17</v>
      </c>
      <c r="B131" s="14" t="s">
        <v>38</v>
      </c>
      <c r="C131" s="15" t="s">
        <v>19</v>
      </c>
      <c r="D131" s="15">
        <v>4</v>
      </c>
      <c r="E131" s="33"/>
      <c r="F131" s="16">
        <f t="shared" si="8"/>
        <v>0</v>
      </c>
    </row>
    <row r="132" spans="1:6" ht="51" x14ac:dyDescent="0.25">
      <c r="A132" s="13">
        <v>2.1800000000000002</v>
      </c>
      <c r="B132" s="14" t="s">
        <v>39</v>
      </c>
      <c r="C132" s="15" t="s">
        <v>19</v>
      </c>
      <c r="D132" s="15">
        <v>2</v>
      </c>
      <c r="E132" s="33"/>
      <c r="F132" s="16">
        <f t="shared" si="8"/>
        <v>0</v>
      </c>
    </row>
    <row r="133" spans="1:6" ht="51" x14ac:dyDescent="0.25">
      <c r="A133" s="13">
        <v>2.19</v>
      </c>
      <c r="B133" s="14" t="s">
        <v>65</v>
      </c>
      <c r="C133" s="15" t="s">
        <v>19</v>
      </c>
      <c r="D133" s="34">
        <v>7</v>
      </c>
      <c r="E133" s="33"/>
      <c r="F133" s="16">
        <f t="shared" si="8"/>
        <v>0</v>
      </c>
    </row>
    <row r="134" spans="1:6" ht="51" x14ac:dyDescent="0.25">
      <c r="A134" s="13">
        <v>2.25</v>
      </c>
      <c r="B134" s="14" t="s">
        <v>43</v>
      </c>
      <c r="C134" s="15" t="s">
        <v>19</v>
      </c>
      <c r="D134" s="15">
        <v>1</v>
      </c>
      <c r="E134" s="33"/>
      <c r="F134" s="16">
        <f t="shared" si="8"/>
        <v>0</v>
      </c>
    </row>
    <row r="135" spans="1:6" ht="51" x14ac:dyDescent="0.25">
      <c r="A135" s="13">
        <v>2.2599999999999998</v>
      </c>
      <c r="B135" s="14" t="s">
        <v>44</v>
      </c>
      <c r="C135" s="15" t="s">
        <v>19</v>
      </c>
      <c r="D135" s="15">
        <v>1</v>
      </c>
      <c r="E135" s="33"/>
      <c r="F135" s="16">
        <f t="shared" si="8"/>
        <v>0</v>
      </c>
    </row>
    <row r="136" spans="1:6" x14ac:dyDescent="0.25">
      <c r="A136" s="7">
        <v>3</v>
      </c>
      <c r="B136" s="57" t="s">
        <v>46</v>
      </c>
      <c r="C136" s="57"/>
      <c r="D136" s="57"/>
      <c r="E136" s="57"/>
      <c r="F136" s="58"/>
    </row>
    <row r="137" spans="1:6" ht="76.5" x14ac:dyDescent="0.25">
      <c r="A137" s="13">
        <v>3.1</v>
      </c>
      <c r="B137" s="14" t="s">
        <v>70</v>
      </c>
      <c r="C137" s="15" t="s">
        <v>6</v>
      </c>
      <c r="D137" s="15">
        <v>11.2</v>
      </c>
      <c r="E137" s="33"/>
      <c r="F137" s="16">
        <f t="shared" ref="F137:F149" si="9">+E137*D137</f>
        <v>0</v>
      </c>
    </row>
    <row r="138" spans="1:6" ht="38.25" x14ac:dyDescent="0.25">
      <c r="A138" s="13">
        <v>3.2</v>
      </c>
      <c r="B138" s="14" t="s">
        <v>71</v>
      </c>
      <c r="C138" s="15" t="s">
        <v>6</v>
      </c>
      <c r="D138" s="15">
        <v>53.736200000000004</v>
      </c>
      <c r="E138" s="33"/>
      <c r="F138" s="16">
        <f t="shared" si="9"/>
        <v>0</v>
      </c>
    </row>
    <row r="139" spans="1:6" ht="51" x14ac:dyDescent="0.25">
      <c r="A139" s="13">
        <v>3.3</v>
      </c>
      <c r="B139" s="14" t="s">
        <v>72</v>
      </c>
      <c r="C139" s="15" t="s">
        <v>6</v>
      </c>
      <c r="D139" s="34">
        <v>7.2</v>
      </c>
      <c r="E139" s="33"/>
      <c r="F139" s="16">
        <f t="shared" si="9"/>
        <v>0</v>
      </c>
    </row>
    <row r="140" spans="1:6" ht="51" x14ac:dyDescent="0.25">
      <c r="A140" s="13">
        <v>3.5</v>
      </c>
      <c r="B140" s="14" t="s">
        <v>45</v>
      </c>
      <c r="C140" s="15" t="s">
        <v>6</v>
      </c>
      <c r="D140" s="15">
        <v>33.012</v>
      </c>
      <c r="E140" s="33"/>
      <c r="F140" s="16">
        <f t="shared" si="9"/>
        <v>0</v>
      </c>
    </row>
    <row r="141" spans="1:6" ht="25.5" x14ac:dyDescent="0.25">
      <c r="A141" s="13">
        <v>3.6</v>
      </c>
      <c r="B141" s="14" t="s">
        <v>74</v>
      </c>
      <c r="C141" s="15" t="s">
        <v>22</v>
      </c>
      <c r="D141" s="15">
        <v>18.34</v>
      </c>
      <c r="E141" s="33"/>
      <c r="F141" s="16">
        <f t="shared" si="9"/>
        <v>0</v>
      </c>
    </row>
    <row r="142" spans="1:6" ht="51" x14ac:dyDescent="0.25">
      <c r="A142" s="13">
        <v>3.7</v>
      </c>
      <c r="B142" s="14" t="s">
        <v>75</v>
      </c>
      <c r="C142" s="15" t="s">
        <v>22</v>
      </c>
      <c r="D142" s="15">
        <v>9.91</v>
      </c>
      <c r="E142" s="33"/>
      <c r="F142" s="16">
        <f t="shared" si="9"/>
        <v>0</v>
      </c>
    </row>
    <row r="143" spans="1:6" ht="153" x14ac:dyDescent="0.25">
      <c r="A143" s="13" t="s">
        <v>101</v>
      </c>
      <c r="B143" s="14" t="s">
        <v>47</v>
      </c>
      <c r="C143" s="15" t="s">
        <v>6</v>
      </c>
      <c r="D143" s="15">
        <v>11.2</v>
      </c>
      <c r="E143" s="33"/>
      <c r="F143" s="16">
        <f t="shared" si="9"/>
        <v>0</v>
      </c>
    </row>
    <row r="144" spans="1:6" ht="51" x14ac:dyDescent="0.25">
      <c r="A144" s="13">
        <v>3.11</v>
      </c>
      <c r="B144" s="14" t="s">
        <v>78</v>
      </c>
      <c r="C144" s="15" t="s">
        <v>6</v>
      </c>
      <c r="D144" s="15">
        <v>14.441200000000002</v>
      </c>
      <c r="E144" s="33"/>
      <c r="F144" s="16">
        <f t="shared" si="9"/>
        <v>0</v>
      </c>
    </row>
    <row r="145" spans="1:6" ht="63.75" x14ac:dyDescent="0.25">
      <c r="A145" s="13">
        <v>3.12</v>
      </c>
      <c r="B145" s="14" t="s">
        <v>79</v>
      </c>
      <c r="C145" s="15" t="s">
        <v>6</v>
      </c>
      <c r="D145" s="15">
        <v>7.2679999999999998</v>
      </c>
      <c r="E145" s="33"/>
      <c r="F145" s="16">
        <f t="shared" si="9"/>
        <v>0</v>
      </c>
    </row>
    <row r="146" spans="1:6" ht="38.25" x14ac:dyDescent="0.25">
      <c r="A146" s="13">
        <v>3.13</v>
      </c>
      <c r="B146" s="14" t="s">
        <v>80</v>
      </c>
      <c r="C146" s="15" t="s">
        <v>6</v>
      </c>
      <c r="D146" s="15">
        <v>0.60199999999999998</v>
      </c>
      <c r="E146" s="33"/>
      <c r="F146" s="16">
        <f t="shared" si="9"/>
        <v>0</v>
      </c>
    </row>
    <row r="147" spans="1:6" ht="76.5" x14ac:dyDescent="0.25">
      <c r="A147" s="13">
        <v>3.14</v>
      </c>
      <c r="B147" s="14" t="s">
        <v>48</v>
      </c>
      <c r="C147" s="15" t="s">
        <v>19</v>
      </c>
      <c r="D147" s="15">
        <v>4</v>
      </c>
      <c r="E147" s="33"/>
      <c r="F147" s="16">
        <f t="shared" si="9"/>
        <v>0</v>
      </c>
    </row>
    <row r="148" spans="1:6" ht="63.75" x14ac:dyDescent="0.25">
      <c r="A148" s="13">
        <v>3.15</v>
      </c>
      <c r="B148" s="14" t="s">
        <v>81</v>
      </c>
      <c r="C148" s="15" t="s">
        <v>6</v>
      </c>
      <c r="D148" s="34">
        <v>40.700000000000003</v>
      </c>
      <c r="E148" s="33"/>
      <c r="F148" s="16">
        <f t="shared" si="9"/>
        <v>0</v>
      </c>
    </row>
    <row r="149" spans="1:6" ht="51" x14ac:dyDescent="0.25">
      <c r="A149" s="13">
        <v>3.16</v>
      </c>
      <c r="B149" s="14" t="s">
        <v>49</v>
      </c>
      <c r="C149" s="15" t="s">
        <v>6</v>
      </c>
      <c r="D149" s="15">
        <v>60.270800000000008</v>
      </c>
      <c r="E149" s="33"/>
      <c r="F149" s="16">
        <f t="shared" si="9"/>
        <v>0</v>
      </c>
    </row>
    <row r="150" spans="1:6" x14ac:dyDescent="0.25">
      <c r="A150" s="7">
        <v>4</v>
      </c>
      <c r="B150" s="57" t="s">
        <v>50</v>
      </c>
      <c r="C150" s="57"/>
      <c r="D150" s="57"/>
      <c r="E150" s="57"/>
      <c r="F150" s="58"/>
    </row>
    <row r="151" spans="1:6" ht="51" x14ac:dyDescent="0.25">
      <c r="A151" s="13">
        <v>4.0999999999999996</v>
      </c>
      <c r="B151" s="14" t="s">
        <v>51</v>
      </c>
      <c r="C151" s="15" t="s">
        <v>19</v>
      </c>
      <c r="D151" s="15">
        <v>7</v>
      </c>
      <c r="E151" s="33"/>
      <c r="F151" s="16">
        <f t="shared" ref="F151:F154" si="10">+E151*D151</f>
        <v>0</v>
      </c>
    </row>
    <row r="152" spans="1:6" ht="51" x14ac:dyDescent="0.25">
      <c r="A152" s="13">
        <v>4.2</v>
      </c>
      <c r="B152" s="14" t="s">
        <v>82</v>
      </c>
      <c r="C152" s="15" t="s">
        <v>19</v>
      </c>
      <c r="D152" s="15">
        <v>4</v>
      </c>
      <c r="E152" s="33"/>
      <c r="F152" s="16">
        <f t="shared" si="10"/>
        <v>0</v>
      </c>
    </row>
    <row r="153" spans="1:6" ht="25.5" x14ac:dyDescent="0.25">
      <c r="A153" s="13">
        <v>4.3</v>
      </c>
      <c r="B153" s="14" t="s">
        <v>83</v>
      </c>
      <c r="C153" s="15" t="s">
        <v>19</v>
      </c>
      <c r="D153" s="15">
        <v>2</v>
      </c>
      <c r="E153" s="33"/>
      <c r="F153" s="16">
        <f t="shared" si="10"/>
        <v>0</v>
      </c>
    </row>
    <row r="154" spans="1:6" ht="38.25" x14ac:dyDescent="0.25">
      <c r="A154" s="13">
        <v>4.4000000000000004</v>
      </c>
      <c r="B154" s="14" t="s">
        <v>84</v>
      </c>
      <c r="C154" s="15" t="s">
        <v>19</v>
      </c>
      <c r="D154" s="15">
        <v>4</v>
      </c>
      <c r="E154" s="33"/>
      <c r="F154" s="16">
        <f t="shared" si="10"/>
        <v>0</v>
      </c>
    </row>
    <row r="155" spans="1:6" x14ac:dyDescent="0.25">
      <c r="A155" s="7" t="s">
        <v>52</v>
      </c>
      <c r="B155" s="57" t="s">
        <v>53</v>
      </c>
      <c r="C155" s="57"/>
      <c r="D155" s="57"/>
      <c r="E155" s="57"/>
      <c r="F155" s="58"/>
    </row>
    <row r="156" spans="1:6" ht="25.5" x14ac:dyDescent="0.25">
      <c r="A156" s="13">
        <v>5.0999999999999996</v>
      </c>
      <c r="B156" s="14" t="s">
        <v>54</v>
      </c>
      <c r="C156" s="15" t="s">
        <v>6</v>
      </c>
      <c r="D156" s="29">
        <f>+VLOOKUP(B156,'[1]CONSOLIDADO CANT.'!$A$3:$M$69,5,FALSE)</f>
        <v>7.5</v>
      </c>
      <c r="E156" s="33"/>
      <c r="F156" s="16">
        <f t="shared" ref="F156" si="11">+E156*D156</f>
        <v>0</v>
      </c>
    </row>
    <row r="157" spans="1:6" x14ac:dyDescent="0.25">
      <c r="A157" s="45" t="s">
        <v>10</v>
      </c>
      <c r="B157" s="46"/>
      <c r="C157" s="46"/>
      <c r="D157" s="46"/>
      <c r="E157" s="47"/>
      <c r="F157" s="16">
        <f>SUM(F105:F156)</f>
        <v>0</v>
      </c>
    </row>
    <row r="158" spans="1:6" x14ac:dyDescent="0.25">
      <c r="A158" s="8" t="s">
        <v>12</v>
      </c>
      <c r="B158" s="9" t="s">
        <v>0</v>
      </c>
      <c r="C158" s="10" t="s">
        <v>1</v>
      </c>
      <c r="D158" s="10" t="s">
        <v>2</v>
      </c>
      <c r="E158" s="10" t="s">
        <v>3</v>
      </c>
      <c r="F158" s="11" t="s">
        <v>4</v>
      </c>
    </row>
    <row r="159" spans="1:6" x14ac:dyDescent="0.25">
      <c r="A159" s="52" t="s">
        <v>90</v>
      </c>
      <c r="B159" s="53"/>
      <c r="C159" s="53"/>
      <c r="D159" s="53"/>
      <c r="E159" s="53"/>
      <c r="F159" s="54"/>
    </row>
    <row r="160" spans="1:6" x14ac:dyDescent="0.25">
      <c r="A160" s="12" t="s">
        <v>13</v>
      </c>
      <c r="B160" s="55" t="s">
        <v>5</v>
      </c>
      <c r="C160" s="55"/>
      <c r="D160" s="55"/>
      <c r="E160" s="55"/>
      <c r="F160" s="56"/>
    </row>
    <row r="161" spans="1:6" ht="140.25" x14ac:dyDescent="0.25">
      <c r="A161" s="13">
        <v>1.1000000000000001</v>
      </c>
      <c r="B161" s="14" t="s">
        <v>16</v>
      </c>
      <c r="C161" s="15" t="s">
        <v>6</v>
      </c>
      <c r="D161" s="34">
        <v>12.63</v>
      </c>
      <c r="E161" s="33"/>
      <c r="F161" s="16">
        <f>+E161*D161</f>
        <v>0</v>
      </c>
    </row>
    <row r="162" spans="1:6" ht="51" x14ac:dyDescent="0.25">
      <c r="A162" s="13">
        <v>1.7</v>
      </c>
      <c r="B162" s="14" t="s">
        <v>60</v>
      </c>
      <c r="C162" s="15" t="s">
        <v>19</v>
      </c>
      <c r="D162" s="34">
        <v>1</v>
      </c>
      <c r="E162" s="33"/>
      <c r="F162" s="16">
        <f t="shared" ref="F162:F164" si="12">+E162*D162</f>
        <v>0</v>
      </c>
    </row>
    <row r="163" spans="1:6" ht="25.5" x14ac:dyDescent="0.25">
      <c r="A163" s="13" t="s">
        <v>41</v>
      </c>
      <c r="B163" s="14" t="s">
        <v>18</v>
      </c>
      <c r="C163" s="15" t="s">
        <v>19</v>
      </c>
      <c r="D163" s="34">
        <v>24</v>
      </c>
      <c r="E163" s="33"/>
      <c r="F163" s="16">
        <f t="shared" si="12"/>
        <v>0</v>
      </c>
    </row>
    <row r="164" spans="1:6" ht="38.25" x14ac:dyDescent="0.25">
      <c r="A164" s="13">
        <v>1.1299999999999999</v>
      </c>
      <c r="B164" s="14" t="s">
        <v>64</v>
      </c>
      <c r="C164" s="15" t="s">
        <v>19</v>
      </c>
      <c r="D164" s="34">
        <v>55</v>
      </c>
      <c r="E164" s="33"/>
      <c r="F164" s="16">
        <f t="shared" si="12"/>
        <v>0</v>
      </c>
    </row>
    <row r="165" spans="1:6" x14ac:dyDescent="0.25">
      <c r="A165" s="7">
        <v>2</v>
      </c>
      <c r="B165" s="57" t="s">
        <v>20</v>
      </c>
      <c r="C165" s="57"/>
      <c r="D165" s="57"/>
      <c r="E165" s="57"/>
      <c r="F165" s="58"/>
    </row>
    <row r="166" spans="1:6" ht="38.25" x14ac:dyDescent="0.25">
      <c r="A166" s="13">
        <v>2.1</v>
      </c>
      <c r="B166" s="14" t="s">
        <v>21</v>
      </c>
      <c r="C166" s="15" t="s">
        <v>22</v>
      </c>
      <c r="D166" s="35">
        <v>65</v>
      </c>
      <c r="E166" s="33"/>
      <c r="F166" s="16">
        <f t="shared" ref="F166:F189" si="13">+E166*D166</f>
        <v>0</v>
      </c>
    </row>
    <row r="167" spans="1:6" ht="76.5" x14ac:dyDescent="0.25">
      <c r="A167" s="13">
        <v>2.2000000000000002</v>
      </c>
      <c r="B167" s="14" t="s">
        <v>23</v>
      </c>
      <c r="C167" s="15" t="s">
        <v>22</v>
      </c>
      <c r="D167" s="35">
        <f>+VLOOKUP("TUBERIA RDE21 1/2",'[1]CONSOLIDADO CANT.'!$A$3:$M$69,6,FALSE)</f>
        <v>9</v>
      </c>
      <c r="E167" s="33"/>
      <c r="F167" s="16">
        <f t="shared" si="13"/>
        <v>0</v>
      </c>
    </row>
    <row r="168" spans="1:6" ht="76.5" x14ac:dyDescent="0.25">
      <c r="A168" s="13">
        <v>2.2999999999999998</v>
      </c>
      <c r="B168" s="14" t="s">
        <v>24</v>
      </c>
      <c r="C168" s="15" t="s">
        <v>22</v>
      </c>
      <c r="D168" s="35">
        <f>+VLOOKUP("TUBERIA RDE21 3/4",'[1]CONSOLIDADO CANT.'!$A$3:$M$69,6,FALSE)</f>
        <v>2</v>
      </c>
      <c r="E168" s="33"/>
      <c r="F168" s="16">
        <f t="shared" si="13"/>
        <v>0</v>
      </c>
    </row>
    <row r="169" spans="1:6" ht="76.5" x14ac:dyDescent="0.25">
      <c r="A169" s="13">
        <v>2.4</v>
      </c>
      <c r="B169" s="14" t="s">
        <v>25</v>
      </c>
      <c r="C169" s="15" t="s">
        <v>22</v>
      </c>
      <c r="D169" s="35">
        <f>+VLOOKUP("TUBERIA RDE21 1",'[1]CONSOLIDADO CANT.'!$A$3:$M$69,6,FALSE)</f>
        <v>2</v>
      </c>
      <c r="E169" s="33"/>
      <c r="F169" s="16">
        <f t="shared" si="13"/>
        <v>0</v>
      </c>
    </row>
    <row r="170" spans="1:6" ht="76.5" x14ac:dyDescent="0.25">
      <c r="A170" s="13">
        <v>2.5</v>
      </c>
      <c r="B170" s="14" t="s">
        <v>26</v>
      </c>
      <c r="C170" s="15" t="s">
        <v>22</v>
      </c>
      <c r="D170" s="35">
        <f>+VLOOKUP("TUBERIA RDE21 1 1/2",'[1]CONSOLIDADO CANT.'!$A$3:$M$69,6,FALSE)</f>
        <v>2</v>
      </c>
      <c r="E170" s="33"/>
      <c r="F170" s="16">
        <f t="shared" si="13"/>
        <v>0</v>
      </c>
    </row>
    <row r="171" spans="1:6" ht="76.5" x14ac:dyDescent="0.25">
      <c r="A171" s="13">
        <v>2.6</v>
      </c>
      <c r="B171" s="14" t="s">
        <v>27</v>
      </c>
      <c r="C171" s="15" t="s">
        <v>22</v>
      </c>
      <c r="D171" s="35">
        <f>+VLOOKUP("TUBERIA RDE21 2",'[1]CONSOLIDADO CANT.'!$A$3:$M$69,6,FALSE)</f>
        <v>2</v>
      </c>
      <c r="E171" s="33"/>
      <c r="F171" s="16">
        <f t="shared" si="13"/>
        <v>0</v>
      </c>
    </row>
    <row r="172" spans="1:6" ht="76.5" x14ac:dyDescent="0.25">
      <c r="A172" s="13">
        <v>2.7</v>
      </c>
      <c r="B172" s="14" t="s">
        <v>28</v>
      </c>
      <c r="C172" s="15" t="s">
        <v>22</v>
      </c>
      <c r="D172" s="35">
        <f>+VLOOKUP("TUBERIA SANITARIA 2",'[1]CONSOLIDADO CANT.'!$A$3:$M$69,6,FALSE)</f>
        <v>9</v>
      </c>
      <c r="E172" s="33"/>
      <c r="F172" s="16">
        <f t="shared" si="13"/>
        <v>0</v>
      </c>
    </row>
    <row r="173" spans="1:6" ht="76.5" x14ac:dyDescent="0.25">
      <c r="A173" s="13">
        <v>2.8</v>
      </c>
      <c r="B173" s="14" t="s">
        <v>29</v>
      </c>
      <c r="C173" s="15" t="s">
        <v>22</v>
      </c>
      <c r="D173" s="35">
        <f>+VLOOKUP("TUBERIA SANITARIA 3",'[1]CONSOLIDADO CANT.'!$A$3:$M$69,6,FALSE)</f>
        <v>2</v>
      </c>
      <c r="E173" s="33"/>
      <c r="F173" s="16">
        <f t="shared" si="13"/>
        <v>0</v>
      </c>
    </row>
    <row r="174" spans="1:6" ht="76.5" x14ac:dyDescent="0.25">
      <c r="A174" s="13">
        <v>2.9</v>
      </c>
      <c r="B174" s="14" t="s">
        <v>30</v>
      </c>
      <c r="C174" s="15" t="s">
        <v>22</v>
      </c>
      <c r="D174" s="35">
        <f>+VLOOKUP("TUBERIA SANITARIA 4",'[1]CONSOLIDADO CANT.'!$A$3:$M$69,6,FALSE)</f>
        <v>2</v>
      </c>
      <c r="E174" s="33"/>
      <c r="F174" s="16">
        <f t="shared" si="13"/>
        <v>0</v>
      </c>
    </row>
    <row r="175" spans="1:6" x14ac:dyDescent="0.25">
      <c r="A175" s="13" t="s">
        <v>40</v>
      </c>
      <c r="B175" s="14" t="s">
        <v>31</v>
      </c>
      <c r="C175" s="15" t="s">
        <v>19</v>
      </c>
      <c r="D175" s="35">
        <f>+VLOOKUP(B175,'[1]CONSOLIDADO CANT.'!$A$3:$M$69,6,FALSE)</f>
        <v>18</v>
      </c>
      <c r="E175" s="33"/>
      <c r="F175" s="16">
        <f t="shared" si="13"/>
        <v>0</v>
      </c>
    </row>
    <row r="176" spans="1:6" ht="25.5" x14ac:dyDescent="0.25">
      <c r="A176" s="13">
        <v>2.11</v>
      </c>
      <c r="B176" s="14" t="s">
        <v>32</v>
      </c>
      <c r="C176" s="15" t="s">
        <v>19</v>
      </c>
      <c r="D176" s="35">
        <f>+VLOOKUP(B176,'[1]CONSOLIDADO CANT.'!$A$3:$M$69,6,FALSE)</f>
        <v>2</v>
      </c>
      <c r="E176" s="33"/>
      <c r="F176" s="16">
        <f t="shared" si="13"/>
        <v>0</v>
      </c>
    </row>
    <row r="177" spans="1:6" ht="25.5" x14ac:dyDescent="0.25">
      <c r="A177" s="13">
        <v>2.12</v>
      </c>
      <c r="B177" s="14" t="s">
        <v>33</v>
      </c>
      <c r="C177" s="15" t="s">
        <v>19</v>
      </c>
      <c r="D177" s="35">
        <f>+VLOOKUP(B177,'[1]CONSOLIDADO CANT.'!$A$3:$M$69,6,FALSE)</f>
        <v>2</v>
      </c>
      <c r="E177" s="33"/>
      <c r="F177" s="16">
        <f t="shared" si="13"/>
        <v>0</v>
      </c>
    </row>
    <row r="178" spans="1:6" ht="38.25" x14ac:dyDescent="0.25">
      <c r="A178" s="13">
        <v>2.13</v>
      </c>
      <c r="B178" s="14" t="s">
        <v>34</v>
      </c>
      <c r="C178" s="15" t="s">
        <v>19</v>
      </c>
      <c r="D178" s="35">
        <f>+VLOOKUP(B178,'[1]CONSOLIDADO CANT.'!$A$3:$M$69,6,FALSE)</f>
        <v>1</v>
      </c>
      <c r="E178" s="33"/>
      <c r="F178" s="16">
        <f t="shared" si="13"/>
        <v>0</v>
      </c>
    </row>
    <row r="179" spans="1:6" ht="38.25" x14ac:dyDescent="0.25">
      <c r="A179" s="13">
        <v>2.14</v>
      </c>
      <c r="B179" s="14" t="s">
        <v>35</v>
      </c>
      <c r="C179" s="15" t="s">
        <v>19</v>
      </c>
      <c r="D179" s="35">
        <f>+VLOOKUP(B179,'[1]CONSOLIDADO CANT.'!$A$3:$M$69,6,FALSE)</f>
        <v>1</v>
      </c>
      <c r="E179" s="33"/>
      <c r="F179" s="16">
        <f t="shared" si="13"/>
        <v>0</v>
      </c>
    </row>
    <row r="180" spans="1:6" ht="38.25" x14ac:dyDescent="0.25">
      <c r="A180" s="13">
        <v>2.15</v>
      </c>
      <c r="B180" s="14" t="s">
        <v>36</v>
      </c>
      <c r="C180" s="15" t="s">
        <v>19</v>
      </c>
      <c r="D180" s="35">
        <v>12</v>
      </c>
      <c r="E180" s="33"/>
      <c r="F180" s="16">
        <f t="shared" si="13"/>
        <v>0</v>
      </c>
    </row>
    <row r="181" spans="1:6" ht="38.25" x14ac:dyDescent="0.25">
      <c r="A181" s="13">
        <v>2.16</v>
      </c>
      <c r="B181" s="14" t="s">
        <v>37</v>
      </c>
      <c r="C181" s="15" t="s">
        <v>19</v>
      </c>
      <c r="D181" s="35">
        <f>+VLOOKUP(B181,'[1]CONSOLIDADO CANT.'!$A$3:$M$69,6,FALSE)</f>
        <v>1</v>
      </c>
      <c r="E181" s="33"/>
      <c r="F181" s="16">
        <f t="shared" si="13"/>
        <v>0</v>
      </c>
    </row>
    <row r="182" spans="1:6" x14ac:dyDescent="0.25">
      <c r="A182" s="13">
        <v>2.17</v>
      </c>
      <c r="B182" s="14" t="s">
        <v>38</v>
      </c>
      <c r="C182" s="15" t="s">
        <v>19</v>
      </c>
      <c r="D182" s="35">
        <v>12</v>
      </c>
      <c r="E182" s="33"/>
      <c r="F182" s="16">
        <f t="shared" si="13"/>
        <v>0</v>
      </c>
    </row>
    <row r="183" spans="1:6" ht="51" x14ac:dyDescent="0.25">
      <c r="A183" s="13">
        <v>2.1800000000000002</v>
      </c>
      <c r="B183" s="14" t="s">
        <v>39</v>
      </c>
      <c r="C183" s="15" t="s">
        <v>19</v>
      </c>
      <c r="D183" s="35">
        <f>+VLOOKUP(B183,'[1]CONSOLIDADO CANT.'!$A$3:$M$69,6,FALSE)</f>
        <v>4</v>
      </c>
      <c r="E183" s="33"/>
      <c r="F183" s="16">
        <f t="shared" si="13"/>
        <v>0</v>
      </c>
    </row>
    <row r="184" spans="1:6" ht="51" x14ac:dyDescent="0.25">
      <c r="A184" s="13">
        <v>2.19</v>
      </c>
      <c r="B184" s="14" t="s">
        <v>65</v>
      </c>
      <c r="C184" s="15" t="s">
        <v>19</v>
      </c>
      <c r="D184" s="35">
        <f>+VLOOKUP(B184,'[1]CONSOLIDADO CANT.'!$A$3:$M$69,6,FALSE)</f>
        <v>4</v>
      </c>
      <c r="E184" s="33"/>
      <c r="F184" s="16">
        <f t="shared" si="13"/>
        <v>0</v>
      </c>
    </row>
    <row r="185" spans="1:6" ht="51" x14ac:dyDescent="0.25">
      <c r="A185" s="13">
        <v>2.2200000000000002</v>
      </c>
      <c r="B185" s="14" t="s">
        <v>68</v>
      </c>
      <c r="C185" s="15" t="s">
        <v>19</v>
      </c>
      <c r="D185" s="35">
        <v>9</v>
      </c>
      <c r="E185" s="33"/>
      <c r="F185" s="16">
        <f t="shared" si="13"/>
        <v>0</v>
      </c>
    </row>
    <row r="186" spans="1:6" ht="51" x14ac:dyDescent="0.25">
      <c r="A186" s="13">
        <v>2.23</v>
      </c>
      <c r="B186" s="14" t="s">
        <v>69</v>
      </c>
      <c r="C186" s="15" t="s">
        <v>19</v>
      </c>
      <c r="D186" s="35">
        <v>20</v>
      </c>
      <c r="E186" s="33"/>
      <c r="F186" s="16">
        <f t="shared" si="13"/>
        <v>0</v>
      </c>
    </row>
    <row r="187" spans="1:6" ht="51" x14ac:dyDescent="0.25">
      <c r="A187" s="13">
        <v>2.2400000000000002</v>
      </c>
      <c r="B187" s="14" t="s">
        <v>42</v>
      </c>
      <c r="C187" s="15" t="s">
        <v>19</v>
      </c>
      <c r="D187" s="35">
        <v>6</v>
      </c>
      <c r="E187" s="33"/>
      <c r="F187" s="16">
        <f t="shared" si="13"/>
        <v>0</v>
      </c>
    </row>
    <row r="188" spans="1:6" ht="51" x14ac:dyDescent="0.25">
      <c r="A188" s="13">
        <v>2.25</v>
      </c>
      <c r="B188" s="14" t="s">
        <v>43</v>
      </c>
      <c r="C188" s="15" t="s">
        <v>19</v>
      </c>
      <c r="D188" s="35">
        <f>+VLOOKUP(B188,'[1]CONSOLIDADO CANT.'!$A$3:$M$69,6,FALSE)</f>
        <v>1</v>
      </c>
      <c r="E188" s="33"/>
      <c r="F188" s="16">
        <f t="shared" si="13"/>
        <v>0</v>
      </c>
    </row>
    <row r="189" spans="1:6" ht="51" x14ac:dyDescent="0.25">
      <c r="A189" s="13">
        <v>2.2599999999999998</v>
      </c>
      <c r="B189" s="14" t="s">
        <v>44</v>
      </c>
      <c r="C189" s="15" t="s">
        <v>19</v>
      </c>
      <c r="D189" s="35">
        <f>+VLOOKUP(B189,'[1]CONSOLIDADO CANT.'!$A$3:$M$69,6,FALSE)</f>
        <v>1</v>
      </c>
      <c r="E189" s="33"/>
      <c r="F189" s="16">
        <f t="shared" si="13"/>
        <v>0</v>
      </c>
    </row>
    <row r="190" spans="1:6" x14ac:dyDescent="0.25">
      <c r="A190" s="7">
        <v>3</v>
      </c>
      <c r="B190" s="57" t="s">
        <v>46</v>
      </c>
      <c r="C190" s="57"/>
      <c r="D190" s="57"/>
      <c r="E190" s="57"/>
      <c r="F190" s="58"/>
    </row>
    <row r="191" spans="1:6" ht="38.25" x14ac:dyDescent="0.25">
      <c r="A191" s="13">
        <v>3.2</v>
      </c>
      <c r="B191" s="14" t="s">
        <v>71</v>
      </c>
      <c r="C191" s="15" t="s">
        <v>6</v>
      </c>
      <c r="D191" s="34">
        <v>12.5</v>
      </c>
      <c r="E191" s="33"/>
      <c r="F191" s="16">
        <f t="shared" ref="F191:F196" si="14">+E191*D191</f>
        <v>0</v>
      </c>
    </row>
    <row r="192" spans="1:6" ht="51" x14ac:dyDescent="0.25">
      <c r="A192" s="13">
        <v>3.4</v>
      </c>
      <c r="B192" s="14" t="s">
        <v>73</v>
      </c>
      <c r="C192" s="15" t="s">
        <v>6</v>
      </c>
      <c r="D192" s="34">
        <v>31.799999999999994</v>
      </c>
      <c r="E192" s="33"/>
      <c r="F192" s="16">
        <f t="shared" si="14"/>
        <v>0</v>
      </c>
    </row>
    <row r="193" spans="1:6" ht="25.5" x14ac:dyDescent="0.25">
      <c r="A193" s="13">
        <v>3.8</v>
      </c>
      <c r="B193" s="14" t="s">
        <v>76</v>
      </c>
      <c r="C193" s="15" t="s">
        <v>6</v>
      </c>
      <c r="D193" s="34">
        <f>34.24/2</f>
        <v>17.12</v>
      </c>
      <c r="E193" s="33"/>
      <c r="F193" s="16">
        <f t="shared" si="14"/>
        <v>0</v>
      </c>
    </row>
    <row r="194" spans="1:6" ht="38.25" x14ac:dyDescent="0.25">
      <c r="A194" s="13">
        <v>3.9</v>
      </c>
      <c r="B194" s="14" t="s">
        <v>77</v>
      </c>
      <c r="C194" s="15" t="s">
        <v>6</v>
      </c>
      <c r="D194" s="34">
        <f>197.8634/2</f>
        <v>98.931700000000006</v>
      </c>
      <c r="E194" s="33"/>
      <c r="F194" s="16">
        <f t="shared" si="14"/>
        <v>0</v>
      </c>
    </row>
    <row r="195" spans="1:6" ht="153" x14ac:dyDescent="0.25">
      <c r="A195" s="13" t="s">
        <v>101</v>
      </c>
      <c r="B195" s="14" t="s">
        <v>47</v>
      </c>
      <c r="C195" s="15" t="s">
        <v>6</v>
      </c>
      <c r="D195" s="34">
        <v>11</v>
      </c>
      <c r="E195" s="33"/>
      <c r="F195" s="16">
        <f t="shared" si="14"/>
        <v>0</v>
      </c>
    </row>
    <row r="196" spans="1:6" ht="63.75" x14ac:dyDescent="0.25">
      <c r="A196" s="13">
        <v>3.15</v>
      </c>
      <c r="B196" s="14" t="s">
        <v>81</v>
      </c>
      <c r="C196" s="15" t="s">
        <v>6</v>
      </c>
      <c r="D196" s="34">
        <v>124.10000000000001</v>
      </c>
      <c r="E196" s="33"/>
      <c r="F196" s="16">
        <f t="shared" si="14"/>
        <v>0</v>
      </c>
    </row>
    <row r="197" spans="1:6" x14ac:dyDescent="0.25">
      <c r="A197" s="7">
        <v>4</v>
      </c>
      <c r="B197" s="57" t="s">
        <v>50</v>
      </c>
      <c r="C197" s="57"/>
      <c r="D197" s="57"/>
      <c r="E197" s="57"/>
      <c r="F197" s="58"/>
    </row>
    <row r="198" spans="1:6" ht="51" x14ac:dyDescent="0.25">
      <c r="A198" s="13">
        <v>4.0999999999999996</v>
      </c>
      <c r="B198" s="14" t="s">
        <v>51</v>
      </c>
      <c r="C198" s="15" t="s">
        <v>19</v>
      </c>
      <c r="D198" s="34">
        <v>1</v>
      </c>
      <c r="E198" s="33"/>
      <c r="F198" s="16">
        <f t="shared" ref="F198" si="15">+E198*D198</f>
        <v>0</v>
      </c>
    </row>
    <row r="199" spans="1:6" x14ac:dyDescent="0.25">
      <c r="A199" s="45" t="s">
        <v>10</v>
      </c>
      <c r="B199" s="46"/>
      <c r="C199" s="46"/>
      <c r="D199" s="46"/>
      <c r="E199" s="47"/>
      <c r="F199" s="16">
        <f>SUM(F161:F198)</f>
        <v>0</v>
      </c>
    </row>
    <row r="200" spans="1:6" x14ac:dyDescent="0.25">
      <c r="A200" s="8" t="s">
        <v>12</v>
      </c>
      <c r="B200" s="9" t="s">
        <v>0</v>
      </c>
      <c r="C200" s="10" t="s">
        <v>1</v>
      </c>
      <c r="D200" s="10" t="s">
        <v>2</v>
      </c>
      <c r="E200" s="10" t="s">
        <v>3</v>
      </c>
      <c r="F200" s="11" t="s">
        <v>4</v>
      </c>
    </row>
    <row r="201" spans="1:6" x14ac:dyDescent="0.25">
      <c r="A201" s="52" t="s">
        <v>91</v>
      </c>
      <c r="B201" s="53"/>
      <c r="C201" s="53"/>
      <c r="D201" s="53"/>
      <c r="E201" s="53"/>
      <c r="F201" s="54"/>
    </row>
    <row r="202" spans="1:6" x14ac:dyDescent="0.25">
      <c r="A202" s="12" t="s">
        <v>13</v>
      </c>
      <c r="B202" s="55" t="s">
        <v>5</v>
      </c>
      <c r="C202" s="55"/>
      <c r="D202" s="55"/>
      <c r="E202" s="55"/>
      <c r="F202" s="56"/>
    </row>
    <row r="203" spans="1:6" ht="140.25" x14ac:dyDescent="0.25">
      <c r="A203" s="13">
        <v>1.1000000000000001</v>
      </c>
      <c r="B203" s="14" t="s">
        <v>16</v>
      </c>
      <c r="C203" s="15" t="s">
        <v>6</v>
      </c>
      <c r="D203" s="34">
        <v>17.099999999999998</v>
      </c>
      <c r="E203" s="33"/>
      <c r="F203" s="16">
        <f>+E203*D203</f>
        <v>0</v>
      </c>
    </row>
    <row r="204" spans="1:6" ht="38.25" x14ac:dyDescent="0.25">
      <c r="A204" s="13">
        <v>1.2</v>
      </c>
      <c r="B204" s="14" t="s">
        <v>11</v>
      </c>
      <c r="C204" s="15" t="s">
        <v>6</v>
      </c>
      <c r="D204" s="34">
        <v>17.099999999999998</v>
      </c>
      <c r="E204" s="33"/>
      <c r="F204" s="16">
        <f t="shared" ref="F204:F211" si="16">+E204*D204</f>
        <v>0</v>
      </c>
    </row>
    <row r="205" spans="1:6" ht="38.25" x14ac:dyDescent="0.25">
      <c r="A205" s="13">
        <v>1.4</v>
      </c>
      <c r="B205" s="14" t="s">
        <v>57</v>
      </c>
      <c r="C205" s="15" t="s">
        <v>6</v>
      </c>
      <c r="D205" s="34">
        <v>60.015199999999993</v>
      </c>
      <c r="E205" s="33"/>
      <c r="F205" s="16">
        <f t="shared" si="16"/>
        <v>0</v>
      </c>
    </row>
    <row r="206" spans="1:6" ht="51" x14ac:dyDescent="0.25">
      <c r="A206" s="13">
        <v>1.5</v>
      </c>
      <c r="B206" s="14" t="s">
        <v>58</v>
      </c>
      <c r="C206" s="15" t="s">
        <v>22</v>
      </c>
      <c r="D206" s="34">
        <v>8.9901999999999997</v>
      </c>
      <c r="E206" s="33"/>
      <c r="F206" s="16">
        <f t="shared" si="16"/>
        <v>0</v>
      </c>
    </row>
    <row r="207" spans="1:6" ht="25.5" x14ac:dyDescent="0.25">
      <c r="A207" s="13">
        <v>1.6</v>
      </c>
      <c r="B207" s="14" t="s">
        <v>59</v>
      </c>
      <c r="C207" s="15" t="s">
        <v>6</v>
      </c>
      <c r="D207" s="34">
        <v>2.8800000000000003</v>
      </c>
      <c r="E207" s="33"/>
      <c r="F207" s="16">
        <f t="shared" si="16"/>
        <v>0</v>
      </c>
    </row>
    <row r="208" spans="1:6" ht="51" x14ac:dyDescent="0.25">
      <c r="A208" s="13">
        <v>1.7</v>
      </c>
      <c r="B208" s="14" t="s">
        <v>60</v>
      </c>
      <c r="C208" s="15" t="s">
        <v>19</v>
      </c>
      <c r="D208" s="34">
        <v>2</v>
      </c>
      <c r="E208" s="33"/>
      <c r="F208" s="16">
        <f t="shared" si="16"/>
        <v>0</v>
      </c>
    </row>
    <row r="209" spans="1:6" ht="25.5" x14ac:dyDescent="0.25">
      <c r="A209" s="13">
        <v>1.8</v>
      </c>
      <c r="B209" s="14" t="s">
        <v>61</v>
      </c>
      <c r="C209" s="15" t="s">
        <v>19</v>
      </c>
      <c r="D209" s="34">
        <v>2</v>
      </c>
      <c r="E209" s="33"/>
      <c r="F209" s="16">
        <f t="shared" si="16"/>
        <v>0</v>
      </c>
    </row>
    <row r="210" spans="1:6" ht="38.25" x14ac:dyDescent="0.25">
      <c r="A210" s="13">
        <v>1.9</v>
      </c>
      <c r="B210" s="14" t="s">
        <v>17</v>
      </c>
      <c r="C210" s="15" t="s">
        <v>6</v>
      </c>
      <c r="D210" s="34">
        <v>5.0399999999999991</v>
      </c>
      <c r="E210" s="33"/>
      <c r="F210" s="16">
        <f t="shared" si="16"/>
        <v>0</v>
      </c>
    </row>
    <row r="211" spans="1:6" ht="25.5" x14ac:dyDescent="0.25">
      <c r="A211" s="13" t="s">
        <v>41</v>
      </c>
      <c r="B211" s="14" t="s">
        <v>18</v>
      </c>
      <c r="C211" s="15" t="s">
        <v>19</v>
      </c>
      <c r="D211" s="34">
        <v>4</v>
      </c>
      <c r="E211" s="33"/>
      <c r="F211" s="16">
        <f t="shared" si="16"/>
        <v>0</v>
      </c>
    </row>
    <row r="212" spans="1:6" x14ac:dyDescent="0.25">
      <c r="A212" s="7">
        <v>2</v>
      </c>
      <c r="B212" s="57" t="s">
        <v>20</v>
      </c>
      <c r="C212" s="57"/>
      <c r="D212" s="57"/>
      <c r="E212" s="57"/>
      <c r="F212" s="58"/>
    </row>
    <row r="213" spans="1:6" ht="38.25" x14ac:dyDescent="0.25">
      <c r="A213" s="13">
        <v>2.1</v>
      </c>
      <c r="B213" s="14" t="s">
        <v>21</v>
      </c>
      <c r="C213" s="15" t="s">
        <v>22</v>
      </c>
      <c r="D213" s="35">
        <v>8</v>
      </c>
      <c r="E213" s="33"/>
      <c r="F213" s="16">
        <f t="shared" ref="F213:F232" si="17">+E213*D213</f>
        <v>0</v>
      </c>
    </row>
    <row r="214" spans="1:6" ht="76.5" x14ac:dyDescent="0.25">
      <c r="A214" s="13">
        <v>2.2000000000000002</v>
      </c>
      <c r="B214" s="14" t="s">
        <v>23</v>
      </c>
      <c r="C214" s="15" t="s">
        <v>22</v>
      </c>
      <c r="D214" s="35">
        <v>4</v>
      </c>
      <c r="E214" s="33"/>
      <c r="F214" s="16">
        <f t="shared" si="17"/>
        <v>0</v>
      </c>
    </row>
    <row r="215" spans="1:6" ht="76.5" x14ac:dyDescent="0.25">
      <c r="A215" s="13">
        <v>2.2999999999999998</v>
      </c>
      <c r="B215" s="14" t="s">
        <v>24</v>
      </c>
      <c r="C215" s="15" t="s">
        <v>22</v>
      </c>
      <c r="D215" s="35">
        <v>2</v>
      </c>
      <c r="E215" s="33"/>
      <c r="F215" s="16">
        <f t="shared" si="17"/>
        <v>0</v>
      </c>
    </row>
    <row r="216" spans="1:6" ht="76.5" x14ac:dyDescent="0.25">
      <c r="A216" s="13">
        <v>2.4</v>
      </c>
      <c r="B216" s="14" t="s">
        <v>25</v>
      </c>
      <c r="C216" s="15" t="s">
        <v>22</v>
      </c>
      <c r="D216" s="35">
        <v>2</v>
      </c>
      <c r="E216" s="33"/>
      <c r="F216" s="16">
        <f t="shared" si="17"/>
        <v>0</v>
      </c>
    </row>
    <row r="217" spans="1:6" ht="76.5" x14ac:dyDescent="0.25">
      <c r="A217" s="13">
        <v>2.5</v>
      </c>
      <c r="B217" s="14" t="s">
        <v>26</v>
      </c>
      <c r="C217" s="15" t="s">
        <v>22</v>
      </c>
      <c r="D217" s="35">
        <v>2</v>
      </c>
      <c r="E217" s="33"/>
      <c r="F217" s="16">
        <f t="shared" si="17"/>
        <v>0</v>
      </c>
    </row>
    <row r="218" spans="1:6" ht="76.5" x14ac:dyDescent="0.25">
      <c r="A218" s="13">
        <v>2.6</v>
      </c>
      <c r="B218" s="14" t="s">
        <v>27</v>
      </c>
      <c r="C218" s="15" t="s">
        <v>22</v>
      </c>
      <c r="D218" s="35">
        <v>2</v>
      </c>
      <c r="E218" s="33"/>
      <c r="F218" s="16">
        <f t="shared" si="17"/>
        <v>0</v>
      </c>
    </row>
    <row r="219" spans="1:6" ht="76.5" x14ac:dyDescent="0.25">
      <c r="A219" s="13">
        <v>2.7</v>
      </c>
      <c r="B219" s="14" t="s">
        <v>28</v>
      </c>
      <c r="C219" s="15" t="s">
        <v>22</v>
      </c>
      <c r="D219" s="35">
        <v>4</v>
      </c>
      <c r="E219" s="33"/>
      <c r="F219" s="16">
        <f t="shared" si="17"/>
        <v>0</v>
      </c>
    </row>
    <row r="220" spans="1:6" ht="76.5" x14ac:dyDescent="0.25">
      <c r="A220" s="13">
        <v>2.8</v>
      </c>
      <c r="B220" s="14" t="s">
        <v>29</v>
      </c>
      <c r="C220" s="15" t="s">
        <v>22</v>
      </c>
      <c r="D220" s="35">
        <v>2</v>
      </c>
      <c r="E220" s="33"/>
      <c r="F220" s="16">
        <f t="shared" si="17"/>
        <v>0</v>
      </c>
    </row>
    <row r="221" spans="1:6" ht="76.5" x14ac:dyDescent="0.25">
      <c r="A221" s="13">
        <v>2.9</v>
      </c>
      <c r="B221" s="14" t="s">
        <v>30</v>
      </c>
      <c r="C221" s="15" t="s">
        <v>22</v>
      </c>
      <c r="D221" s="35">
        <v>2</v>
      </c>
      <c r="E221" s="33"/>
      <c r="F221" s="16">
        <f t="shared" si="17"/>
        <v>0</v>
      </c>
    </row>
    <row r="222" spans="1:6" x14ac:dyDescent="0.25">
      <c r="A222" s="13" t="s">
        <v>40</v>
      </c>
      <c r="B222" s="14" t="s">
        <v>31</v>
      </c>
      <c r="C222" s="15" t="s">
        <v>19</v>
      </c>
      <c r="D222" s="35">
        <v>2</v>
      </c>
      <c r="E222" s="33"/>
      <c r="F222" s="16">
        <f t="shared" si="17"/>
        <v>0</v>
      </c>
    </row>
    <row r="223" spans="1:6" ht="25.5" x14ac:dyDescent="0.25">
      <c r="A223" s="13">
        <v>2.11</v>
      </c>
      <c r="B223" s="14" t="s">
        <v>32</v>
      </c>
      <c r="C223" s="15" t="s">
        <v>19</v>
      </c>
      <c r="D223" s="35">
        <v>2</v>
      </c>
      <c r="E223" s="33"/>
      <c r="F223" s="16">
        <f t="shared" si="17"/>
        <v>0</v>
      </c>
    </row>
    <row r="224" spans="1:6" ht="25.5" x14ac:dyDescent="0.25">
      <c r="A224" s="13">
        <v>2.12</v>
      </c>
      <c r="B224" s="14" t="s">
        <v>33</v>
      </c>
      <c r="C224" s="15" t="s">
        <v>19</v>
      </c>
      <c r="D224" s="35">
        <v>2</v>
      </c>
      <c r="E224" s="33"/>
      <c r="F224" s="16">
        <f t="shared" si="17"/>
        <v>0</v>
      </c>
    </row>
    <row r="225" spans="1:6" ht="38.25" x14ac:dyDescent="0.25">
      <c r="A225" s="13">
        <v>2.13</v>
      </c>
      <c r="B225" s="14" t="s">
        <v>34</v>
      </c>
      <c r="C225" s="15" t="s">
        <v>19</v>
      </c>
      <c r="D225" s="35">
        <v>1</v>
      </c>
      <c r="E225" s="33"/>
      <c r="F225" s="16">
        <f t="shared" si="17"/>
        <v>0</v>
      </c>
    </row>
    <row r="226" spans="1:6" ht="38.25" x14ac:dyDescent="0.25">
      <c r="A226" s="13">
        <v>2.14</v>
      </c>
      <c r="B226" s="14" t="s">
        <v>35</v>
      </c>
      <c r="C226" s="15" t="s">
        <v>19</v>
      </c>
      <c r="D226" s="35">
        <v>1</v>
      </c>
      <c r="E226" s="33"/>
      <c r="F226" s="16">
        <f t="shared" si="17"/>
        <v>0</v>
      </c>
    </row>
    <row r="227" spans="1:6" ht="38.25" x14ac:dyDescent="0.25">
      <c r="A227" s="13">
        <v>2.15</v>
      </c>
      <c r="B227" s="14" t="s">
        <v>36</v>
      </c>
      <c r="C227" s="15" t="s">
        <v>19</v>
      </c>
      <c r="D227" s="35">
        <v>4</v>
      </c>
      <c r="E227" s="33"/>
      <c r="F227" s="16">
        <f t="shared" si="17"/>
        <v>0</v>
      </c>
    </row>
    <row r="228" spans="1:6" ht="38.25" x14ac:dyDescent="0.25">
      <c r="A228" s="13">
        <v>2.16</v>
      </c>
      <c r="B228" s="14" t="s">
        <v>37</v>
      </c>
      <c r="C228" s="15" t="s">
        <v>19</v>
      </c>
      <c r="D228" s="35">
        <v>1</v>
      </c>
      <c r="E228" s="33"/>
      <c r="F228" s="16">
        <f t="shared" si="17"/>
        <v>0</v>
      </c>
    </row>
    <row r="229" spans="1:6" x14ac:dyDescent="0.25">
      <c r="A229" s="13">
        <v>2.17</v>
      </c>
      <c r="B229" s="14" t="s">
        <v>38</v>
      </c>
      <c r="C229" s="15" t="s">
        <v>19</v>
      </c>
      <c r="D229" s="35">
        <v>4</v>
      </c>
      <c r="E229" s="33"/>
      <c r="F229" s="16">
        <f t="shared" si="17"/>
        <v>0</v>
      </c>
    </row>
    <row r="230" spans="1:6" ht="51" x14ac:dyDescent="0.25">
      <c r="A230" s="13">
        <v>2.19</v>
      </c>
      <c r="B230" s="14" t="s">
        <v>65</v>
      </c>
      <c r="C230" s="15" t="s">
        <v>19</v>
      </c>
      <c r="D230" s="35">
        <v>2</v>
      </c>
      <c r="E230" s="33"/>
      <c r="F230" s="16">
        <f t="shared" si="17"/>
        <v>0</v>
      </c>
    </row>
    <row r="231" spans="1:6" ht="51" x14ac:dyDescent="0.25">
      <c r="A231" s="13">
        <v>2.25</v>
      </c>
      <c r="B231" s="14" t="s">
        <v>43</v>
      </c>
      <c r="C231" s="15" t="s">
        <v>19</v>
      </c>
      <c r="D231" s="35">
        <v>1</v>
      </c>
      <c r="E231" s="33"/>
      <c r="F231" s="16">
        <f t="shared" si="17"/>
        <v>0</v>
      </c>
    </row>
    <row r="232" spans="1:6" ht="51" x14ac:dyDescent="0.25">
      <c r="A232" s="13">
        <v>2.2599999999999998</v>
      </c>
      <c r="B232" s="14" t="s">
        <v>44</v>
      </c>
      <c r="C232" s="15" t="s">
        <v>19</v>
      </c>
      <c r="D232" s="35">
        <v>1</v>
      </c>
      <c r="E232" s="33"/>
      <c r="F232" s="16">
        <f t="shared" si="17"/>
        <v>0</v>
      </c>
    </row>
    <row r="233" spans="1:6" x14ac:dyDescent="0.25">
      <c r="A233" s="7">
        <v>3</v>
      </c>
      <c r="B233" s="57" t="s">
        <v>46</v>
      </c>
      <c r="C233" s="57"/>
      <c r="D233" s="57"/>
      <c r="E233" s="57"/>
      <c r="F233" s="58"/>
    </row>
    <row r="234" spans="1:6" ht="76.5" x14ac:dyDescent="0.25">
      <c r="A234" s="13">
        <v>3.1</v>
      </c>
      <c r="B234" s="14" t="s">
        <v>70</v>
      </c>
      <c r="C234" s="15" t="s">
        <v>6</v>
      </c>
      <c r="D234" s="34">
        <v>17.099999999999998</v>
      </c>
      <c r="E234" s="33"/>
      <c r="F234" s="16">
        <f t="shared" ref="F234:F243" si="18">+E234*D234</f>
        <v>0</v>
      </c>
    </row>
    <row r="235" spans="1:6" ht="38.25" x14ac:dyDescent="0.25">
      <c r="A235" s="13">
        <v>3.2</v>
      </c>
      <c r="B235" s="14" t="s">
        <v>71</v>
      </c>
      <c r="C235" s="15" t="s">
        <v>6</v>
      </c>
      <c r="D235" s="34">
        <v>60.015199999999993</v>
      </c>
      <c r="E235" s="33"/>
      <c r="F235" s="16">
        <f t="shared" si="18"/>
        <v>0</v>
      </c>
    </row>
    <row r="236" spans="1:6" ht="51" x14ac:dyDescent="0.25">
      <c r="A236" s="13">
        <v>3.3</v>
      </c>
      <c r="B236" s="14" t="s">
        <v>72</v>
      </c>
      <c r="C236" s="15" t="s">
        <v>6</v>
      </c>
      <c r="D236" s="34">
        <v>17.099999999999998</v>
      </c>
      <c r="E236" s="33"/>
      <c r="F236" s="16">
        <f t="shared" si="18"/>
        <v>0</v>
      </c>
    </row>
    <row r="237" spans="1:6" ht="51" x14ac:dyDescent="0.25">
      <c r="A237" s="13">
        <v>3.5</v>
      </c>
      <c r="B237" s="14" t="s">
        <v>45</v>
      </c>
      <c r="C237" s="15" t="s">
        <v>6</v>
      </c>
      <c r="D237" s="34">
        <v>41.795999999999999</v>
      </c>
      <c r="E237" s="33"/>
      <c r="F237" s="16">
        <f t="shared" si="18"/>
        <v>0</v>
      </c>
    </row>
    <row r="238" spans="1:6" ht="25.5" x14ac:dyDescent="0.25">
      <c r="A238" s="13">
        <v>3.6</v>
      </c>
      <c r="B238" s="14" t="s">
        <v>74</v>
      </c>
      <c r="C238" s="15" t="s">
        <v>22</v>
      </c>
      <c r="D238" s="34">
        <v>20.02</v>
      </c>
      <c r="E238" s="33"/>
      <c r="F238" s="16">
        <f t="shared" si="18"/>
        <v>0</v>
      </c>
    </row>
    <row r="239" spans="1:6" ht="51" x14ac:dyDescent="0.25">
      <c r="A239" s="13">
        <v>3.7</v>
      </c>
      <c r="B239" s="14" t="s">
        <v>75</v>
      </c>
      <c r="C239" s="15" t="s">
        <v>22</v>
      </c>
      <c r="D239" s="34">
        <v>3.6</v>
      </c>
      <c r="E239" s="33"/>
      <c r="F239" s="16">
        <f t="shared" si="18"/>
        <v>0</v>
      </c>
    </row>
    <row r="240" spans="1:6" ht="38.25" x14ac:dyDescent="0.25">
      <c r="A240" s="13">
        <v>3.9</v>
      </c>
      <c r="B240" s="14" t="s">
        <v>77</v>
      </c>
      <c r="C240" s="15" t="s">
        <v>6</v>
      </c>
      <c r="D240" s="34">
        <v>8.9901999999999997</v>
      </c>
      <c r="E240" s="33"/>
      <c r="F240" s="16">
        <f t="shared" si="18"/>
        <v>0</v>
      </c>
    </row>
    <row r="241" spans="1:6" ht="153" x14ac:dyDescent="0.25">
      <c r="A241" s="13" t="s">
        <v>101</v>
      </c>
      <c r="B241" s="14" t="s">
        <v>47</v>
      </c>
      <c r="C241" s="15" t="s">
        <v>6</v>
      </c>
      <c r="D241" s="34">
        <v>17.099999999999998</v>
      </c>
      <c r="E241" s="33"/>
      <c r="F241" s="16">
        <f t="shared" si="18"/>
        <v>0</v>
      </c>
    </row>
    <row r="242" spans="1:6" ht="76.5" x14ac:dyDescent="0.25">
      <c r="A242" s="13">
        <v>3.14</v>
      </c>
      <c r="B242" s="14" t="s">
        <v>48</v>
      </c>
      <c r="C242" s="15" t="s">
        <v>19</v>
      </c>
      <c r="D242" s="34">
        <v>2</v>
      </c>
      <c r="E242" s="33"/>
      <c r="F242" s="16">
        <f t="shared" si="18"/>
        <v>0</v>
      </c>
    </row>
    <row r="243" spans="1:6" ht="63.75" x14ac:dyDescent="0.25">
      <c r="A243" s="13">
        <v>3.15</v>
      </c>
      <c r="B243" s="14" t="s">
        <v>81</v>
      </c>
      <c r="C243" s="15" t="s">
        <v>6</v>
      </c>
      <c r="D243" s="34">
        <v>17.217199999999998</v>
      </c>
      <c r="E243" s="33"/>
      <c r="F243" s="16">
        <f t="shared" si="18"/>
        <v>0</v>
      </c>
    </row>
    <row r="244" spans="1:6" x14ac:dyDescent="0.25">
      <c r="A244" s="7">
        <v>4</v>
      </c>
      <c r="B244" s="57" t="s">
        <v>50</v>
      </c>
      <c r="C244" s="57"/>
      <c r="D244" s="57"/>
      <c r="E244" s="57"/>
      <c r="F244" s="58"/>
    </row>
    <row r="245" spans="1:6" ht="51" x14ac:dyDescent="0.25">
      <c r="A245" s="13">
        <v>4.0999999999999996</v>
      </c>
      <c r="B245" s="14" t="s">
        <v>51</v>
      </c>
      <c r="C245" s="15" t="s">
        <v>19</v>
      </c>
      <c r="D245" s="34">
        <v>3</v>
      </c>
      <c r="E245" s="33"/>
      <c r="F245" s="16">
        <f t="shared" ref="F245:F247" si="19">+E245*D245</f>
        <v>0</v>
      </c>
    </row>
    <row r="246" spans="1:6" ht="51" x14ac:dyDescent="0.25">
      <c r="A246" s="13">
        <v>4.2</v>
      </c>
      <c r="B246" s="14" t="s">
        <v>82</v>
      </c>
      <c r="C246" s="15" t="s">
        <v>19</v>
      </c>
      <c r="D246" s="34">
        <v>1</v>
      </c>
      <c r="E246" s="33"/>
      <c r="F246" s="16">
        <f t="shared" si="19"/>
        <v>0</v>
      </c>
    </row>
    <row r="247" spans="1:6" ht="38.25" x14ac:dyDescent="0.25">
      <c r="A247" s="13">
        <v>4.4000000000000004</v>
      </c>
      <c r="B247" s="14" t="s">
        <v>84</v>
      </c>
      <c r="C247" s="15" t="s">
        <v>19</v>
      </c>
      <c r="D247" s="34">
        <v>1</v>
      </c>
      <c r="E247" s="33"/>
      <c r="F247" s="16">
        <f t="shared" si="19"/>
        <v>0</v>
      </c>
    </row>
    <row r="248" spans="1:6" x14ac:dyDescent="0.25">
      <c r="A248" s="7" t="s">
        <v>52</v>
      </c>
      <c r="B248" s="57" t="s">
        <v>53</v>
      </c>
      <c r="C248" s="57"/>
      <c r="D248" s="57"/>
      <c r="E248" s="57"/>
      <c r="F248" s="58"/>
    </row>
    <row r="249" spans="1:6" ht="25.5" x14ac:dyDescent="0.25">
      <c r="A249" s="13">
        <v>5.0999999999999996</v>
      </c>
      <c r="B249" s="14" t="s">
        <v>54</v>
      </c>
      <c r="C249" s="15" t="s">
        <v>6</v>
      </c>
      <c r="D249" s="35">
        <v>5.0399999999999991</v>
      </c>
      <c r="E249" s="33"/>
      <c r="F249" s="16">
        <f t="shared" ref="F249:F250" si="20">+E249*D249</f>
        <v>0</v>
      </c>
    </row>
    <row r="250" spans="1:6" ht="38.25" x14ac:dyDescent="0.25">
      <c r="A250" s="13">
        <v>5.3</v>
      </c>
      <c r="B250" s="14" t="s">
        <v>137</v>
      </c>
      <c r="C250" s="15" t="s">
        <v>19</v>
      </c>
      <c r="D250" s="35">
        <v>1</v>
      </c>
      <c r="E250" s="33"/>
      <c r="F250" s="16">
        <f t="shared" si="20"/>
        <v>0</v>
      </c>
    </row>
    <row r="251" spans="1:6" x14ac:dyDescent="0.25">
      <c r="A251" s="45" t="s">
        <v>10</v>
      </c>
      <c r="B251" s="46"/>
      <c r="C251" s="46"/>
      <c r="D251" s="46"/>
      <c r="E251" s="47"/>
      <c r="F251" s="16">
        <f>SUM(F203:F250)</f>
        <v>0</v>
      </c>
    </row>
    <row r="252" spans="1:6" x14ac:dyDescent="0.25">
      <c r="A252" s="8" t="s">
        <v>12</v>
      </c>
      <c r="B252" s="9" t="s">
        <v>0</v>
      </c>
      <c r="C252" s="10" t="s">
        <v>1</v>
      </c>
      <c r="D252" s="10" t="s">
        <v>2</v>
      </c>
      <c r="E252" s="10" t="s">
        <v>3</v>
      </c>
      <c r="F252" s="11" t="s">
        <v>4</v>
      </c>
    </row>
    <row r="253" spans="1:6" x14ac:dyDescent="0.25">
      <c r="A253" s="52" t="s">
        <v>112</v>
      </c>
      <c r="B253" s="53"/>
      <c r="C253" s="53"/>
      <c r="D253" s="53"/>
      <c r="E253" s="53"/>
      <c r="F253" s="54"/>
    </row>
    <row r="254" spans="1:6" x14ac:dyDescent="0.25">
      <c r="A254" s="12" t="s">
        <v>13</v>
      </c>
      <c r="B254" s="55" t="s">
        <v>5</v>
      </c>
      <c r="C254" s="55"/>
      <c r="D254" s="55"/>
      <c r="E254" s="55"/>
      <c r="F254" s="56"/>
    </row>
    <row r="255" spans="1:6" ht="25.5" x14ac:dyDescent="0.25">
      <c r="A255" s="13" t="s">
        <v>41</v>
      </c>
      <c r="B255" s="14" t="s">
        <v>18</v>
      </c>
      <c r="C255" s="15" t="s">
        <v>19</v>
      </c>
      <c r="D255" s="34">
        <v>21</v>
      </c>
      <c r="E255" s="33"/>
      <c r="F255" s="16">
        <f t="shared" ref="F255:F256" si="21">+E255*D255</f>
        <v>0</v>
      </c>
    </row>
    <row r="256" spans="1:6" ht="38.25" x14ac:dyDescent="0.25">
      <c r="A256" s="13">
        <v>1.1299999999999999</v>
      </c>
      <c r="B256" s="14" t="s">
        <v>64</v>
      </c>
      <c r="C256" s="15" t="s">
        <v>19</v>
      </c>
      <c r="D256" s="34">
        <v>40</v>
      </c>
      <c r="E256" s="33"/>
      <c r="F256" s="16">
        <f t="shared" si="21"/>
        <v>0</v>
      </c>
    </row>
    <row r="257" spans="1:6" x14ac:dyDescent="0.25">
      <c r="A257" s="7">
        <v>2</v>
      </c>
      <c r="B257" s="57" t="s">
        <v>20</v>
      </c>
      <c r="C257" s="57"/>
      <c r="D257" s="57"/>
      <c r="E257" s="57"/>
      <c r="F257" s="58"/>
    </row>
    <row r="258" spans="1:6" ht="38.25" x14ac:dyDescent="0.25">
      <c r="A258" s="13">
        <v>2.1</v>
      </c>
      <c r="B258" s="14" t="s">
        <v>21</v>
      </c>
      <c r="C258" s="15" t="s">
        <v>22</v>
      </c>
      <c r="D258" s="35">
        <v>68</v>
      </c>
      <c r="E258" s="33"/>
      <c r="F258" s="16">
        <f t="shared" ref="F258:F277" si="22">+E258*D258</f>
        <v>0</v>
      </c>
    </row>
    <row r="259" spans="1:6" ht="76.5" x14ac:dyDescent="0.25">
      <c r="A259" s="13">
        <v>2.2999999999999998</v>
      </c>
      <c r="B259" s="14" t="s">
        <v>24</v>
      </c>
      <c r="C259" s="15" t="s">
        <v>22</v>
      </c>
      <c r="D259" s="35">
        <v>2</v>
      </c>
      <c r="E259" s="33"/>
      <c r="F259" s="16">
        <f t="shared" si="22"/>
        <v>0</v>
      </c>
    </row>
    <row r="260" spans="1:6" ht="76.5" x14ac:dyDescent="0.25">
      <c r="A260" s="13">
        <v>2.4</v>
      </c>
      <c r="B260" s="14" t="s">
        <v>25</v>
      </c>
      <c r="C260" s="15" t="s">
        <v>22</v>
      </c>
      <c r="D260" s="35">
        <v>2</v>
      </c>
      <c r="E260" s="33"/>
      <c r="F260" s="16">
        <f t="shared" si="22"/>
        <v>0</v>
      </c>
    </row>
    <row r="261" spans="1:6" ht="76.5" x14ac:dyDescent="0.25">
      <c r="A261" s="13">
        <v>2.5</v>
      </c>
      <c r="B261" s="14" t="s">
        <v>26</v>
      </c>
      <c r="C261" s="15" t="s">
        <v>22</v>
      </c>
      <c r="D261" s="35">
        <v>2</v>
      </c>
      <c r="E261" s="33"/>
      <c r="F261" s="16">
        <f t="shared" si="22"/>
        <v>0</v>
      </c>
    </row>
    <row r="262" spans="1:6" ht="76.5" x14ac:dyDescent="0.25">
      <c r="A262" s="13">
        <v>2.6</v>
      </c>
      <c r="B262" s="14" t="s">
        <v>27</v>
      </c>
      <c r="C262" s="15" t="s">
        <v>22</v>
      </c>
      <c r="D262" s="35">
        <v>2</v>
      </c>
      <c r="E262" s="33"/>
      <c r="F262" s="16">
        <f t="shared" si="22"/>
        <v>0</v>
      </c>
    </row>
    <row r="263" spans="1:6" ht="76.5" x14ac:dyDescent="0.25">
      <c r="A263" s="13">
        <v>2.8</v>
      </c>
      <c r="B263" s="14" t="s">
        <v>29</v>
      </c>
      <c r="C263" s="15" t="s">
        <v>22</v>
      </c>
      <c r="D263" s="35">
        <v>2</v>
      </c>
      <c r="E263" s="33"/>
      <c r="F263" s="16">
        <f t="shared" si="22"/>
        <v>0</v>
      </c>
    </row>
    <row r="264" spans="1:6" ht="76.5" x14ac:dyDescent="0.25">
      <c r="A264" s="13">
        <v>2.9</v>
      </c>
      <c r="B264" s="14" t="s">
        <v>30</v>
      </c>
      <c r="C264" s="15" t="s">
        <v>22</v>
      </c>
      <c r="D264" s="35">
        <v>2</v>
      </c>
      <c r="E264" s="33"/>
      <c r="F264" s="16">
        <f t="shared" si="22"/>
        <v>0</v>
      </c>
    </row>
    <row r="265" spans="1:6" x14ac:dyDescent="0.25">
      <c r="A265" s="13" t="s">
        <v>40</v>
      </c>
      <c r="B265" s="14" t="s">
        <v>31</v>
      </c>
      <c r="C265" s="15" t="s">
        <v>19</v>
      </c>
      <c r="D265" s="35">
        <v>2</v>
      </c>
      <c r="E265" s="33"/>
      <c r="F265" s="16">
        <f t="shared" si="22"/>
        <v>0</v>
      </c>
    </row>
    <row r="266" spans="1:6" ht="25.5" x14ac:dyDescent="0.25">
      <c r="A266" s="13">
        <v>2.11</v>
      </c>
      <c r="B266" s="14" t="s">
        <v>32</v>
      </c>
      <c r="C266" s="15" t="s">
        <v>19</v>
      </c>
      <c r="D266" s="35">
        <v>2</v>
      </c>
      <c r="E266" s="33"/>
      <c r="F266" s="16">
        <f t="shared" si="22"/>
        <v>0</v>
      </c>
    </row>
    <row r="267" spans="1:6" ht="25.5" x14ac:dyDescent="0.25">
      <c r="A267" s="13">
        <v>2.12</v>
      </c>
      <c r="B267" s="14" t="s">
        <v>33</v>
      </c>
      <c r="C267" s="15" t="s">
        <v>19</v>
      </c>
      <c r="D267" s="35">
        <v>2</v>
      </c>
      <c r="E267" s="33"/>
      <c r="F267" s="16">
        <f t="shared" si="22"/>
        <v>0</v>
      </c>
    </row>
    <row r="268" spans="1:6" ht="38.25" x14ac:dyDescent="0.25">
      <c r="A268" s="13">
        <v>2.13</v>
      </c>
      <c r="B268" s="14" t="s">
        <v>34</v>
      </c>
      <c r="C268" s="15" t="s">
        <v>19</v>
      </c>
      <c r="D268" s="35">
        <v>1</v>
      </c>
      <c r="E268" s="33"/>
      <c r="F268" s="16">
        <f t="shared" si="22"/>
        <v>0</v>
      </c>
    </row>
    <row r="269" spans="1:6" ht="38.25" x14ac:dyDescent="0.25">
      <c r="A269" s="13">
        <v>2.14</v>
      </c>
      <c r="B269" s="14" t="s">
        <v>35</v>
      </c>
      <c r="C269" s="15" t="s">
        <v>19</v>
      </c>
      <c r="D269" s="35">
        <v>1</v>
      </c>
      <c r="E269" s="33"/>
      <c r="F269" s="16">
        <f t="shared" si="22"/>
        <v>0</v>
      </c>
    </row>
    <row r="270" spans="1:6" ht="38.25" x14ac:dyDescent="0.25">
      <c r="A270" s="13">
        <v>2.15</v>
      </c>
      <c r="B270" s="14" t="s">
        <v>36</v>
      </c>
      <c r="C270" s="15" t="s">
        <v>19</v>
      </c>
      <c r="D270" s="35">
        <v>21</v>
      </c>
      <c r="E270" s="33"/>
      <c r="F270" s="16">
        <f t="shared" si="22"/>
        <v>0</v>
      </c>
    </row>
    <row r="271" spans="1:6" ht="38.25" x14ac:dyDescent="0.25">
      <c r="A271" s="13">
        <v>2.16</v>
      </c>
      <c r="B271" s="14" t="s">
        <v>37</v>
      </c>
      <c r="C271" s="15" t="s">
        <v>19</v>
      </c>
      <c r="D271" s="35">
        <v>1</v>
      </c>
      <c r="E271" s="33"/>
      <c r="F271" s="16">
        <f t="shared" si="22"/>
        <v>0</v>
      </c>
    </row>
    <row r="272" spans="1:6" x14ac:dyDescent="0.25">
      <c r="A272" s="13">
        <v>2.17</v>
      </c>
      <c r="B272" s="14" t="s">
        <v>38</v>
      </c>
      <c r="C272" s="15" t="s">
        <v>19</v>
      </c>
      <c r="D272" s="35">
        <v>21</v>
      </c>
      <c r="E272" s="33"/>
      <c r="F272" s="16">
        <f t="shared" si="22"/>
        <v>0</v>
      </c>
    </row>
    <row r="273" spans="1:6" ht="51" x14ac:dyDescent="0.25">
      <c r="A273" s="13">
        <v>2.2200000000000002</v>
      </c>
      <c r="B273" s="14" t="s">
        <v>68</v>
      </c>
      <c r="C273" s="15" t="s">
        <v>19</v>
      </c>
      <c r="D273" s="35">
        <v>12</v>
      </c>
      <c r="E273" s="33"/>
      <c r="F273" s="16">
        <f t="shared" si="22"/>
        <v>0</v>
      </c>
    </row>
    <row r="274" spans="1:6" ht="51" x14ac:dyDescent="0.25">
      <c r="A274" s="13">
        <v>2.23</v>
      </c>
      <c r="B274" s="14" t="s">
        <v>69</v>
      </c>
      <c r="C274" s="15" t="s">
        <v>19</v>
      </c>
      <c r="D274" s="35">
        <v>20</v>
      </c>
      <c r="E274" s="33"/>
      <c r="F274" s="16">
        <f t="shared" si="22"/>
        <v>0</v>
      </c>
    </row>
    <row r="275" spans="1:6" ht="51" x14ac:dyDescent="0.25">
      <c r="A275" s="13">
        <v>2.2400000000000002</v>
      </c>
      <c r="B275" s="14" t="s">
        <v>42</v>
      </c>
      <c r="C275" s="15" t="s">
        <v>19</v>
      </c>
      <c r="D275" s="35">
        <v>20</v>
      </c>
      <c r="E275" s="33"/>
      <c r="F275" s="16">
        <f t="shared" si="22"/>
        <v>0</v>
      </c>
    </row>
    <row r="276" spans="1:6" ht="51" x14ac:dyDescent="0.25">
      <c r="A276" s="13">
        <v>2.25</v>
      </c>
      <c r="B276" s="14" t="s">
        <v>43</v>
      </c>
      <c r="C276" s="15" t="s">
        <v>19</v>
      </c>
      <c r="D276" s="35">
        <v>1</v>
      </c>
      <c r="E276" s="33"/>
      <c r="F276" s="16">
        <f t="shared" si="22"/>
        <v>0</v>
      </c>
    </row>
    <row r="277" spans="1:6" ht="51" x14ac:dyDescent="0.25">
      <c r="A277" s="13">
        <v>2.2599999999999998</v>
      </c>
      <c r="B277" s="14" t="s">
        <v>44</v>
      </c>
      <c r="C277" s="15" t="s">
        <v>19</v>
      </c>
      <c r="D277" s="35">
        <v>1</v>
      </c>
      <c r="E277" s="33"/>
      <c r="F277" s="16">
        <f t="shared" si="22"/>
        <v>0</v>
      </c>
    </row>
    <row r="278" spans="1:6" x14ac:dyDescent="0.25">
      <c r="A278" s="7">
        <v>3</v>
      </c>
      <c r="B278" s="57" t="s">
        <v>46</v>
      </c>
      <c r="C278" s="57"/>
      <c r="D278" s="57"/>
      <c r="E278" s="57"/>
      <c r="F278" s="58"/>
    </row>
    <row r="279" spans="1:6" ht="51" x14ac:dyDescent="0.25">
      <c r="A279" s="13">
        <v>3.4</v>
      </c>
      <c r="B279" s="14" t="s">
        <v>73</v>
      </c>
      <c r="C279" s="15" t="s">
        <v>6</v>
      </c>
      <c r="D279" s="34">
        <v>24.48</v>
      </c>
      <c r="E279" s="33"/>
      <c r="F279" s="16">
        <f t="shared" ref="F279:F281" si="23">+E279*D279</f>
        <v>0</v>
      </c>
    </row>
    <row r="280" spans="1:6" ht="153" x14ac:dyDescent="0.25">
      <c r="A280" s="13" t="s">
        <v>101</v>
      </c>
      <c r="B280" s="14" t="s">
        <v>47</v>
      </c>
      <c r="C280" s="15" t="s">
        <v>6</v>
      </c>
      <c r="D280" s="34">
        <v>1</v>
      </c>
      <c r="E280" s="33"/>
      <c r="F280" s="16">
        <f t="shared" si="23"/>
        <v>0</v>
      </c>
    </row>
    <row r="281" spans="1:6" ht="63.75" x14ac:dyDescent="0.25">
      <c r="A281" s="13">
        <v>3.15</v>
      </c>
      <c r="B281" s="14" t="s">
        <v>81</v>
      </c>
      <c r="C281" s="15" t="s">
        <v>6</v>
      </c>
      <c r="D281" s="34">
        <v>4.5</v>
      </c>
      <c r="E281" s="33"/>
      <c r="F281" s="16">
        <f t="shared" si="23"/>
        <v>0</v>
      </c>
    </row>
    <row r="282" spans="1:6" x14ac:dyDescent="0.25">
      <c r="A282" s="45" t="s">
        <v>10</v>
      </c>
      <c r="B282" s="46"/>
      <c r="C282" s="46"/>
      <c r="D282" s="46"/>
      <c r="E282" s="47"/>
      <c r="F282" s="16">
        <f>SUM(F255:F281)</f>
        <v>0</v>
      </c>
    </row>
    <row r="283" spans="1:6" x14ac:dyDescent="0.25">
      <c r="A283" s="8" t="s">
        <v>12</v>
      </c>
      <c r="B283" s="9" t="s">
        <v>0</v>
      </c>
      <c r="C283" s="10" t="s">
        <v>1</v>
      </c>
      <c r="D283" s="10" t="s">
        <v>2</v>
      </c>
      <c r="E283" s="10" t="s">
        <v>3</v>
      </c>
      <c r="F283" s="11" t="s">
        <v>4</v>
      </c>
    </row>
    <row r="284" spans="1:6" x14ac:dyDescent="0.25">
      <c r="A284" s="52" t="s">
        <v>9</v>
      </c>
      <c r="B284" s="53"/>
      <c r="C284" s="53"/>
      <c r="D284" s="53"/>
      <c r="E284" s="53"/>
      <c r="F284" s="54"/>
    </row>
    <row r="285" spans="1:6" x14ac:dyDescent="0.25">
      <c r="A285" s="12" t="s">
        <v>13</v>
      </c>
      <c r="B285" s="55" t="s">
        <v>5</v>
      </c>
      <c r="C285" s="55"/>
      <c r="D285" s="55"/>
      <c r="E285" s="55"/>
      <c r="F285" s="56"/>
    </row>
    <row r="286" spans="1:6" ht="140.25" x14ac:dyDescent="0.25">
      <c r="A286" s="13">
        <v>1.1000000000000001</v>
      </c>
      <c r="B286" s="14" t="s">
        <v>16</v>
      </c>
      <c r="C286" s="15" t="s">
        <v>6</v>
      </c>
      <c r="D286" s="36">
        <f>209.3211/2</f>
        <v>104.66055</v>
      </c>
      <c r="E286" s="33"/>
      <c r="F286" s="16">
        <f>+E286*D286</f>
        <v>0</v>
      </c>
    </row>
    <row r="287" spans="1:6" ht="51" x14ac:dyDescent="0.25">
      <c r="A287" s="13">
        <v>1.3</v>
      </c>
      <c r="B287" s="14" t="s">
        <v>56</v>
      </c>
      <c r="C287" s="15" t="s">
        <v>6</v>
      </c>
      <c r="D287" s="37">
        <f>224.4711/2</f>
        <v>112.23555</v>
      </c>
      <c r="E287" s="33"/>
      <c r="F287" s="16">
        <f t="shared" ref="F287:F293" si="24">+E287*D287</f>
        <v>0</v>
      </c>
    </row>
    <row r="288" spans="1:6" ht="51" x14ac:dyDescent="0.25">
      <c r="A288" s="13">
        <v>1.5</v>
      </c>
      <c r="B288" s="14" t="s">
        <v>58</v>
      </c>
      <c r="C288" s="15" t="s">
        <v>22</v>
      </c>
      <c r="D288" s="34">
        <v>34.620000000000005</v>
      </c>
      <c r="E288" s="33"/>
      <c r="F288" s="16">
        <f t="shared" si="24"/>
        <v>0</v>
      </c>
    </row>
    <row r="289" spans="1:6" ht="25.5" x14ac:dyDescent="0.25">
      <c r="A289" s="13">
        <v>1.6</v>
      </c>
      <c r="B289" s="14" t="s">
        <v>59</v>
      </c>
      <c r="C289" s="15" t="s">
        <v>6</v>
      </c>
      <c r="D289" s="34">
        <v>43.384000000000007</v>
      </c>
      <c r="E289" s="33"/>
      <c r="F289" s="16">
        <f t="shared" si="24"/>
        <v>0</v>
      </c>
    </row>
    <row r="290" spans="1:6" ht="51" x14ac:dyDescent="0.25">
      <c r="A290" s="13">
        <v>1.7</v>
      </c>
      <c r="B290" s="14" t="s">
        <v>60</v>
      </c>
      <c r="C290" s="15" t="s">
        <v>19</v>
      </c>
      <c r="D290" s="34">
        <v>10</v>
      </c>
      <c r="E290" s="33"/>
      <c r="F290" s="16">
        <f t="shared" si="24"/>
        <v>0</v>
      </c>
    </row>
    <row r="291" spans="1:6" ht="25.5" x14ac:dyDescent="0.25">
      <c r="A291" s="13">
        <v>1.8</v>
      </c>
      <c r="B291" s="14" t="s">
        <v>61</v>
      </c>
      <c r="C291" s="15" t="s">
        <v>19</v>
      </c>
      <c r="D291" s="34">
        <v>38</v>
      </c>
      <c r="E291" s="33"/>
      <c r="F291" s="16">
        <f t="shared" si="24"/>
        <v>0</v>
      </c>
    </row>
    <row r="292" spans="1:6" ht="38.25" x14ac:dyDescent="0.25">
      <c r="A292" s="13">
        <v>1.9</v>
      </c>
      <c r="B292" s="14" t="s">
        <v>17</v>
      </c>
      <c r="C292" s="15" t="s">
        <v>6</v>
      </c>
      <c r="D292" s="34">
        <v>75.040999999999968</v>
      </c>
      <c r="E292" s="33"/>
      <c r="F292" s="16">
        <f t="shared" si="24"/>
        <v>0</v>
      </c>
    </row>
    <row r="293" spans="1:6" ht="25.5" x14ac:dyDescent="0.25">
      <c r="A293" s="13" t="s">
        <v>41</v>
      </c>
      <c r="B293" s="14" t="s">
        <v>18</v>
      </c>
      <c r="C293" s="15" t="s">
        <v>19</v>
      </c>
      <c r="D293" s="34">
        <v>19</v>
      </c>
      <c r="E293" s="33"/>
      <c r="F293" s="16">
        <f t="shared" si="24"/>
        <v>0</v>
      </c>
    </row>
    <row r="294" spans="1:6" x14ac:dyDescent="0.25">
      <c r="A294" s="7">
        <v>2</v>
      </c>
      <c r="B294" s="57" t="s">
        <v>20</v>
      </c>
      <c r="C294" s="57"/>
      <c r="D294" s="57"/>
      <c r="E294" s="57"/>
      <c r="F294" s="58"/>
    </row>
    <row r="295" spans="1:6" ht="38.25" x14ac:dyDescent="0.25">
      <c r="A295" s="13">
        <v>2.1</v>
      </c>
      <c r="B295" s="14" t="s">
        <v>21</v>
      </c>
      <c r="C295" s="15" t="s">
        <v>22</v>
      </c>
      <c r="D295" s="35">
        <v>136</v>
      </c>
      <c r="E295" s="33"/>
      <c r="F295" s="16">
        <f t="shared" ref="F295:F317" si="25">+E295*D295</f>
        <v>0</v>
      </c>
    </row>
    <row r="296" spans="1:6" ht="76.5" x14ac:dyDescent="0.25">
      <c r="A296" s="13">
        <v>2.2000000000000002</v>
      </c>
      <c r="B296" s="14" t="s">
        <v>23</v>
      </c>
      <c r="C296" s="15" t="s">
        <v>22</v>
      </c>
      <c r="D296" s="35">
        <v>30</v>
      </c>
      <c r="E296" s="33"/>
      <c r="F296" s="16">
        <f t="shared" si="25"/>
        <v>0</v>
      </c>
    </row>
    <row r="297" spans="1:6" ht="76.5" x14ac:dyDescent="0.25">
      <c r="A297" s="13">
        <v>2.2999999999999998</v>
      </c>
      <c r="B297" s="14" t="s">
        <v>24</v>
      </c>
      <c r="C297" s="15" t="s">
        <v>22</v>
      </c>
      <c r="D297" s="35">
        <v>2</v>
      </c>
      <c r="E297" s="33"/>
      <c r="F297" s="16">
        <f t="shared" si="25"/>
        <v>0</v>
      </c>
    </row>
    <row r="298" spans="1:6" ht="76.5" x14ac:dyDescent="0.25">
      <c r="A298" s="13">
        <v>2.4</v>
      </c>
      <c r="B298" s="14" t="s">
        <v>25</v>
      </c>
      <c r="C298" s="15" t="s">
        <v>22</v>
      </c>
      <c r="D298" s="35">
        <v>2</v>
      </c>
      <c r="E298" s="33"/>
      <c r="F298" s="16">
        <f t="shared" si="25"/>
        <v>0</v>
      </c>
    </row>
    <row r="299" spans="1:6" ht="76.5" x14ac:dyDescent="0.25">
      <c r="A299" s="13">
        <v>2.5</v>
      </c>
      <c r="B299" s="14" t="s">
        <v>26</v>
      </c>
      <c r="C299" s="15" t="s">
        <v>22</v>
      </c>
      <c r="D299" s="35">
        <v>2</v>
      </c>
      <c r="E299" s="33"/>
      <c r="F299" s="16">
        <f t="shared" si="25"/>
        <v>0</v>
      </c>
    </row>
    <row r="300" spans="1:6" ht="76.5" x14ac:dyDescent="0.25">
      <c r="A300" s="13">
        <v>2.6</v>
      </c>
      <c r="B300" s="14" t="s">
        <v>27</v>
      </c>
      <c r="C300" s="15" t="s">
        <v>22</v>
      </c>
      <c r="D300" s="35">
        <v>2</v>
      </c>
      <c r="E300" s="33"/>
      <c r="F300" s="16">
        <f t="shared" si="25"/>
        <v>0</v>
      </c>
    </row>
    <row r="301" spans="1:6" ht="76.5" x14ac:dyDescent="0.25">
      <c r="A301" s="13">
        <v>2.7</v>
      </c>
      <c r="B301" s="14" t="s">
        <v>28</v>
      </c>
      <c r="C301" s="15" t="s">
        <v>22</v>
      </c>
      <c r="D301" s="35">
        <v>68</v>
      </c>
      <c r="E301" s="33"/>
      <c r="F301" s="16">
        <f t="shared" si="25"/>
        <v>0</v>
      </c>
    </row>
    <row r="302" spans="1:6" ht="76.5" x14ac:dyDescent="0.25">
      <c r="A302" s="13">
        <v>2.8</v>
      </c>
      <c r="B302" s="14" t="s">
        <v>29</v>
      </c>
      <c r="C302" s="15" t="s">
        <v>22</v>
      </c>
      <c r="D302" s="35">
        <v>2</v>
      </c>
      <c r="E302" s="33"/>
      <c r="F302" s="16">
        <f t="shared" si="25"/>
        <v>0</v>
      </c>
    </row>
    <row r="303" spans="1:6" ht="76.5" x14ac:dyDescent="0.25">
      <c r="A303" s="13">
        <v>2.9</v>
      </c>
      <c r="B303" s="14" t="s">
        <v>30</v>
      </c>
      <c r="C303" s="15" t="s">
        <v>22</v>
      </c>
      <c r="D303" s="35">
        <v>2</v>
      </c>
      <c r="E303" s="33"/>
      <c r="F303" s="16">
        <f t="shared" si="25"/>
        <v>0</v>
      </c>
    </row>
    <row r="304" spans="1:6" x14ac:dyDescent="0.25">
      <c r="A304" s="13" t="s">
        <v>40</v>
      </c>
      <c r="B304" s="14" t="s">
        <v>31</v>
      </c>
      <c r="C304" s="15" t="s">
        <v>19</v>
      </c>
      <c r="D304" s="35">
        <v>10</v>
      </c>
      <c r="E304" s="33"/>
      <c r="F304" s="16">
        <f t="shared" si="25"/>
        <v>0</v>
      </c>
    </row>
    <row r="305" spans="1:6" ht="25.5" x14ac:dyDescent="0.25">
      <c r="A305" s="13">
        <v>2.11</v>
      </c>
      <c r="B305" s="14" t="s">
        <v>32</v>
      </c>
      <c r="C305" s="15" t="s">
        <v>19</v>
      </c>
      <c r="D305" s="35">
        <v>2</v>
      </c>
      <c r="E305" s="33"/>
      <c r="F305" s="16">
        <f t="shared" si="25"/>
        <v>0</v>
      </c>
    </row>
    <row r="306" spans="1:6" ht="25.5" x14ac:dyDescent="0.25">
      <c r="A306" s="13">
        <v>2.12</v>
      </c>
      <c r="B306" s="14" t="s">
        <v>33</v>
      </c>
      <c r="C306" s="15" t="s">
        <v>19</v>
      </c>
      <c r="D306" s="35">
        <v>2</v>
      </c>
      <c r="E306" s="33"/>
      <c r="F306" s="16">
        <f t="shared" si="25"/>
        <v>0</v>
      </c>
    </row>
    <row r="307" spans="1:6" ht="38.25" x14ac:dyDescent="0.25">
      <c r="A307" s="13">
        <v>2.13</v>
      </c>
      <c r="B307" s="14" t="s">
        <v>34</v>
      </c>
      <c r="C307" s="15" t="s">
        <v>19</v>
      </c>
      <c r="D307" s="35">
        <v>1</v>
      </c>
      <c r="E307" s="33"/>
      <c r="F307" s="16">
        <f t="shared" si="25"/>
        <v>0</v>
      </c>
    </row>
    <row r="308" spans="1:6" ht="38.25" x14ac:dyDescent="0.25">
      <c r="A308" s="13">
        <v>2.14</v>
      </c>
      <c r="B308" s="14" t="s">
        <v>35</v>
      </c>
      <c r="C308" s="15" t="s">
        <v>19</v>
      </c>
      <c r="D308" s="35">
        <v>1</v>
      </c>
      <c r="E308" s="33"/>
      <c r="F308" s="16">
        <f t="shared" si="25"/>
        <v>0</v>
      </c>
    </row>
    <row r="309" spans="1:6" ht="38.25" x14ac:dyDescent="0.25">
      <c r="A309" s="13">
        <v>2.15</v>
      </c>
      <c r="B309" s="14" t="s">
        <v>36</v>
      </c>
      <c r="C309" s="15" t="s">
        <v>19</v>
      </c>
      <c r="D309" s="35">
        <v>20</v>
      </c>
      <c r="E309" s="33"/>
      <c r="F309" s="16">
        <f t="shared" si="25"/>
        <v>0</v>
      </c>
    </row>
    <row r="310" spans="1:6" ht="38.25" x14ac:dyDescent="0.25">
      <c r="A310" s="13">
        <v>2.16</v>
      </c>
      <c r="B310" s="14" t="s">
        <v>37</v>
      </c>
      <c r="C310" s="15" t="s">
        <v>19</v>
      </c>
      <c r="D310" s="35">
        <v>1</v>
      </c>
      <c r="E310" s="33"/>
      <c r="F310" s="16">
        <f t="shared" si="25"/>
        <v>0</v>
      </c>
    </row>
    <row r="311" spans="1:6" x14ac:dyDescent="0.25">
      <c r="A311" s="13">
        <v>2.17</v>
      </c>
      <c r="B311" s="14" t="s">
        <v>38</v>
      </c>
      <c r="C311" s="15" t="s">
        <v>19</v>
      </c>
      <c r="D311" s="35">
        <v>20</v>
      </c>
      <c r="E311" s="33"/>
      <c r="F311" s="16">
        <f t="shared" si="25"/>
        <v>0</v>
      </c>
    </row>
    <row r="312" spans="1:6" ht="51" x14ac:dyDescent="0.25">
      <c r="A312" s="13">
        <v>2.1800000000000002</v>
      </c>
      <c r="B312" s="14" t="s">
        <v>39</v>
      </c>
      <c r="C312" s="15" t="s">
        <v>19</v>
      </c>
      <c r="D312" s="35">
        <v>11</v>
      </c>
      <c r="E312" s="33"/>
      <c r="F312" s="16">
        <f t="shared" si="25"/>
        <v>0</v>
      </c>
    </row>
    <row r="313" spans="1:6" ht="51" x14ac:dyDescent="0.25">
      <c r="A313" s="13">
        <v>2.19</v>
      </c>
      <c r="B313" s="14" t="s">
        <v>65</v>
      </c>
      <c r="C313" s="15" t="s">
        <v>19</v>
      </c>
      <c r="D313" s="35">
        <v>11</v>
      </c>
      <c r="E313" s="33"/>
      <c r="F313" s="16">
        <f t="shared" si="25"/>
        <v>0</v>
      </c>
    </row>
    <row r="314" spans="1:6" ht="51" x14ac:dyDescent="0.25">
      <c r="A314" s="13" t="s">
        <v>100</v>
      </c>
      <c r="B314" s="14" t="s">
        <v>66</v>
      </c>
      <c r="C314" s="15" t="s">
        <v>19</v>
      </c>
      <c r="D314" s="35">
        <v>5</v>
      </c>
      <c r="E314" s="33"/>
      <c r="F314" s="16">
        <f t="shared" si="25"/>
        <v>0</v>
      </c>
    </row>
    <row r="315" spans="1:6" ht="51" x14ac:dyDescent="0.25">
      <c r="A315" s="13">
        <v>2.2400000000000002</v>
      </c>
      <c r="B315" s="14" t="s">
        <v>42</v>
      </c>
      <c r="C315" s="15" t="s">
        <v>19</v>
      </c>
      <c r="D315" s="35">
        <v>9</v>
      </c>
      <c r="E315" s="33"/>
      <c r="F315" s="16">
        <f t="shared" si="25"/>
        <v>0</v>
      </c>
    </row>
    <row r="316" spans="1:6" ht="51" x14ac:dyDescent="0.25">
      <c r="A316" s="13">
        <v>2.25</v>
      </c>
      <c r="B316" s="14" t="s">
        <v>43</v>
      </c>
      <c r="C316" s="15" t="s">
        <v>19</v>
      </c>
      <c r="D316" s="35">
        <v>1</v>
      </c>
      <c r="E316" s="33"/>
      <c r="F316" s="16">
        <f t="shared" si="25"/>
        <v>0</v>
      </c>
    </row>
    <row r="317" spans="1:6" ht="51" x14ac:dyDescent="0.25">
      <c r="A317" s="13">
        <v>2.2599999999999998</v>
      </c>
      <c r="B317" s="14" t="s">
        <v>44</v>
      </c>
      <c r="C317" s="15" t="s">
        <v>19</v>
      </c>
      <c r="D317" s="35">
        <v>1</v>
      </c>
      <c r="E317" s="33"/>
      <c r="F317" s="16">
        <f t="shared" si="25"/>
        <v>0</v>
      </c>
    </row>
    <row r="318" spans="1:6" x14ac:dyDescent="0.25">
      <c r="A318" s="7">
        <v>3</v>
      </c>
      <c r="B318" s="57" t="s">
        <v>46</v>
      </c>
      <c r="C318" s="57"/>
      <c r="D318" s="57"/>
      <c r="E318" s="57"/>
      <c r="F318" s="58"/>
    </row>
    <row r="319" spans="1:6" ht="51" x14ac:dyDescent="0.25">
      <c r="A319" s="13">
        <v>3.4</v>
      </c>
      <c r="B319" s="14" t="s">
        <v>73</v>
      </c>
      <c r="C319" s="15" t="s">
        <v>6</v>
      </c>
      <c r="D319" s="34">
        <v>24.479999999999997</v>
      </c>
      <c r="E319" s="33"/>
      <c r="F319" s="16">
        <f t="shared" ref="F319:F327" si="26">+E319*D319</f>
        <v>0</v>
      </c>
    </row>
    <row r="320" spans="1:6" ht="51" x14ac:dyDescent="0.25">
      <c r="A320" s="13">
        <v>3.7</v>
      </c>
      <c r="B320" s="14" t="s">
        <v>75</v>
      </c>
      <c r="C320" s="15" t="s">
        <v>22</v>
      </c>
      <c r="D320" s="34">
        <f>58.1/2</f>
        <v>29.05</v>
      </c>
      <c r="E320" s="33"/>
      <c r="F320" s="16">
        <f t="shared" si="26"/>
        <v>0</v>
      </c>
    </row>
    <row r="321" spans="1:6" ht="38.25" x14ac:dyDescent="0.25">
      <c r="A321" s="13">
        <v>3.9</v>
      </c>
      <c r="B321" s="14" t="s">
        <v>77</v>
      </c>
      <c r="C321" s="15" t="s">
        <v>6</v>
      </c>
      <c r="D321" s="34">
        <f>98.475/2</f>
        <v>49.237499999999997</v>
      </c>
      <c r="E321" s="33"/>
      <c r="F321" s="16">
        <f t="shared" si="26"/>
        <v>0</v>
      </c>
    </row>
    <row r="322" spans="1:6" ht="153" x14ac:dyDescent="0.25">
      <c r="A322" s="13" t="s">
        <v>101</v>
      </c>
      <c r="B322" s="14" t="s">
        <v>47</v>
      </c>
      <c r="C322" s="15" t="s">
        <v>6</v>
      </c>
      <c r="D322" s="34">
        <v>100</v>
      </c>
      <c r="E322" s="33"/>
      <c r="F322" s="16">
        <f t="shared" si="26"/>
        <v>0</v>
      </c>
    </row>
    <row r="323" spans="1:6" ht="51" x14ac:dyDescent="0.25">
      <c r="A323" s="13">
        <v>3.11</v>
      </c>
      <c r="B323" s="14" t="s">
        <v>78</v>
      </c>
      <c r="C323" s="15" t="s">
        <v>6</v>
      </c>
      <c r="D323" s="34">
        <v>24.28</v>
      </c>
      <c r="E323" s="33"/>
      <c r="F323" s="16">
        <f t="shared" si="26"/>
        <v>0</v>
      </c>
    </row>
    <row r="324" spans="1:6" ht="63.75" x14ac:dyDescent="0.25">
      <c r="A324" s="13">
        <v>3.12</v>
      </c>
      <c r="B324" s="14" t="s">
        <v>79</v>
      </c>
      <c r="C324" s="15" t="s">
        <v>6</v>
      </c>
      <c r="D324" s="34">
        <v>12.240400000000001</v>
      </c>
      <c r="E324" s="33"/>
      <c r="F324" s="16">
        <f t="shared" si="26"/>
        <v>0</v>
      </c>
    </row>
    <row r="325" spans="1:6" ht="38.25" x14ac:dyDescent="0.25">
      <c r="A325" s="13">
        <v>3.13</v>
      </c>
      <c r="B325" s="14" t="s">
        <v>80</v>
      </c>
      <c r="C325" s="15" t="s">
        <v>6</v>
      </c>
      <c r="D325" s="34">
        <v>4.1940000000000008</v>
      </c>
      <c r="E325" s="33"/>
      <c r="F325" s="16">
        <f t="shared" si="26"/>
        <v>0</v>
      </c>
    </row>
    <row r="326" spans="1:6" ht="76.5" x14ac:dyDescent="0.25">
      <c r="A326" s="13">
        <v>3.14</v>
      </c>
      <c r="B326" s="14" t="s">
        <v>48</v>
      </c>
      <c r="C326" s="15" t="s">
        <v>19</v>
      </c>
      <c r="D326" s="34">
        <v>12</v>
      </c>
      <c r="E326" s="33"/>
      <c r="F326" s="16">
        <f t="shared" si="26"/>
        <v>0</v>
      </c>
    </row>
    <row r="327" spans="1:6" ht="51" x14ac:dyDescent="0.25">
      <c r="A327" s="13">
        <v>3.16</v>
      </c>
      <c r="B327" s="14" t="s">
        <v>49</v>
      </c>
      <c r="C327" s="15" t="s">
        <v>6</v>
      </c>
      <c r="D327" s="34">
        <f>963.5226/2</f>
        <v>481.76130000000001</v>
      </c>
      <c r="E327" s="33"/>
      <c r="F327" s="16">
        <f t="shared" si="26"/>
        <v>0</v>
      </c>
    </row>
    <row r="328" spans="1:6" x14ac:dyDescent="0.25">
      <c r="A328" s="7">
        <v>4</v>
      </c>
      <c r="B328" s="57" t="s">
        <v>50</v>
      </c>
      <c r="C328" s="57"/>
      <c r="D328" s="57"/>
      <c r="E328" s="57"/>
      <c r="F328" s="58"/>
    </row>
    <row r="329" spans="1:6" ht="51" x14ac:dyDescent="0.25">
      <c r="A329" s="13">
        <v>4.0999999999999996</v>
      </c>
      <c r="B329" s="14" t="s">
        <v>51</v>
      </c>
      <c r="C329" s="15" t="s">
        <v>19</v>
      </c>
      <c r="D329" s="34">
        <v>15</v>
      </c>
      <c r="E329" s="33"/>
      <c r="F329" s="16">
        <f t="shared" ref="F329:F332" si="27">+E329*D329</f>
        <v>0</v>
      </c>
    </row>
    <row r="330" spans="1:6" ht="51" x14ac:dyDescent="0.25">
      <c r="A330" s="13">
        <v>4.2</v>
      </c>
      <c r="B330" s="14" t="s">
        <v>82</v>
      </c>
      <c r="C330" s="15" t="s">
        <v>19</v>
      </c>
      <c r="D330" s="34">
        <v>19</v>
      </c>
      <c r="E330" s="33"/>
      <c r="F330" s="16">
        <f t="shared" si="27"/>
        <v>0</v>
      </c>
    </row>
    <row r="331" spans="1:6" ht="25.5" x14ac:dyDescent="0.25">
      <c r="A331" s="13">
        <v>4.3</v>
      </c>
      <c r="B331" s="14" t="s">
        <v>83</v>
      </c>
      <c r="C331" s="15" t="s">
        <v>19</v>
      </c>
      <c r="D331" s="34">
        <v>9</v>
      </c>
      <c r="E331" s="33"/>
      <c r="F331" s="16">
        <f t="shared" si="27"/>
        <v>0</v>
      </c>
    </row>
    <row r="332" spans="1:6" ht="38.25" x14ac:dyDescent="0.25">
      <c r="A332" s="13">
        <v>4.4000000000000004</v>
      </c>
      <c r="B332" s="14" t="s">
        <v>84</v>
      </c>
      <c r="C332" s="15" t="s">
        <v>19</v>
      </c>
      <c r="D332" s="34">
        <v>19</v>
      </c>
      <c r="E332" s="33"/>
      <c r="F332" s="16">
        <f t="shared" si="27"/>
        <v>0</v>
      </c>
    </row>
    <row r="333" spans="1:6" x14ac:dyDescent="0.25">
      <c r="A333" s="7" t="s">
        <v>52</v>
      </c>
      <c r="B333" s="57" t="s">
        <v>53</v>
      </c>
      <c r="C333" s="57"/>
      <c r="D333" s="57"/>
      <c r="E333" s="57"/>
      <c r="F333" s="58"/>
    </row>
    <row r="334" spans="1:6" ht="25.5" x14ac:dyDescent="0.25">
      <c r="A334" s="13">
        <v>5.0999999999999996</v>
      </c>
      <c r="B334" s="14" t="s">
        <v>54</v>
      </c>
      <c r="C334" s="15" t="s">
        <v>6</v>
      </c>
      <c r="D334" s="35">
        <v>45.040999999999997</v>
      </c>
      <c r="E334" s="33"/>
      <c r="F334" s="16">
        <f t="shared" ref="F334:F337" si="28">+E334*D334</f>
        <v>0</v>
      </c>
    </row>
    <row r="335" spans="1:6" ht="38.25" x14ac:dyDescent="0.25">
      <c r="A335" s="13">
        <v>5.2</v>
      </c>
      <c r="B335" s="14" t="s">
        <v>55</v>
      </c>
      <c r="C335" s="15" t="s">
        <v>19</v>
      </c>
      <c r="D335" s="35">
        <v>5</v>
      </c>
      <c r="E335" s="33"/>
      <c r="F335" s="16">
        <f t="shared" si="28"/>
        <v>0</v>
      </c>
    </row>
    <row r="336" spans="1:6" ht="38.25" x14ac:dyDescent="0.25">
      <c r="A336" s="13">
        <v>5.3</v>
      </c>
      <c r="B336" s="14" t="s">
        <v>137</v>
      </c>
      <c r="C336" s="15" t="s">
        <v>19</v>
      </c>
      <c r="D336" s="35">
        <v>10</v>
      </c>
      <c r="E336" s="33"/>
      <c r="F336" s="16">
        <f t="shared" si="28"/>
        <v>0</v>
      </c>
    </row>
    <row r="337" spans="1:6" ht="51" x14ac:dyDescent="0.25">
      <c r="A337" s="13">
        <v>5.4</v>
      </c>
      <c r="B337" s="14" t="s">
        <v>85</v>
      </c>
      <c r="C337" s="15" t="s">
        <v>19</v>
      </c>
      <c r="D337" s="35">
        <v>5</v>
      </c>
      <c r="E337" s="33"/>
      <c r="F337" s="16">
        <f t="shared" si="28"/>
        <v>0</v>
      </c>
    </row>
    <row r="338" spans="1:6" x14ac:dyDescent="0.25">
      <c r="A338" s="45" t="s">
        <v>10</v>
      </c>
      <c r="B338" s="46"/>
      <c r="C338" s="46"/>
      <c r="D338" s="46"/>
      <c r="E338" s="47"/>
      <c r="F338" s="16">
        <f>SUM(F286:F337)</f>
        <v>0</v>
      </c>
    </row>
    <row r="339" spans="1:6" x14ac:dyDescent="0.25">
      <c r="A339" s="8" t="s">
        <v>12</v>
      </c>
      <c r="B339" s="9" t="s">
        <v>0</v>
      </c>
      <c r="C339" s="10" t="s">
        <v>1</v>
      </c>
      <c r="D339" s="10" t="s">
        <v>2</v>
      </c>
      <c r="E339" s="10" t="s">
        <v>3</v>
      </c>
      <c r="F339" s="11" t="s">
        <v>4</v>
      </c>
    </row>
    <row r="340" spans="1:6" x14ac:dyDescent="0.25">
      <c r="A340" s="52" t="s">
        <v>92</v>
      </c>
      <c r="B340" s="53"/>
      <c r="C340" s="53"/>
      <c r="D340" s="53"/>
      <c r="E340" s="53"/>
      <c r="F340" s="54"/>
    </row>
    <row r="341" spans="1:6" x14ac:dyDescent="0.25">
      <c r="A341" s="12" t="s">
        <v>13</v>
      </c>
      <c r="B341" s="55" t="s">
        <v>5</v>
      </c>
      <c r="C341" s="55"/>
      <c r="D341" s="55"/>
      <c r="E341" s="55"/>
      <c r="F341" s="56"/>
    </row>
    <row r="342" spans="1:6" ht="140.25" x14ac:dyDescent="0.25">
      <c r="A342" s="13">
        <v>1.1000000000000001</v>
      </c>
      <c r="B342" s="14" t="s">
        <v>16</v>
      </c>
      <c r="C342" s="15" t="s">
        <v>6</v>
      </c>
      <c r="D342" s="34">
        <v>78.784999999999997</v>
      </c>
      <c r="E342" s="33"/>
      <c r="F342" s="16">
        <f>+E342*D342</f>
        <v>0</v>
      </c>
    </row>
    <row r="343" spans="1:6" ht="38.25" x14ac:dyDescent="0.25">
      <c r="A343" s="13">
        <v>1.2</v>
      </c>
      <c r="B343" s="14" t="s">
        <v>11</v>
      </c>
      <c r="C343" s="15" t="s">
        <v>6</v>
      </c>
      <c r="D343" s="34">
        <v>78.784999999999997</v>
      </c>
      <c r="E343" s="33"/>
      <c r="F343" s="16">
        <f t="shared" ref="F343:F352" si="29">+E343*D343</f>
        <v>0</v>
      </c>
    </row>
    <row r="344" spans="1:6" ht="51" x14ac:dyDescent="0.25">
      <c r="A344" s="13">
        <v>1.3</v>
      </c>
      <c r="B344" s="14" t="s">
        <v>56</v>
      </c>
      <c r="C344" s="15" t="s">
        <v>6</v>
      </c>
      <c r="D344" s="34">
        <v>39.590000000000003</v>
      </c>
      <c r="E344" s="33"/>
      <c r="F344" s="16">
        <f t="shared" si="29"/>
        <v>0</v>
      </c>
    </row>
    <row r="345" spans="1:6" ht="38.25" x14ac:dyDescent="0.25">
      <c r="A345" s="13">
        <v>1.4</v>
      </c>
      <c r="B345" s="14" t="s">
        <v>57</v>
      </c>
      <c r="C345" s="15" t="s">
        <v>6</v>
      </c>
      <c r="D345" s="34">
        <v>249.40750000000003</v>
      </c>
      <c r="E345" s="33"/>
      <c r="F345" s="16">
        <f t="shared" si="29"/>
        <v>0</v>
      </c>
    </row>
    <row r="346" spans="1:6" ht="51" x14ac:dyDescent="0.25">
      <c r="A346" s="13">
        <v>1.5</v>
      </c>
      <c r="B346" s="14" t="s">
        <v>58</v>
      </c>
      <c r="C346" s="15" t="s">
        <v>22</v>
      </c>
      <c r="D346" s="34">
        <v>28.597999999999999</v>
      </c>
      <c r="E346" s="33"/>
      <c r="F346" s="16">
        <f t="shared" si="29"/>
        <v>0</v>
      </c>
    </row>
    <row r="347" spans="1:6" ht="25.5" x14ac:dyDescent="0.25">
      <c r="A347" s="13">
        <v>1.6</v>
      </c>
      <c r="B347" s="14" t="s">
        <v>59</v>
      </c>
      <c r="C347" s="15" t="s">
        <v>6</v>
      </c>
      <c r="D347" s="34">
        <v>3.5999999999999996</v>
      </c>
      <c r="E347" s="33"/>
      <c r="F347" s="16">
        <f t="shared" si="29"/>
        <v>0</v>
      </c>
    </row>
    <row r="348" spans="1:6" ht="51" x14ac:dyDescent="0.25">
      <c r="A348" s="13">
        <v>1.7</v>
      </c>
      <c r="B348" s="14" t="s">
        <v>60</v>
      </c>
      <c r="C348" s="15" t="s">
        <v>19</v>
      </c>
      <c r="D348" s="34">
        <v>11</v>
      </c>
      <c r="E348" s="33"/>
      <c r="F348" s="16">
        <f t="shared" si="29"/>
        <v>0</v>
      </c>
    </row>
    <row r="349" spans="1:6" ht="25.5" x14ac:dyDescent="0.25">
      <c r="A349" s="13">
        <v>1.8</v>
      </c>
      <c r="B349" s="14" t="s">
        <v>61</v>
      </c>
      <c r="C349" s="15" t="s">
        <v>19</v>
      </c>
      <c r="D349" s="34">
        <v>13</v>
      </c>
      <c r="E349" s="33"/>
      <c r="F349" s="16">
        <f t="shared" si="29"/>
        <v>0</v>
      </c>
    </row>
    <row r="350" spans="1:6" ht="38.25" x14ac:dyDescent="0.25">
      <c r="A350" s="13">
        <v>1.9</v>
      </c>
      <c r="B350" s="14" t="s">
        <v>17</v>
      </c>
      <c r="C350" s="15" t="s">
        <v>6</v>
      </c>
      <c r="D350" s="34">
        <v>5.4</v>
      </c>
      <c r="E350" s="33"/>
      <c r="F350" s="16">
        <f t="shared" si="29"/>
        <v>0</v>
      </c>
    </row>
    <row r="351" spans="1:6" ht="25.5" x14ac:dyDescent="0.25">
      <c r="A351" s="13" t="s">
        <v>41</v>
      </c>
      <c r="B351" s="14" t="s">
        <v>18</v>
      </c>
      <c r="C351" s="15" t="s">
        <v>19</v>
      </c>
      <c r="D351" s="34">
        <v>10</v>
      </c>
      <c r="E351" s="33"/>
      <c r="F351" s="16">
        <f t="shared" si="29"/>
        <v>0</v>
      </c>
    </row>
    <row r="352" spans="1:6" ht="38.25" x14ac:dyDescent="0.25">
      <c r="A352" s="13">
        <v>1.1200000000000001</v>
      </c>
      <c r="B352" s="14" t="s">
        <v>63</v>
      </c>
      <c r="C352" s="15" t="s">
        <v>6</v>
      </c>
      <c r="D352" s="34">
        <v>6</v>
      </c>
      <c r="E352" s="33"/>
      <c r="F352" s="16">
        <f t="shared" si="29"/>
        <v>0</v>
      </c>
    </row>
    <row r="353" spans="1:6" x14ac:dyDescent="0.25">
      <c r="A353" s="7">
        <v>2</v>
      </c>
      <c r="B353" s="57" t="s">
        <v>20</v>
      </c>
      <c r="C353" s="57"/>
      <c r="D353" s="57"/>
      <c r="E353" s="57"/>
      <c r="F353" s="58"/>
    </row>
    <row r="354" spans="1:6" ht="38.25" x14ac:dyDescent="0.25">
      <c r="A354" s="13">
        <v>2.1</v>
      </c>
      <c r="B354" s="14" t="s">
        <v>21</v>
      </c>
      <c r="C354" s="15" t="s">
        <v>22</v>
      </c>
      <c r="D354" s="35">
        <v>46</v>
      </c>
      <c r="E354" s="33"/>
      <c r="F354" s="16">
        <f t="shared" ref="F354:F377" si="30">+E354*D354</f>
        <v>0</v>
      </c>
    </row>
    <row r="355" spans="1:6" ht="76.5" x14ac:dyDescent="0.25">
      <c r="A355" s="13">
        <v>2.2000000000000002</v>
      </c>
      <c r="B355" s="14" t="s">
        <v>23</v>
      </c>
      <c r="C355" s="15" t="s">
        <v>22</v>
      </c>
      <c r="D355" s="35">
        <v>23</v>
      </c>
      <c r="E355" s="33"/>
      <c r="F355" s="16">
        <f t="shared" si="30"/>
        <v>0</v>
      </c>
    </row>
    <row r="356" spans="1:6" ht="76.5" x14ac:dyDescent="0.25">
      <c r="A356" s="13">
        <v>2.2999999999999998</v>
      </c>
      <c r="B356" s="14" t="s">
        <v>24</v>
      </c>
      <c r="C356" s="15" t="s">
        <v>22</v>
      </c>
      <c r="D356" s="35">
        <v>2</v>
      </c>
      <c r="E356" s="33"/>
      <c r="F356" s="16">
        <f t="shared" si="30"/>
        <v>0</v>
      </c>
    </row>
    <row r="357" spans="1:6" ht="76.5" x14ac:dyDescent="0.25">
      <c r="A357" s="13">
        <v>2.4</v>
      </c>
      <c r="B357" s="14" t="s">
        <v>25</v>
      </c>
      <c r="C357" s="15" t="s">
        <v>22</v>
      </c>
      <c r="D357" s="35">
        <v>2</v>
      </c>
      <c r="E357" s="33"/>
      <c r="F357" s="16">
        <f t="shared" si="30"/>
        <v>0</v>
      </c>
    </row>
    <row r="358" spans="1:6" ht="76.5" x14ac:dyDescent="0.25">
      <c r="A358" s="13">
        <v>2.5</v>
      </c>
      <c r="B358" s="14" t="s">
        <v>26</v>
      </c>
      <c r="C358" s="15" t="s">
        <v>22</v>
      </c>
      <c r="D358" s="35">
        <v>2</v>
      </c>
      <c r="E358" s="33"/>
      <c r="F358" s="16">
        <f t="shared" si="30"/>
        <v>0</v>
      </c>
    </row>
    <row r="359" spans="1:6" ht="76.5" x14ac:dyDescent="0.25">
      <c r="A359" s="13">
        <v>2.6</v>
      </c>
      <c r="B359" s="14" t="s">
        <v>27</v>
      </c>
      <c r="C359" s="15" t="s">
        <v>22</v>
      </c>
      <c r="D359" s="35">
        <v>2</v>
      </c>
      <c r="E359" s="33"/>
      <c r="F359" s="16">
        <f t="shared" si="30"/>
        <v>0</v>
      </c>
    </row>
    <row r="360" spans="1:6" ht="76.5" x14ac:dyDescent="0.25">
      <c r="A360" s="13">
        <v>2.7</v>
      </c>
      <c r="B360" s="14" t="s">
        <v>28</v>
      </c>
      <c r="C360" s="15" t="s">
        <v>22</v>
      </c>
      <c r="D360" s="35">
        <v>23</v>
      </c>
      <c r="E360" s="33"/>
      <c r="F360" s="16">
        <f t="shared" si="30"/>
        <v>0</v>
      </c>
    </row>
    <row r="361" spans="1:6" ht="76.5" x14ac:dyDescent="0.25">
      <c r="A361" s="13">
        <v>2.8</v>
      </c>
      <c r="B361" s="14" t="s">
        <v>29</v>
      </c>
      <c r="C361" s="15" t="s">
        <v>22</v>
      </c>
      <c r="D361" s="35">
        <v>2</v>
      </c>
      <c r="E361" s="33"/>
      <c r="F361" s="16">
        <f t="shared" si="30"/>
        <v>0</v>
      </c>
    </row>
    <row r="362" spans="1:6" ht="76.5" x14ac:dyDescent="0.25">
      <c r="A362" s="13">
        <v>2.9</v>
      </c>
      <c r="B362" s="14" t="s">
        <v>30</v>
      </c>
      <c r="C362" s="15" t="s">
        <v>22</v>
      </c>
      <c r="D362" s="35">
        <v>2</v>
      </c>
      <c r="E362" s="33"/>
      <c r="F362" s="16">
        <f t="shared" si="30"/>
        <v>0</v>
      </c>
    </row>
    <row r="363" spans="1:6" x14ac:dyDescent="0.25">
      <c r="A363" s="13" t="s">
        <v>40</v>
      </c>
      <c r="B363" s="14" t="s">
        <v>31</v>
      </c>
      <c r="C363" s="15" t="s">
        <v>19</v>
      </c>
      <c r="D363" s="35">
        <v>9</v>
      </c>
      <c r="E363" s="33"/>
      <c r="F363" s="16">
        <f t="shared" si="30"/>
        <v>0</v>
      </c>
    </row>
    <row r="364" spans="1:6" ht="25.5" x14ac:dyDescent="0.25">
      <c r="A364" s="13">
        <v>2.11</v>
      </c>
      <c r="B364" s="14" t="s">
        <v>32</v>
      </c>
      <c r="C364" s="15" t="s">
        <v>19</v>
      </c>
      <c r="D364" s="35">
        <v>2</v>
      </c>
      <c r="E364" s="33"/>
      <c r="F364" s="16">
        <f t="shared" si="30"/>
        <v>0</v>
      </c>
    </row>
    <row r="365" spans="1:6" ht="25.5" x14ac:dyDescent="0.25">
      <c r="A365" s="13">
        <v>2.12</v>
      </c>
      <c r="B365" s="14" t="s">
        <v>33</v>
      </c>
      <c r="C365" s="15" t="s">
        <v>19</v>
      </c>
      <c r="D365" s="35">
        <v>2</v>
      </c>
      <c r="E365" s="33"/>
      <c r="F365" s="16">
        <f t="shared" si="30"/>
        <v>0</v>
      </c>
    </row>
    <row r="366" spans="1:6" ht="38.25" x14ac:dyDescent="0.25">
      <c r="A366" s="13">
        <v>2.13</v>
      </c>
      <c r="B366" s="14" t="s">
        <v>34</v>
      </c>
      <c r="C366" s="15" t="s">
        <v>19</v>
      </c>
      <c r="D366" s="35">
        <v>1</v>
      </c>
      <c r="E366" s="33"/>
      <c r="F366" s="16">
        <f t="shared" si="30"/>
        <v>0</v>
      </c>
    </row>
    <row r="367" spans="1:6" ht="38.25" x14ac:dyDescent="0.25">
      <c r="A367" s="13">
        <v>2.14</v>
      </c>
      <c r="B367" s="14" t="s">
        <v>35</v>
      </c>
      <c r="C367" s="15" t="s">
        <v>19</v>
      </c>
      <c r="D367" s="35">
        <v>1</v>
      </c>
      <c r="E367" s="33"/>
      <c r="F367" s="16">
        <f t="shared" si="30"/>
        <v>0</v>
      </c>
    </row>
    <row r="368" spans="1:6" ht="38.25" x14ac:dyDescent="0.25">
      <c r="A368" s="13">
        <v>2.15</v>
      </c>
      <c r="B368" s="14" t="s">
        <v>36</v>
      </c>
      <c r="C368" s="15" t="s">
        <v>19</v>
      </c>
      <c r="D368" s="35">
        <v>10</v>
      </c>
      <c r="E368" s="33"/>
      <c r="F368" s="16">
        <f t="shared" si="30"/>
        <v>0</v>
      </c>
    </row>
    <row r="369" spans="1:6" ht="38.25" x14ac:dyDescent="0.25">
      <c r="A369" s="13">
        <v>2.16</v>
      </c>
      <c r="B369" s="14" t="s">
        <v>37</v>
      </c>
      <c r="C369" s="15" t="s">
        <v>19</v>
      </c>
      <c r="D369" s="35">
        <v>1</v>
      </c>
      <c r="E369" s="33"/>
      <c r="F369" s="16">
        <f t="shared" si="30"/>
        <v>0</v>
      </c>
    </row>
    <row r="370" spans="1:6" x14ac:dyDescent="0.25">
      <c r="A370" s="13">
        <v>2.17</v>
      </c>
      <c r="B370" s="14" t="s">
        <v>38</v>
      </c>
      <c r="C370" s="15" t="s">
        <v>19</v>
      </c>
      <c r="D370" s="35">
        <v>10</v>
      </c>
      <c r="E370" s="33"/>
      <c r="F370" s="16">
        <f t="shared" si="30"/>
        <v>0</v>
      </c>
    </row>
    <row r="371" spans="1:6" ht="51" x14ac:dyDescent="0.25">
      <c r="A371" s="13">
        <v>2.1800000000000002</v>
      </c>
      <c r="B371" s="14" t="s">
        <v>39</v>
      </c>
      <c r="C371" s="15" t="s">
        <v>19</v>
      </c>
      <c r="D371" s="35">
        <v>1</v>
      </c>
      <c r="E371" s="33"/>
      <c r="F371" s="16">
        <f t="shared" si="30"/>
        <v>0</v>
      </c>
    </row>
    <row r="372" spans="1:6" ht="51" x14ac:dyDescent="0.25">
      <c r="A372" s="13">
        <v>2.19</v>
      </c>
      <c r="B372" s="14" t="s">
        <v>65</v>
      </c>
      <c r="C372" s="15" t="s">
        <v>19</v>
      </c>
      <c r="D372" s="35">
        <v>8</v>
      </c>
      <c r="E372" s="33"/>
      <c r="F372" s="16">
        <f t="shared" si="30"/>
        <v>0</v>
      </c>
    </row>
    <row r="373" spans="1:6" ht="51" x14ac:dyDescent="0.25">
      <c r="A373" s="13">
        <v>2.21</v>
      </c>
      <c r="B373" s="14" t="s">
        <v>67</v>
      </c>
      <c r="C373" s="15" t="s">
        <v>19</v>
      </c>
      <c r="D373" s="35">
        <v>4</v>
      </c>
      <c r="E373" s="33"/>
      <c r="F373" s="16">
        <f t="shared" si="30"/>
        <v>0</v>
      </c>
    </row>
    <row r="374" spans="1:6" ht="51" x14ac:dyDescent="0.25">
      <c r="A374" s="13">
        <v>2.2200000000000002</v>
      </c>
      <c r="B374" s="14" t="s">
        <v>68</v>
      </c>
      <c r="C374" s="15" t="s">
        <v>19</v>
      </c>
      <c r="D374" s="35">
        <v>4</v>
      </c>
      <c r="E374" s="33"/>
      <c r="F374" s="16">
        <f t="shared" si="30"/>
        <v>0</v>
      </c>
    </row>
    <row r="375" spans="1:6" ht="51" x14ac:dyDescent="0.25">
      <c r="A375" s="13">
        <v>2.2400000000000002</v>
      </c>
      <c r="B375" s="14" t="s">
        <v>42</v>
      </c>
      <c r="C375" s="15" t="s">
        <v>19</v>
      </c>
      <c r="D375" s="35">
        <v>3</v>
      </c>
      <c r="E375" s="33"/>
      <c r="F375" s="16">
        <f t="shared" si="30"/>
        <v>0</v>
      </c>
    </row>
    <row r="376" spans="1:6" ht="51" x14ac:dyDescent="0.25">
      <c r="A376" s="13">
        <v>2.25</v>
      </c>
      <c r="B376" s="14" t="s">
        <v>43</v>
      </c>
      <c r="C376" s="15" t="s">
        <v>19</v>
      </c>
      <c r="D376" s="35">
        <v>1</v>
      </c>
      <c r="E376" s="33"/>
      <c r="F376" s="16">
        <f t="shared" si="30"/>
        <v>0</v>
      </c>
    </row>
    <row r="377" spans="1:6" ht="51" x14ac:dyDescent="0.25">
      <c r="A377" s="13">
        <v>2.2599999999999998</v>
      </c>
      <c r="B377" s="14" t="s">
        <v>44</v>
      </c>
      <c r="C377" s="15" t="s">
        <v>19</v>
      </c>
      <c r="D377" s="35">
        <v>1</v>
      </c>
      <c r="E377" s="33"/>
      <c r="F377" s="16">
        <f t="shared" si="30"/>
        <v>0</v>
      </c>
    </row>
    <row r="378" spans="1:6" x14ac:dyDescent="0.25">
      <c r="A378" s="7">
        <v>3</v>
      </c>
      <c r="B378" s="57" t="s">
        <v>46</v>
      </c>
      <c r="C378" s="57"/>
      <c r="D378" s="57"/>
      <c r="E378" s="57"/>
      <c r="F378" s="58"/>
    </row>
    <row r="379" spans="1:6" ht="76.5" x14ac:dyDescent="0.25">
      <c r="A379" s="13">
        <v>3.1</v>
      </c>
      <c r="B379" s="14" t="s">
        <v>70</v>
      </c>
      <c r="C379" s="15" t="s">
        <v>6</v>
      </c>
      <c r="D379" s="34">
        <v>78.784999999999997</v>
      </c>
      <c r="E379" s="33"/>
      <c r="F379" s="16">
        <f t="shared" ref="F379:F391" si="31">+E379*D379</f>
        <v>0</v>
      </c>
    </row>
    <row r="380" spans="1:6" ht="38.25" x14ac:dyDescent="0.25">
      <c r="A380" s="13">
        <v>3.2</v>
      </c>
      <c r="B380" s="14" t="s">
        <v>71</v>
      </c>
      <c r="C380" s="15" t="s">
        <v>6</v>
      </c>
      <c r="D380" s="34">
        <f>249.4075/2</f>
        <v>124.70375</v>
      </c>
      <c r="E380" s="33"/>
      <c r="F380" s="16">
        <f t="shared" si="31"/>
        <v>0</v>
      </c>
    </row>
    <row r="381" spans="1:6" ht="51" x14ac:dyDescent="0.25">
      <c r="A381" s="13">
        <v>3.3</v>
      </c>
      <c r="B381" s="14" t="s">
        <v>72</v>
      </c>
      <c r="C381" s="15" t="s">
        <v>6</v>
      </c>
      <c r="D381" s="34">
        <v>40.075679738990495</v>
      </c>
      <c r="E381" s="33"/>
      <c r="F381" s="16">
        <f t="shared" si="31"/>
        <v>0</v>
      </c>
    </row>
    <row r="382" spans="1:6" ht="51" x14ac:dyDescent="0.25">
      <c r="A382" s="13">
        <v>3.5</v>
      </c>
      <c r="B382" s="14" t="s">
        <v>45</v>
      </c>
      <c r="C382" s="15" t="s">
        <v>6</v>
      </c>
      <c r="D382" s="34">
        <f>223.098/2</f>
        <v>111.54900000000001</v>
      </c>
      <c r="E382" s="33"/>
      <c r="F382" s="16">
        <f t="shared" si="31"/>
        <v>0</v>
      </c>
    </row>
    <row r="383" spans="1:6" ht="25.5" x14ac:dyDescent="0.25">
      <c r="A383" s="13">
        <v>3.6</v>
      </c>
      <c r="B383" s="14" t="s">
        <v>74</v>
      </c>
      <c r="C383" s="15" t="s">
        <v>22</v>
      </c>
      <c r="D383" s="34">
        <v>79.61</v>
      </c>
      <c r="E383" s="33"/>
      <c r="F383" s="16">
        <f t="shared" si="31"/>
        <v>0</v>
      </c>
    </row>
    <row r="384" spans="1:6" ht="51" x14ac:dyDescent="0.25">
      <c r="A384" s="13">
        <v>3.7</v>
      </c>
      <c r="B384" s="14" t="s">
        <v>75</v>
      </c>
      <c r="C384" s="15" t="s">
        <v>22</v>
      </c>
      <c r="D384" s="34">
        <v>6</v>
      </c>
      <c r="E384" s="33"/>
      <c r="F384" s="16">
        <f t="shared" si="31"/>
        <v>0</v>
      </c>
    </row>
    <row r="385" spans="1:6" ht="25.5" x14ac:dyDescent="0.25">
      <c r="A385" s="13">
        <v>3.8</v>
      </c>
      <c r="B385" s="14" t="s">
        <v>76</v>
      </c>
      <c r="C385" s="15" t="s">
        <v>6</v>
      </c>
      <c r="D385" s="34">
        <v>1.62</v>
      </c>
      <c r="E385" s="33"/>
      <c r="F385" s="16">
        <f t="shared" si="31"/>
        <v>0</v>
      </c>
    </row>
    <row r="386" spans="1:6" ht="153" x14ac:dyDescent="0.25">
      <c r="A386" s="13" t="s">
        <v>101</v>
      </c>
      <c r="B386" s="14" t="s">
        <v>47</v>
      </c>
      <c r="C386" s="15" t="s">
        <v>6</v>
      </c>
      <c r="D386" s="34">
        <f>67.086/2</f>
        <v>33.542999999999999</v>
      </c>
      <c r="E386" s="33"/>
      <c r="F386" s="16">
        <f t="shared" si="31"/>
        <v>0</v>
      </c>
    </row>
    <row r="387" spans="1:6" ht="51" x14ac:dyDescent="0.25">
      <c r="A387" s="13">
        <v>3.11</v>
      </c>
      <c r="B387" s="14" t="s">
        <v>78</v>
      </c>
      <c r="C387" s="15" t="s">
        <v>6</v>
      </c>
      <c r="D387" s="34">
        <v>17.601200000000002</v>
      </c>
      <c r="E387" s="33"/>
      <c r="F387" s="16">
        <f t="shared" si="31"/>
        <v>0</v>
      </c>
    </row>
    <row r="388" spans="1:6" ht="63.75" x14ac:dyDescent="0.25">
      <c r="A388" s="13">
        <v>3.12</v>
      </c>
      <c r="B388" s="14" t="s">
        <v>79</v>
      </c>
      <c r="C388" s="15" t="s">
        <v>6</v>
      </c>
      <c r="D388" s="34">
        <v>10.9968</v>
      </c>
      <c r="E388" s="33"/>
      <c r="F388" s="16">
        <f t="shared" si="31"/>
        <v>0</v>
      </c>
    </row>
    <row r="389" spans="1:6" ht="38.25" x14ac:dyDescent="0.25">
      <c r="A389" s="13">
        <v>3.13</v>
      </c>
      <c r="B389" s="14" t="s">
        <v>80</v>
      </c>
      <c r="C389" s="15" t="s">
        <v>6</v>
      </c>
      <c r="D389" s="34">
        <v>1.4220000000000002</v>
      </c>
      <c r="E389" s="33"/>
      <c r="F389" s="16">
        <f t="shared" si="31"/>
        <v>0</v>
      </c>
    </row>
    <row r="390" spans="1:6" ht="76.5" x14ac:dyDescent="0.25">
      <c r="A390" s="13">
        <v>3.14</v>
      </c>
      <c r="B390" s="14" t="s">
        <v>48</v>
      </c>
      <c r="C390" s="15" t="s">
        <v>19</v>
      </c>
      <c r="D390" s="34">
        <v>9</v>
      </c>
      <c r="E390" s="33"/>
      <c r="F390" s="16">
        <f t="shared" si="31"/>
        <v>0</v>
      </c>
    </row>
    <row r="391" spans="1:6" ht="63.75" x14ac:dyDescent="0.25">
      <c r="A391" s="13">
        <v>3.15</v>
      </c>
      <c r="B391" s="14" t="s">
        <v>81</v>
      </c>
      <c r="C391" s="15" t="s">
        <v>6</v>
      </c>
      <c r="D391" s="34">
        <v>71.048500000000018</v>
      </c>
      <c r="E391" s="33"/>
      <c r="F391" s="16">
        <f t="shared" si="31"/>
        <v>0</v>
      </c>
    </row>
    <row r="392" spans="1:6" x14ac:dyDescent="0.25">
      <c r="A392" s="7">
        <v>4</v>
      </c>
      <c r="B392" s="57" t="s">
        <v>50</v>
      </c>
      <c r="C392" s="57"/>
      <c r="D392" s="57"/>
      <c r="E392" s="57"/>
      <c r="F392" s="58"/>
    </row>
    <row r="393" spans="1:6" ht="51" x14ac:dyDescent="0.25">
      <c r="A393" s="13">
        <v>4.0999999999999996</v>
      </c>
      <c r="B393" s="14" t="s">
        <v>51</v>
      </c>
      <c r="C393" s="15" t="s">
        <v>19</v>
      </c>
      <c r="D393" s="34">
        <v>10</v>
      </c>
      <c r="E393" s="33"/>
      <c r="F393" s="16">
        <f t="shared" ref="F393:F396" si="32">+E393*D393</f>
        <v>0</v>
      </c>
    </row>
    <row r="394" spans="1:6" ht="51" x14ac:dyDescent="0.25">
      <c r="A394" s="13">
        <v>4.2</v>
      </c>
      <c r="B394" s="14" t="s">
        <v>82</v>
      </c>
      <c r="C394" s="15" t="s">
        <v>19</v>
      </c>
      <c r="D394" s="34">
        <v>8</v>
      </c>
      <c r="E394" s="33"/>
      <c r="F394" s="16">
        <f t="shared" si="32"/>
        <v>0</v>
      </c>
    </row>
    <row r="395" spans="1:6" ht="25.5" x14ac:dyDescent="0.25">
      <c r="A395" s="13">
        <v>4.3</v>
      </c>
      <c r="B395" s="14" t="s">
        <v>83</v>
      </c>
      <c r="C395" s="15" t="s">
        <v>19</v>
      </c>
      <c r="D395" s="34">
        <v>6</v>
      </c>
      <c r="E395" s="33"/>
      <c r="F395" s="16">
        <f t="shared" si="32"/>
        <v>0</v>
      </c>
    </row>
    <row r="396" spans="1:6" ht="38.25" x14ac:dyDescent="0.25">
      <c r="A396" s="13">
        <v>4.4000000000000004</v>
      </c>
      <c r="B396" s="14" t="s">
        <v>84</v>
      </c>
      <c r="C396" s="15" t="s">
        <v>19</v>
      </c>
      <c r="D396" s="34">
        <v>6</v>
      </c>
      <c r="E396" s="33"/>
      <c r="F396" s="16">
        <f t="shared" si="32"/>
        <v>0</v>
      </c>
    </row>
    <row r="397" spans="1:6" x14ac:dyDescent="0.25">
      <c r="A397" s="7" t="s">
        <v>52</v>
      </c>
      <c r="B397" s="57" t="s">
        <v>53</v>
      </c>
      <c r="C397" s="57"/>
      <c r="D397" s="57"/>
      <c r="E397" s="57"/>
      <c r="F397" s="58"/>
    </row>
    <row r="398" spans="1:6" ht="25.5" x14ac:dyDescent="0.25">
      <c r="A398" s="13">
        <v>5.0999999999999996</v>
      </c>
      <c r="B398" s="14" t="s">
        <v>54</v>
      </c>
      <c r="C398" s="15" t="s">
        <v>6</v>
      </c>
      <c r="D398" s="35">
        <v>9.4</v>
      </c>
      <c r="E398" s="33"/>
      <c r="F398" s="16">
        <f t="shared" ref="F398:F401" si="33">+E398*D398</f>
        <v>0</v>
      </c>
    </row>
    <row r="399" spans="1:6" ht="38.25" x14ac:dyDescent="0.25">
      <c r="A399" s="13">
        <v>5.3</v>
      </c>
      <c r="B399" s="14" t="s">
        <v>137</v>
      </c>
      <c r="C399" s="15" t="s">
        <v>19</v>
      </c>
      <c r="D399" s="35">
        <v>3</v>
      </c>
      <c r="E399" s="33"/>
      <c r="F399" s="16">
        <f t="shared" si="33"/>
        <v>0</v>
      </c>
    </row>
    <row r="400" spans="1:6" ht="51" x14ac:dyDescent="0.25">
      <c r="A400" s="13">
        <v>5.4</v>
      </c>
      <c r="B400" s="14" t="s">
        <v>85</v>
      </c>
      <c r="C400" s="15" t="s">
        <v>19</v>
      </c>
      <c r="D400" s="35">
        <v>2</v>
      </c>
      <c r="E400" s="33"/>
      <c r="F400" s="16">
        <f t="shared" si="33"/>
        <v>0</v>
      </c>
    </row>
    <row r="401" spans="1:6" ht="38.25" x14ac:dyDescent="0.25">
      <c r="A401" s="13">
        <v>5.5</v>
      </c>
      <c r="B401" s="14" t="s">
        <v>86</v>
      </c>
      <c r="C401" s="15" t="s">
        <v>19</v>
      </c>
      <c r="D401" s="35">
        <v>4</v>
      </c>
      <c r="E401" s="33"/>
      <c r="F401" s="16">
        <f t="shared" si="33"/>
        <v>0</v>
      </c>
    </row>
    <row r="402" spans="1:6" x14ac:dyDescent="0.25">
      <c r="A402" s="45" t="s">
        <v>10</v>
      </c>
      <c r="B402" s="46"/>
      <c r="C402" s="46"/>
      <c r="D402" s="46"/>
      <c r="E402" s="47"/>
      <c r="F402" s="16">
        <f>SUM(F342:F401)</f>
        <v>0</v>
      </c>
    </row>
    <row r="403" spans="1:6" x14ac:dyDescent="0.25">
      <c r="A403" s="8" t="s">
        <v>12</v>
      </c>
      <c r="B403" s="9" t="s">
        <v>0</v>
      </c>
      <c r="C403" s="10" t="s">
        <v>1</v>
      </c>
      <c r="D403" s="10" t="s">
        <v>2</v>
      </c>
      <c r="E403" s="10" t="s">
        <v>3</v>
      </c>
      <c r="F403" s="11" t="s">
        <v>4</v>
      </c>
    </row>
    <row r="404" spans="1:6" x14ac:dyDescent="0.25">
      <c r="A404" s="52" t="s">
        <v>93</v>
      </c>
      <c r="B404" s="53"/>
      <c r="C404" s="53"/>
      <c r="D404" s="53"/>
      <c r="E404" s="53"/>
      <c r="F404" s="54"/>
    </row>
    <row r="405" spans="1:6" x14ac:dyDescent="0.25">
      <c r="A405" s="12" t="s">
        <v>13</v>
      </c>
      <c r="B405" s="55" t="s">
        <v>5</v>
      </c>
      <c r="C405" s="55"/>
      <c r="D405" s="55"/>
      <c r="E405" s="55"/>
      <c r="F405" s="56"/>
    </row>
    <row r="406" spans="1:6" ht="140.25" x14ac:dyDescent="0.25">
      <c r="A406" s="13">
        <v>1.1000000000000001</v>
      </c>
      <c r="B406" s="14" t="s">
        <v>16</v>
      </c>
      <c r="C406" s="15" t="s">
        <v>6</v>
      </c>
      <c r="D406" s="34">
        <f>92.8601/2</f>
        <v>46.430050000000001</v>
      </c>
      <c r="E406" s="33"/>
      <c r="F406" s="16">
        <f>+E406*D406</f>
        <v>0</v>
      </c>
    </row>
    <row r="407" spans="1:6" ht="38.25" x14ac:dyDescent="0.25">
      <c r="A407" s="13">
        <v>1.2</v>
      </c>
      <c r="B407" s="14" t="s">
        <v>11</v>
      </c>
      <c r="C407" s="15" t="s">
        <v>6</v>
      </c>
      <c r="D407" s="34">
        <v>101.5761</v>
      </c>
      <c r="E407" s="33"/>
      <c r="F407" s="16">
        <f t="shared" ref="F407:F415" si="34">+E407*D407</f>
        <v>0</v>
      </c>
    </row>
    <row r="408" spans="1:6" ht="51" x14ac:dyDescent="0.25">
      <c r="A408" s="13">
        <v>1.3</v>
      </c>
      <c r="B408" s="14" t="s">
        <v>56</v>
      </c>
      <c r="C408" s="15" t="s">
        <v>6</v>
      </c>
      <c r="D408" s="34">
        <v>44.819099999999999</v>
      </c>
      <c r="E408" s="33"/>
      <c r="F408" s="16">
        <f t="shared" si="34"/>
        <v>0</v>
      </c>
    </row>
    <row r="409" spans="1:6" ht="38.25" x14ac:dyDescent="0.25">
      <c r="A409" s="13">
        <v>1.4</v>
      </c>
      <c r="B409" s="14" t="s">
        <v>57</v>
      </c>
      <c r="C409" s="15" t="s">
        <v>6</v>
      </c>
      <c r="D409" s="34">
        <v>131.43899999999996</v>
      </c>
      <c r="E409" s="33"/>
      <c r="F409" s="16">
        <f t="shared" si="34"/>
        <v>0</v>
      </c>
    </row>
    <row r="410" spans="1:6" ht="51" x14ac:dyDescent="0.25">
      <c r="A410" s="13">
        <v>1.5</v>
      </c>
      <c r="B410" s="14" t="s">
        <v>58</v>
      </c>
      <c r="C410" s="15" t="s">
        <v>22</v>
      </c>
      <c r="D410" s="34">
        <v>27.93</v>
      </c>
      <c r="E410" s="33"/>
      <c r="F410" s="16">
        <f t="shared" si="34"/>
        <v>0</v>
      </c>
    </row>
    <row r="411" spans="1:6" ht="25.5" x14ac:dyDescent="0.25">
      <c r="A411" s="13">
        <v>1.6</v>
      </c>
      <c r="B411" s="14" t="s">
        <v>59</v>
      </c>
      <c r="C411" s="15" t="s">
        <v>6</v>
      </c>
      <c r="D411" s="34">
        <v>2.9775</v>
      </c>
      <c r="E411" s="33"/>
      <c r="F411" s="16">
        <f t="shared" si="34"/>
        <v>0</v>
      </c>
    </row>
    <row r="412" spans="1:6" ht="51" x14ac:dyDescent="0.25">
      <c r="A412" s="13">
        <v>1.7</v>
      </c>
      <c r="B412" s="14" t="s">
        <v>60</v>
      </c>
      <c r="C412" s="15" t="s">
        <v>19</v>
      </c>
      <c r="D412" s="34">
        <v>13</v>
      </c>
      <c r="E412" s="33"/>
      <c r="F412" s="16">
        <f t="shared" si="34"/>
        <v>0</v>
      </c>
    </row>
    <row r="413" spans="1:6" ht="25.5" x14ac:dyDescent="0.25">
      <c r="A413" s="13">
        <v>1.8</v>
      </c>
      <c r="B413" s="14" t="s">
        <v>61</v>
      </c>
      <c r="C413" s="15" t="s">
        <v>19</v>
      </c>
      <c r="D413" s="34">
        <v>17</v>
      </c>
      <c r="E413" s="33"/>
      <c r="F413" s="16">
        <f t="shared" si="34"/>
        <v>0</v>
      </c>
    </row>
    <row r="414" spans="1:6" ht="38.25" x14ac:dyDescent="0.25">
      <c r="A414" s="13">
        <v>1.9</v>
      </c>
      <c r="B414" s="14" t="s">
        <v>17</v>
      </c>
      <c r="C414" s="15" t="s">
        <v>6</v>
      </c>
      <c r="D414" s="34">
        <v>10.7875</v>
      </c>
      <c r="E414" s="33"/>
      <c r="F414" s="16">
        <f t="shared" si="34"/>
        <v>0</v>
      </c>
    </row>
    <row r="415" spans="1:6" ht="25.5" x14ac:dyDescent="0.25">
      <c r="A415" s="13" t="s">
        <v>41</v>
      </c>
      <c r="B415" s="14" t="s">
        <v>18</v>
      </c>
      <c r="C415" s="15" t="s">
        <v>19</v>
      </c>
      <c r="D415" s="34">
        <v>16</v>
      </c>
      <c r="E415" s="33"/>
      <c r="F415" s="16">
        <f t="shared" si="34"/>
        <v>0</v>
      </c>
    </row>
    <row r="416" spans="1:6" x14ac:dyDescent="0.25">
      <c r="A416" s="7">
        <v>2</v>
      </c>
      <c r="B416" s="57" t="s">
        <v>20</v>
      </c>
      <c r="C416" s="57"/>
      <c r="D416" s="57"/>
      <c r="E416" s="57"/>
      <c r="F416" s="58"/>
    </row>
    <row r="417" spans="1:6" ht="38.25" x14ac:dyDescent="0.25">
      <c r="A417" s="13">
        <v>2.1</v>
      </c>
      <c r="B417" s="14" t="s">
        <v>21</v>
      </c>
      <c r="C417" s="15" t="s">
        <v>22</v>
      </c>
      <c r="D417" s="35">
        <v>40</v>
      </c>
      <c r="E417" s="33"/>
      <c r="F417" s="16">
        <f t="shared" ref="F417:F438" si="35">+E417*D417</f>
        <v>0</v>
      </c>
    </row>
    <row r="418" spans="1:6" ht="76.5" x14ac:dyDescent="0.25">
      <c r="A418" s="13">
        <v>2.2000000000000002</v>
      </c>
      <c r="B418" s="14" t="s">
        <v>23</v>
      </c>
      <c r="C418" s="15" t="s">
        <v>22</v>
      </c>
      <c r="D418" s="35">
        <v>20</v>
      </c>
      <c r="E418" s="33"/>
      <c r="F418" s="16">
        <f t="shared" si="35"/>
        <v>0</v>
      </c>
    </row>
    <row r="419" spans="1:6" ht="76.5" x14ac:dyDescent="0.25">
      <c r="A419" s="13">
        <v>2.2999999999999998</v>
      </c>
      <c r="B419" s="14" t="s">
        <v>24</v>
      </c>
      <c r="C419" s="15" t="s">
        <v>22</v>
      </c>
      <c r="D419" s="35">
        <v>2</v>
      </c>
      <c r="E419" s="33"/>
      <c r="F419" s="16">
        <f t="shared" si="35"/>
        <v>0</v>
      </c>
    </row>
    <row r="420" spans="1:6" ht="76.5" x14ac:dyDescent="0.25">
      <c r="A420" s="13">
        <v>2.4</v>
      </c>
      <c r="B420" s="14" t="s">
        <v>25</v>
      </c>
      <c r="C420" s="15" t="s">
        <v>22</v>
      </c>
      <c r="D420" s="35">
        <v>2</v>
      </c>
      <c r="E420" s="33"/>
      <c r="F420" s="16">
        <f t="shared" si="35"/>
        <v>0</v>
      </c>
    </row>
    <row r="421" spans="1:6" ht="76.5" x14ac:dyDescent="0.25">
      <c r="A421" s="13">
        <v>2.5</v>
      </c>
      <c r="B421" s="14" t="s">
        <v>26</v>
      </c>
      <c r="C421" s="15" t="s">
        <v>22</v>
      </c>
      <c r="D421" s="35">
        <v>2</v>
      </c>
      <c r="E421" s="33"/>
      <c r="F421" s="16">
        <f t="shared" si="35"/>
        <v>0</v>
      </c>
    </row>
    <row r="422" spans="1:6" ht="76.5" x14ac:dyDescent="0.25">
      <c r="A422" s="13">
        <v>2.6</v>
      </c>
      <c r="B422" s="14" t="s">
        <v>27</v>
      </c>
      <c r="C422" s="15" t="s">
        <v>22</v>
      </c>
      <c r="D422" s="35">
        <v>2</v>
      </c>
      <c r="E422" s="33"/>
      <c r="F422" s="16">
        <f t="shared" si="35"/>
        <v>0</v>
      </c>
    </row>
    <row r="423" spans="1:6" ht="76.5" x14ac:dyDescent="0.25">
      <c r="A423" s="13">
        <v>2.7</v>
      </c>
      <c r="B423" s="14" t="s">
        <v>28</v>
      </c>
      <c r="C423" s="15" t="s">
        <v>22</v>
      </c>
      <c r="D423" s="35">
        <v>20</v>
      </c>
      <c r="E423" s="33"/>
      <c r="F423" s="16">
        <f t="shared" si="35"/>
        <v>0</v>
      </c>
    </row>
    <row r="424" spans="1:6" ht="76.5" x14ac:dyDescent="0.25">
      <c r="A424" s="13">
        <v>2.8</v>
      </c>
      <c r="B424" s="14" t="s">
        <v>29</v>
      </c>
      <c r="C424" s="15" t="s">
        <v>22</v>
      </c>
      <c r="D424" s="35">
        <v>2</v>
      </c>
      <c r="E424" s="33"/>
      <c r="F424" s="16">
        <f t="shared" si="35"/>
        <v>0</v>
      </c>
    </row>
    <row r="425" spans="1:6" ht="76.5" x14ac:dyDescent="0.25">
      <c r="A425" s="13">
        <v>2.9</v>
      </c>
      <c r="B425" s="14" t="s">
        <v>30</v>
      </c>
      <c r="C425" s="15" t="s">
        <v>22</v>
      </c>
      <c r="D425" s="35">
        <v>2</v>
      </c>
      <c r="E425" s="33"/>
      <c r="F425" s="16">
        <f t="shared" si="35"/>
        <v>0</v>
      </c>
    </row>
    <row r="426" spans="1:6" x14ac:dyDescent="0.25">
      <c r="A426" s="13" t="s">
        <v>40</v>
      </c>
      <c r="B426" s="14" t="s">
        <v>31</v>
      </c>
      <c r="C426" s="15" t="s">
        <v>19</v>
      </c>
      <c r="D426" s="35">
        <v>20</v>
      </c>
      <c r="E426" s="33"/>
      <c r="F426" s="16">
        <f t="shared" si="35"/>
        <v>0</v>
      </c>
    </row>
    <row r="427" spans="1:6" ht="25.5" x14ac:dyDescent="0.25">
      <c r="A427" s="13">
        <v>2.11</v>
      </c>
      <c r="B427" s="14" t="s">
        <v>32</v>
      </c>
      <c r="C427" s="15" t="s">
        <v>19</v>
      </c>
      <c r="D427" s="35">
        <v>2</v>
      </c>
      <c r="E427" s="33"/>
      <c r="F427" s="16">
        <f t="shared" si="35"/>
        <v>0</v>
      </c>
    </row>
    <row r="428" spans="1:6" ht="25.5" x14ac:dyDescent="0.25">
      <c r="A428" s="13">
        <v>2.12</v>
      </c>
      <c r="B428" s="14" t="s">
        <v>33</v>
      </c>
      <c r="C428" s="15" t="s">
        <v>19</v>
      </c>
      <c r="D428" s="35">
        <v>2</v>
      </c>
      <c r="E428" s="33"/>
      <c r="F428" s="16">
        <f t="shared" si="35"/>
        <v>0</v>
      </c>
    </row>
    <row r="429" spans="1:6" ht="38.25" x14ac:dyDescent="0.25">
      <c r="A429" s="13">
        <v>2.13</v>
      </c>
      <c r="B429" s="14" t="s">
        <v>34</v>
      </c>
      <c r="C429" s="15" t="s">
        <v>19</v>
      </c>
      <c r="D429" s="35">
        <v>1</v>
      </c>
      <c r="E429" s="33"/>
      <c r="F429" s="16">
        <f t="shared" si="35"/>
        <v>0</v>
      </c>
    </row>
    <row r="430" spans="1:6" ht="38.25" x14ac:dyDescent="0.25">
      <c r="A430" s="13">
        <v>2.14</v>
      </c>
      <c r="B430" s="14" t="s">
        <v>35</v>
      </c>
      <c r="C430" s="15" t="s">
        <v>19</v>
      </c>
      <c r="D430" s="35">
        <v>1</v>
      </c>
      <c r="E430" s="33"/>
      <c r="F430" s="16">
        <f t="shared" si="35"/>
        <v>0</v>
      </c>
    </row>
    <row r="431" spans="1:6" ht="38.25" x14ac:dyDescent="0.25">
      <c r="A431" s="13">
        <v>2.15</v>
      </c>
      <c r="B431" s="14" t="s">
        <v>36</v>
      </c>
      <c r="C431" s="15" t="s">
        <v>19</v>
      </c>
      <c r="D431" s="35">
        <v>10</v>
      </c>
      <c r="E431" s="33"/>
      <c r="F431" s="16">
        <f t="shared" si="35"/>
        <v>0</v>
      </c>
    </row>
    <row r="432" spans="1:6" ht="38.25" x14ac:dyDescent="0.25">
      <c r="A432" s="13">
        <v>2.16</v>
      </c>
      <c r="B432" s="14" t="s">
        <v>37</v>
      </c>
      <c r="C432" s="15" t="s">
        <v>19</v>
      </c>
      <c r="D432" s="35">
        <v>1</v>
      </c>
      <c r="E432" s="33"/>
      <c r="F432" s="16">
        <f t="shared" si="35"/>
        <v>0</v>
      </c>
    </row>
    <row r="433" spans="1:6" x14ac:dyDescent="0.25">
      <c r="A433" s="13">
        <v>2.17</v>
      </c>
      <c r="B433" s="14" t="s">
        <v>38</v>
      </c>
      <c r="C433" s="15" t="s">
        <v>19</v>
      </c>
      <c r="D433" s="35">
        <v>16</v>
      </c>
      <c r="E433" s="33"/>
      <c r="F433" s="16">
        <f t="shared" si="35"/>
        <v>0</v>
      </c>
    </row>
    <row r="434" spans="1:6" ht="51" x14ac:dyDescent="0.25">
      <c r="A434" s="13">
        <v>2.1800000000000002</v>
      </c>
      <c r="B434" s="14" t="s">
        <v>39</v>
      </c>
      <c r="C434" s="15" t="s">
        <v>19</v>
      </c>
      <c r="D434" s="35">
        <v>1</v>
      </c>
      <c r="E434" s="33"/>
      <c r="F434" s="16">
        <f t="shared" si="35"/>
        <v>0</v>
      </c>
    </row>
    <row r="435" spans="1:6" ht="51" x14ac:dyDescent="0.25">
      <c r="A435" s="13">
        <v>2.19</v>
      </c>
      <c r="B435" s="14" t="s">
        <v>65</v>
      </c>
      <c r="C435" s="15" t="s">
        <v>19</v>
      </c>
      <c r="D435" s="35">
        <v>10</v>
      </c>
      <c r="E435" s="33"/>
      <c r="F435" s="16">
        <f t="shared" si="35"/>
        <v>0</v>
      </c>
    </row>
    <row r="436" spans="1:6" ht="51" x14ac:dyDescent="0.25">
      <c r="A436" s="13">
        <v>2.2400000000000002</v>
      </c>
      <c r="B436" s="14" t="s">
        <v>42</v>
      </c>
      <c r="C436" s="15" t="s">
        <v>19</v>
      </c>
      <c r="D436" s="35">
        <v>10</v>
      </c>
      <c r="E436" s="33"/>
      <c r="F436" s="16">
        <f t="shared" si="35"/>
        <v>0</v>
      </c>
    </row>
    <row r="437" spans="1:6" ht="51" x14ac:dyDescent="0.25">
      <c r="A437" s="13">
        <v>2.25</v>
      </c>
      <c r="B437" s="14" t="s">
        <v>43</v>
      </c>
      <c r="C437" s="15" t="s">
        <v>19</v>
      </c>
      <c r="D437" s="35">
        <v>1</v>
      </c>
      <c r="E437" s="33"/>
      <c r="F437" s="16">
        <f t="shared" si="35"/>
        <v>0</v>
      </c>
    </row>
    <row r="438" spans="1:6" ht="51" x14ac:dyDescent="0.25">
      <c r="A438" s="13">
        <v>2.2599999999999998</v>
      </c>
      <c r="B438" s="14" t="s">
        <v>44</v>
      </c>
      <c r="C438" s="15" t="s">
        <v>19</v>
      </c>
      <c r="D438" s="35">
        <v>1</v>
      </c>
      <c r="E438" s="33"/>
      <c r="F438" s="16">
        <f t="shared" si="35"/>
        <v>0</v>
      </c>
    </row>
    <row r="439" spans="1:6" x14ac:dyDescent="0.25">
      <c r="A439" s="7">
        <v>3</v>
      </c>
      <c r="B439" s="57" t="s">
        <v>46</v>
      </c>
      <c r="C439" s="57"/>
      <c r="D439" s="57"/>
      <c r="E439" s="57"/>
      <c r="F439" s="58"/>
    </row>
    <row r="440" spans="1:6" ht="76.5" x14ac:dyDescent="0.25">
      <c r="A440" s="13">
        <v>3.1</v>
      </c>
      <c r="B440" s="14" t="s">
        <v>70</v>
      </c>
      <c r="C440" s="15" t="s">
        <v>6</v>
      </c>
      <c r="D440" s="34">
        <v>101.5761</v>
      </c>
      <c r="E440" s="33"/>
      <c r="F440" s="16">
        <f t="shared" ref="F440:F454" si="36">+E440*D440</f>
        <v>0</v>
      </c>
    </row>
    <row r="441" spans="1:6" ht="38.25" x14ac:dyDescent="0.25">
      <c r="A441" s="13">
        <v>3.2</v>
      </c>
      <c r="B441" s="14" t="s">
        <v>71</v>
      </c>
      <c r="C441" s="15" t="s">
        <v>6</v>
      </c>
      <c r="D441" s="34">
        <v>131.43899999999996</v>
      </c>
      <c r="E441" s="33"/>
      <c r="F441" s="16">
        <f t="shared" si="36"/>
        <v>0</v>
      </c>
    </row>
    <row r="442" spans="1:6" ht="51" x14ac:dyDescent="0.25">
      <c r="A442" s="13">
        <v>3.3</v>
      </c>
      <c r="B442" s="14" t="s">
        <v>72</v>
      </c>
      <c r="C442" s="15" t="s">
        <v>6</v>
      </c>
      <c r="D442" s="34">
        <f>101.5761/2</f>
        <v>50.788049999999998</v>
      </c>
      <c r="E442" s="33"/>
      <c r="F442" s="16">
        <f t="shared" si="36"/>
        <v>0</v>
      </c>
    </row>
    <row r="443" spans="1:6" ht="51" x14ac:dyDescent="0.25">
      <c r="A443" s="13">
        <v>3.5</v>
      </c>
      <c r="B443" s="14" t="s">
        <v>45</v>
      </c>
      <c r="C443" s="15" t="s">
        <v>6</v>
      </c>
      <c r="D443" s="34">
        <v>106.41999999999999</v>
      </c>
      <c r="E443" s="33"/>
      <c r="F443" s="16">
        <f t="shared" si="36"/>
        <v>0</v>
      </c>
    </row>
    <row r="444" spans="1:6" ht="25.5" x14ac:dyDescent="0.25">
      <c r="A444" s="13">
        <v>3.6</v>
      </c>
      <c r="B444" s="14" t="s">
        <v>74</v>
      </c>
      <c r="C444" s="15" t="s">
        <v>22</v>
      </c>
      <c r="D444" s="34">
        <v>56.899999999999991</v>
      </c>
      <c r="E444" s="33"/>
      <c r="F444" s="16">
        <f t="shared" si="36"/>
        <v>0</v>
      </c>
    </row>
    <row r="445" spans="1:6" ht="51" x14ac:dyDescent="0.25">
      <c r="A445" s="13">
        <v>3.7</v>
      </c>
      <c r="B445" s="14" t="s">
        <v>75</v>
      </c>
      <c r="C445" s="15" t="s">
        <v>22</v>
      </c>
      <c r="D445" s="34">
        <v>4.45</v>
      </c>
      <c r="E445" s="33"/>
      <c r="F445" s="16">
        <f t="shared" si="36"/>
        <v>0</v>
      </c>
    </row>
    <row r="446" spans="1:6" ht="25.5" x14ac:dyDescent="0.25">
      <c r="A446" s="13">
        <v>3.8</v>
      </c>
      <c r="B446" s="14" t="s">
        <v>76</v>
      </c>
      <c r="C446" s="15" t="s">
        <v>6</v>
      </c>
      <c r="D446" s="34">
        <v>14.920000000000002</v>
      </c>
      <c r="E446" s="33"/>
      <c r="F446" s="16">
        <f t="shared" si="36"/>
        <v>0</v>
      </c>
    </row>
    <row r="447" spans="1:6" ht="38.25" x14ac:dyDescent="0.25">
      <c r="A447" s="13">
        <v>3.9</v>
      </c>
      <c r="B447" s="14" t="s">
        <v>77</v>
      </c>
      <c r="C447" s="15" t="s">
        <v>6</v>
      </c>
      <c r="D447" s="34">
        <v>64.304999999999993</v>
      </c>
      <c r="E447" s="33"/>
      <c r="F447" s="16">
        <f t="shared" si="36"/>
        <v>0</v>
      </c>
    </row>
    <row r="448" spans="1:6" ht="153" x14ac:dyDescent="0.25">
      <c r="A448" s="13" t="s">
        <v>101</v>
      </c>
      <c r="B448" s="14" t="s">
        <v>47</v>
      </c>
      <c r="C448" s="15" t="s">
        <v>6</v>
      </c>
      <c r="D448" s="34">
        <v>70</v>
      </c>
      <c r="E448" s="33"/>
      <c r="F448" s="16">
        <f t="shared" si="36"/>
        <v>0</v>
      </c>
    </row>
    <row r="449" spans="1:6" ht="51" x14ac:dyDescent="0.25">
      <c r="A449" s="13">
        <v>3.11</v>
      </c>
      <c r="B449" s="14" t="s">
        <v>78</v>
      </c>
      <c r="C449" s="15" t="s">
        <v>6</v>
      </c>
      <c r="D449" s="34">
        <v>12.89</v>
      </c>
      <c r="E449" s="33"/>
      <c r="F449" s="16">
        <f t="shared" si="36"/>
        <v>0</v>
      </c>
    </row>
    <row r="450" spans="1:6" ht="63.75" x14ac:dyDescent="0.25">
      <c r="A450" s="13">
        <v>3.12</v>
      </c>
      <c r="B450" s="14" t="s">
        <v>79</v>
      </c>
      <c r="C450" s="15" t="s">
        <v>6</v>
      </c>
      <c r="D450" s="34">
        <v>14.615999999999998</v>
      </c>
      <c r="E450" s="33"/>
      <c r="F450" s="16">
        <f t="shared" si="36"/>
        <v>0</v>
      </c>
    </row>
    <row r="451" spans="1:6" ht="38.25" x14ac:dyDescent="0.25">
      <c r="A451" s="13">
        <v>3.13</v>
      </c>
      <c r="B451" s="14" t="s">
        <v>80</v>
      </c>
      <c r="C451" s="15" t="s">
        <v>6</v>
      </c>
      <c r="D451" s="34">
        <v>2.7</v>
      </c>
      <c r="E451" s="33"/>
      <c r="F451" s="16">
        <f t="shared" si="36"/>
        <v>0</v>
      </c>
    </row>
    <row r="452" spans="1:6" ht="76.5" x14ac:dyDescent="0.25">
      <c r="A452" s="13">
        <v>3.14</v>
      </c>
      <c r="B452" s="14" t="s">
        <v>48</v>
      </c>
      <c r="C452" s="15" t="s">
        <v>19</v>
      </c>
      <c r="D452" s="34">
        <v>14</v>
      </c>
      <c r="E452" s="33"/>
      <c r="F452" s="16">
        <f t="shared" si="36"/>
        <v>0</v>
      </c>
    </row>
    <row r="453" spans="1:6" ht="63.75" x14ac:dyDescent="0.25">
      <c r="A453" s="13">
        <v>3.15</v>
      </c>
      <c r="B453" s="14" t="s">
        <v>81</v>
      </c>
      <c r="C453" s="15" t="s">
        <v>6</v>
      </c>
      <c r="D453" s="34">
        <v>55.054100000000005</v>
      </c>
      <c r="E453" s="33"/>
      <c r="F453" s="16">
        <f t="shared" si="36"/>
        <v>0</v>
      </c>
    </row>
    <row r="454" spans="1:6" ht="51" x14ac:dyDescent="0.25">
      <c r="A454" s="13">
        <v>3.16</v>
      </c>
      <c r="B454" s="14" t="s">
        <v>49</v>
      </c>
      <c r="C454" s="15" t="s">
        <v>6</v>
      </c>
      <c r="D454" s="34">
        <v>114.38770000000002</v>
      </c>
      <c r="E454" s="33"/>
      <c r="F454" s="16">
        <f t="shared" si="36"/>
        <v>0</v>
      </c>
    </row>
    <row r="455" spans="1:6" x14ac:dyDescent="0.25">
      <c r="A455" s="7">
        <v>4</v>
      </c>
      <c r="B455" s="57" t="s">
        <v>50</v>
      </c>
      <c r="C455" s="57"/>
      <c r="D455" s="57"/>
      <c r="E455" s="57"/>
      <c r="F455" s="58"/>
    </row>
    <row r="456" spans="1:6" ht="51" x14ac:dyDescent="0.25">
      <c r="A456" s="13">
        <v>4.0999999999999996</v>
      </c>
      <c r="B456" s="14" t="s">
        <v>51</v>
      </c>
      <c r="C456" s="15" t="s">
        <v>19</v>
      </c>
      <c r="D456" s="34">
        <v>12</v>
      </c>
      <c r="E456" s="33"/>
      <c r="F456" s="16">
        <f t="shared" ref="F456:F459" si="37">+E456*D456</f>
        <v>0</v>
      </c>
    </row>
    <row r="457" spans="1:6" ht="51" x14ac:dyDescent="0.25">
      <c r="A457" s="13">
        <v>4.2</v>
      </c>
      <c r="B457" s="14" t="s">
        <v>82</v>
      </c>
      <c r="C457" s="15" t="s">
        <v>19</v>
      </c>
      <c r="D457" s="34">
        <v>9</v>
      </c>
      <c r="E457" s="33"/>
      <c r="F457" s="16">
        <f t="shared" si="37"/>
        <v>0</v>
      </c>
    </row>
    <row r="458" spans="1:6" ht="25.5" x14ac:dyDescent="0.25">
      <c r="A458" s="13">
        <v>4.3</v>
      </c>
      <c r="B458" s="14" t="s">
        <v>83</v>
      </c>
      <c r="C458" s="15" t="s">
        <v>19</v>
      </c>
      <c r="D458" s="34">
        <v>4</v>
      </c>
      <c r="E458" s="33"/>
      <c r="F458" s="16">
        <f t="shared" si="37"/>
        <v>0</v>
      </c>
    </row>
    <row r="459" spans="1:6" ht="38.25" x14ac:dyDescent="0.25">
      <c r="A459" s="13">
        <v>4.4000000000000004</v>
      </c>
      <c r="B459" s="14" t="s">
        <v>84</v>
      </c>
      <c r="C459" s="15" t="s">
        <v>19</v>
      </c>
      <c r="D459" s="34">
        <v>10</v>
      </c>
      <c r="E459" s="33"/>
      <c r="F459" s="16">
        <f t="shared" si="37"/>
        <v>0</v>
      </c>
    </row>
    <row r="460" spans="1:6" x14ac:dyDescent="0.25">
      <c r="A460" s="7" t="s">
        <v>52</v>
      </c>
      <c r="B460" s="57" t="s">
        <v>53</v>
      </c>
      <c r="C460" s="57"/>
      <c r="D460" s="57"/>
      <c r="E460" s="57"/>
      <c r="F460" s="58"/>
    </row>
    <row r="461" spans="1:6" ht="25.5" x14ac:dyDescent="0.25">
      <c r="A461" s="13">
        <v>5.0999999999999996</v>
      </c>
      <c r="B461" s="14" t="s">
        <v>54</v>
      </c>
      <c r="C461" s="15" t="s">
        <v>6</v>
      </c>
      <c r="D461" s="35">
        <v>10.7875</v>
      </c>
      <c r="E461" s="33"/>
      <c r="F461" s="16">
        <f t="shared" ref="F461:F466" si="38">+E461*D461</f>
        <v>0</v>
      </c>
    </row>
    <row r="462" spans="1:6" ht="38.25" x14ac:dyDescent="0.25">
      <c r="A462" s="13">
        <v>5.3</v>
      </c>
      <c r="B462" s="14" t="s">
        <v>137</v>
      </c>
      <c r="C462" s="15" t="s">
        <v>19</v>
      </c>
      <c r="D462" s="35">
        <v>10</v>
      </c>
      <c r="E462" s="33"/>
      <c r="F462" s="16">
        <f t="shared" si="38"/>
        <v>0</v>
      </c>
    </row>
    <row r="463" spans="1:6" ht="51" x14ac:dyDescent="0.25">
      <c r="A463" s="13">
        <v>5.4</v>
      </c>
      <c r="B463" s="14" t="s">
        <v>85</v>
      </c>
      <c r="C463" s="15" t="s">
        <v>19</v>
      </c>
      <c r="D463" s="35">
        <v>7</v>
      </c>
      <c r="E463" s="33"/>
      <c r="F463" s="16">
        <f t="shared" si="38"/>
        <v>0</v>
      </c>
    </row>
    <row r="464" spans="1:6" ht="38.25" x14ac:dyDescent="0.25">
      <c r="A464" s="13">
        <v>5.5</v>
      </c>
      <c r="B464" s="14" t="s">
        <v>86</v>
      </c>
      <c r="C464" s="15" t="s">
        <v>19</v>
      </c>
      <c r="D464" s="35">
        <v>1</v>
      </c>
      <c r="E464" s="33"/>
      <c r="F464" s="16">
        <f t="shared" si="38"/>
        <v>0</v>
      </c>
    </row>
    <row r="465" spans="1:6" ht="38.25" x14ac:dyDescent="0.25">
      <c r="A465" s="13">
        <v>5.6</v>
      </c>
      <c r="B465" s="14" t="s">
        <v>87</v>
      </c>
      <c r="C465" s="15" t="s">
        <v>19</v>
      </c>
      <c r="D465" s="35">
        <v>2</v>
      </c>
      <c r="E465" s="33"/>
      <c r="F465" s="16">
        <f t="shared" si="38"/>
        <v>0</v>
      </c>
    </row>
    <row r="466" spans="1:6" ht="38.25" x14ac:dyDescent="0.25">
      <c r="A466" s="13">
        <v>5.7</v>
      </c>
      <c r="B466" s="14" t="s">
        <v>88</v>
      </c>
      <c r="C466" s="15" t="s">
        <v>19</v>
      </c>
      <c r="D466" s="35">
        <v>3</v>
      </c>
      <c r="E466" s="33"/>
      <c r="F466" s="16">
        <f t="shared" si="38"/>
        <v>0</v>
      </c>
    </row>
    <row r="467" spans="1:6" x14ac:dyDescent="0.25">
      <c r="A467" s="45" t="s">
        <v>10</v>
      </c>
      <c r="B467" s="46"/>
      <c r="C467" s="46"/>
      <c r="D467" s="46"/>
      <c r="E467" s="47"/>
      <c r="F467" s="16">
        <f>SUM(F406:F466)</f>
        <v>0</v>
      </c>
    </row>
    <row r="468" spans="1:6" x14ac:dyDescent="0.25">
      <c r="A468" s="8" t="s">
        <v>12</v>
      </c>
      <c r="B468" s="9" t="s">
        <v>0</v>
      </c>
      <c r="C468" s="10" t="s">
        <v>1</v>
      </c>
      <c r="D468" s="10" t="s">
        <v>2</v>
      </c>
      <c r="E468" s="10" t="s">
        <v>3</v>
      </c>
      <c r="F468" s="11" t="s">
        <v>4</v>
      </c>
    </row>
    <row r="469" spans="1:6" x14ac:dyDescent="0.25">
      <c r="A469" s="52" t="s">
        <v>94</v>
      </c>
      <c r="B469" s="53"/>
      <c r="C469" s="53"/>
      <c r="D469" s="53"/>
      <c r="E469" s="53"/>
      <c r="F469" s="54"/>
    </row>
    <row r="470" spans="1:6" x14ac:dyDescent="0.25">
      <c r="A470" s="12" t="s">
        <v>13</v>
      </c>
      <c r="B470" s="55" t="s">
        <v>5</v>
      </c>
      <c r="C470" s="55"/>
      <c r="D470" s="55"/>
      <c r="E470" s="55"/>
      <c r="F470" s="56"/>
    </row>
    <row r="471" spans="1:6" ht="140.25" x14ac:dyDescent="0.25">
      <c r="A471" s="13">
        <v>1.1000000000000001</v>
      </c>
      <c r="B471" s="14" t="s">
        <v>16</v>
      </c>
      <c r="C471" s="15" t="s">
        <v>6</v>
      </c>
      <c r="D471" s="34">
        <f>189.4882/2</f>
        <v>94.744100000000003</v>
      </c>
      <c r="E471" s="33"/>
      <c r="F471" s="16">
        <f>+E471*D471</f>
        <v>0</v>
      </c>
    </row>
    <row r="472" spans="1:6" ht="38.25" x14ac:dyDescent="0.25">
      <c r="A472" s="13">
        <v>1.2</v>
      </c>
      <c r="B472" s="14" t="s">
        <v>11</v>
      </c>
      <c r="C472" s="15" t="s">
        <v>6</v>
      </c>
      <c r="D472" s="34">
        <v>104.4615</v>
      </c>
      <c r="E472" s="33"/>
      <c r="F472" s="16">
        <f t="shared" ref="F472:F481" si="39">+E472*D472</f>
        <v>0</v>
      </c>
    </row>
    <row r="473" spans="1:6" ht="51" x14ac:dyDescent="0.25">
      <c r="A473" s="13">
        <v>1.3</v>
      </c>
      <c r="B473" s="14" t="s">
        <v>56</v>
      </c>
      <c r="C473" s="15" t="s">
        <v>6</v>
      </c>
      <c r="D473" s="34">
        <v>157.29500000000002</v>
      </c>
      <c r="E473" s="33"/>
      <c r="F473" s="16">
        <f t="shared" si="39"/>
        <v>0</v>
      </c>
    </row>
    <row r="474" spans="1:6" ht="38.25" x14ac:dyDescent="0.25">
      <c r="A474" s="13">
        <v>1.4</v>
      </c>
      <c r="B474" s="14" t="s">
        <v>57</v>
      </c>
      <c r="C474" s="15" t="s">
        <v>6</v>
      </c>
      <c r="D474" s="34">
        <v>372.24199999999996</v>
      </c>
      <c r="E474" s="33"/>
      <c r="F474" s="16">
        <f t="shared" si="39"/>
        <v>0</v>
      </c>
    </row>
    <row r="475" spans="1:6" ht="51" x14ac:dyDescent="0.25">
      <c r="A475" s="13">
        <v>1.5</v>
      </c>
      <c r="B475" s="14" t="s">
        <v>58</v>
      </c>
      <c r="C475" s="15" t="s">
        <v>22</v>
      </c>
      <c r="D475" s="34">
        <v>125.535</v>
      </c>
      <c r="E475" s="33"/>
      <c r="F475" s="16">
        <f t="shared" si="39"/>
        <v>0</v>
      </c>
    </row>
    <row r="476" spans="1:6" ht="25.5" x14ac:dyDescent="0.25">
      <c r="A476" s="13">
        <v>1.6</v>
      </c>
      <c r="B476" s="14" t="s">
        <v>59</v>
      </c>
      <c r="C476" s="15" t="s">
        <v>6</v>
      </c>
      <c r="D476" s="34">
        <v>21.471599999999999</v>
      </c>
      <c r="E476" s="33"/>
      <c r="F476" s="16">
        <f t="shared" si="39"/>
        <v>0</v>
      </c>
    </row>
    <row r="477" spans="1:6" ht="51" x14ac:dyDescent="0.25">
      <c r="A477" s="13">
        <v>1.7</v>
      </c>
      <c r="B477" s="14" t="s">
        <v>60</v>
      </c>
      <c r="C477" s="15" t="s">
        <v>19</v>
      </c>
      <c r="D477" s="34">
        <v>59</v>
      </c>
      <c r="E477" s="33"/>
      <c r="F477" s="16">
        <f t="shared" si="39"/>
        <v>0</v>
      </c>
    </row>
    <row r="478" spans="1:6" ht="25.5" x14ac:dyDescent="0.25">
      <c r="A478" s="13">
        <v>1.8</v>
      </c>
      <c r="B478" s="14" t="s">
        <v>61</v>
      </c>
      <c r="C478" s="15" t="s">
        <v>19</v>
      </c>
      <c r="D478" s="34">
        <v>45</v>
      </c>
      <c r="E478" s="33"/>
      <c r="F478" s="16">
        <f t="shared" si="39"/>
        <v>0</v>
      </c>
    </row>
    <row r="479" spans="1:6" ht="38.25" x14ac:dyDescent="0.25">
      <c r="A479" s="13">
        <v>1.9</v>
      </c>
      <c r="B479" s="14" t="s">
        <v>17</v>
      </c>
      <c r="C479" s="15" t="s">
        <v>6</v>
      </c>
      <c r="D479" s="34">
        <v>45.209999999999994</v>
      </c>
      <c r="E479" s="33"/>
      <c r="F479" s="16">
        <f t="shared" si="39"/>
        <v>0</v>
      </c>
    </row>
    <row r="480" spans="1:6" ht="25.5" x14ac:dyDescent="0.25">
      <c r="A480" s="13" t="s">
        <v>41</v>
      </c>
      <c r="B480" s="14" t="s">
        <v>18</v>
      </c>
      <c r="C480" s="15" t="s">
        <v>19</v>
      </c>
      <c r="D480" s="34">
        <v>27</v>
      </c>
      <c r="E480" s="33"/>
      <c r="F480" s="16">
        <f t="shared" si="39"/>
        <v>0</v>
      </c>
    </row>
    <row r="481" spans="1:6" ht="38.25" x14ac:dyDescent="0.25">
      <c r="A481" s="13">
        <v>1.1100000000000001</v>
      </c>
      <c r="B481" s="14" t="s">
        <v>62</v>
      </c>
      <c r="C481" s="15" t="s">
        <v>6</v>
      </c>
      <c r="D481" s="34">
        <v>10</v>
      </c>
      <c r="E481" s="33"/>
      <c r="F481" s="16">
        <f t="shared" si="39"/>
        <v>0</v>
      </c>
    </row>
    <row r="482" spans="1:6" x14ac:dyDescent="0.25">
      <c r="A482" s="7">
        <v>2</v>
      </c>
      <c r="B482" s="57" t="s">
        <v>20</v>
      </c>
      <c r="C482" s="57"/>
      <c r="D482" s="57"/>
      <c r="E482" s="57"/>
      <c r="F482" s="58"/>
    </row>
    <row r="483" spans="1:6" ht="38.25" x14ac:dyDescent="0.25">
      <c r="A483" s="13">
        <v>2.1</v>
      </c>
      <c r="B483" s="14" t="s">
        <v>21</v>
      </c>
      <c r="C483" s="15" t="s">
        <v>22</v>
      </c>
      <c r="D483" s="35">
        <v>98</v>
      </c>
      <c r="E483" s="33"/>
      <c r="F483" s="16">
        <f t="shared" ref="F483:F506" si="40">+E483*D483</f>
        <v>0</v>
      </c>
    </row>
    <row r="484" spans="1:6" ht="76.5" x14ac:dyDescent="0.25">
      <c r="A484" s="13">
        <v>2.2000000000000002</v>
      </c>
      <c r="B484" s="14" t="s">
        <v>23</v>
      </c>
      <c r="C484" s="15" t="s">
        <v>22</v>
      </c>
      <c r="D484" s="35">
        <v>49</v>
      </c>
      <c r="E484" s="33"/>
      <c r="F484" s="16">
        <f t="shared" si="40"/>
        <v>0</v>
      </c>
    </row>
    <row r="485" spans="1:6" ht="76.5" x14ac:dyDescent="0.25">
      <c r="A485" s="13">
        <v>2.2999999999999998</v>
      </c>
      <c r="B485" s="14" t="s">
        <v>24</v>
      </c>
      <c r="C485" s="15" t="s">
        <v>22</v>
      </c>
      <c r="D485" s="35">
        <v>2</v>
      </c>
      <c r="E485" s="33"/>
      <c r="F485" s="16">
        <f t="shared" si="40"/>
        <v>0</v>
      </c>
    </row>
    <row r="486" spans="1:6" ht="76.5" x14ac:dyDescent="0.25">
      <c r="A486" s="13">
        <v>2.4</v>
      </c>
      <c r="B486" s="14" t="s">
        <v>25</v>
      </c>
      <c r="C486" s="15" t="s">
        <v>22</v>
      </c>
      <c r="D486" s="35">
        <v>2</v>
      </c>
      <c r="E486" s="33"/>
      <c r="F486" s="16">
        <f t="shared" si="40"/>
        <v>0</v>
      </c>
    </row>
    <row r="487" spans="1:6" ht="76.5" x14ac:dyDescent="0.25">
      <c r="A487" s="13">
        <v>2.5</v>
      </c>
      <c r="B487" s="14" t="s">
        <v>26</v>
      </c>
      <c r="C487" s="15" t="s">
        <v>22</v>
      </c>
      <c r="D487" s="35">
        <v>2</v>
      </c>
      <c r="E487" s="33"/>
      <c r="F487" s="16">
        <f t="shared" si="40"/>
        <v>0</v>
      </c>
    </row>
    <row r="488" spans="1:6" ht="76.5" x14ac:dyDescent="0.25">
      <c r="A488" s="13">
        <v>2.6</v>
      </c>
      <c r="B488" s="14" t="s">
        <v>27</v>
      </c>
      <c r="C488" s="15" t="s">
        <v>22</v>
      </c>
      <c r="D488" s="35">
        <v>2</v>
      </c>
      <c r="E488" s="33"/>
      <c r="F488" s="16">
        <f t="shared" si="40"/>
        <v>0</v>
      </c>
    </row>
    <row r="489" spans="1:6" ht="76.5" x14ac:dyDescent="0.25">
      <c r="A489" s="13">
        <v>2.7</v>
      </c>
      <c r="B489" s="14" t="s">
        <v>28</v>
      </c>
      <c r="C489" s="15" t="s">
        <v>22</v>
      </c>
      <c r="D489" s="35">
        <v>49</v>
      </c>
      <c r="E489" s="33"/>
      <c r="F489" s="16">
        <f t="shared" si="40"/>
        <v>0</v>
      </c>
    </row>
    <row r="490" spans="1:6" ht="76.5" x14ac:dyDescent="0.25">
      <c r="A490" s="13">
        <v>2.8</v>
      </c>
      <c r="B490" s="14" t="s">
        <v>29</v>
      </c>
      <c r="C490" s="15" t="s">
        <v>22</v>
      </c>
      <c r="D490" s="35">
        <v>2</v>
      </c>
      <c r="E490" s="33"/>
      <c r="F490" s="16">
        <f t="shared" si="40"/>
        <v>0</v>
      </c>
    </row>
    <row r="491" spans="1:6" ht="76.5" x14ac:dyDescent="0.25">
      <c r="A491" s="13">
        <v>2.9</v>
      </c>
      <c r="B491" s="14" t="s">
        <v>30</v>
      </c>
      <c r="C491" s="15" t="s">
        <v>22</v>
      </c>
      <c r="D491" s="35">
        <v>2</v>
      </c>
      <c r="E491" s="33"/>
      <c r="F491" s="16">
        <f t="shared" si="40"/>
        <v>0</v>
      </c>
    </row>
    <row r="492" spans="1:6" x14ac:dyDescent="0.25">
      <c r="A492" s="13" t="s">
        <v>40</v>
      </c>
      <c r="B492" s="14" t="s">
        <v>31</v>
      </c>
      <c r="C492" s="15" t="s">
        <v>19</v>
      </c>
      <c r="D492" s="35">
        <v>22</v>
      </c>
      <c r="E492" s="33"/>
      <c r="F492" s="16">
        <f t="shared" si="40"/>
        <v>0</v>
      </c>
    </row>
    <row r="493" spans="1:6" ht="25.5" x14ac:dyDescent="0.25">
      <c r="A493" s="13">
        <v>2.11</v>
      </c>
      <c r="B493" s="14" t="s">
        <v>32</v>
      </c>
      <c r="C493" s="15" t="s">
        <v>19</v>
      </c>
      <c r="D493" s="35">
        <v>2</v>
      </c>
      <c r="E493" s="33"/>
      <c r="F493" s="16">
        <f t="shared" si="40"/>
        <v>0</v>
      </c>
    </row>
    <row r="494" spans="1:6" ht="25.5" x14ac:dyDescent="0.25">
      <c r="A494" s="13">
        <v>2.12</v>
      </c>
      <c r="B494" s="14" t="s">
        <v>33</v>
      </c>
      <c r="C494" s="15" t="s">
        <v>19</v>
      </c>
      <c r="D494" s="35">
        <v>2</v>
      </c>
      <c r="E494" s="33"/>
      <c r="F494" s="16">
        <f t="shared" si="40"/>
        <v>0</v>
      </c>
    </row>
    <row r="495" spans="1:6" ht="38.25" x14ac:dyDescent="0.25">
      <c r="A495" s="13">
        <v>2.13</v>
      </c>
      <c r="B495" s="14" t="s">
        <v>34</v>
      </c>
      <c r="C495" s="15" t="s">
        <v>19</v>
      </c>
      <c r="D495" s="35">
        <v>1</v>
      </c>
      <c r="E495" s="33"/>
      <c r="F495" s="16">
        <f t="shared" si="40"/>
        <v>0</v>
      </c>
    </row>
    <row r="496" spans="1:6" ht="38.25" x14ac:dyDescent="0.25">
      <c r="A496" s="13">
        <v>2.14</v>
      </c>
      <c r="B496" s="14" t="s">
        <v>35</v>
      </c>
      <c r="C496" s="15" t="s">
        <v>19</v>
      </c>
      <c r="D496" s="35">
        <v>1</v>
      </c>
      <c r="E496" s="33"/>
      <c r="F496" s="16">
        <f t="shared" si="40"/>
        <v>0</v>
      </c>
    </row>
    <row r="497" spans="1:6" ht="38.25" x14ac:dyDescent="0.25">
      <c r="A497" s="13">
        <v>2.15</v>
      </c>
      <c r="B497" s="14" t="s">
        <v>36</v>
      </c>
      <c r="C497" s="15" t="s">
        <v>19</v>
      </c>
      <c r="D497" s="35">
        <v>32</v>
      </c>
      <c r="E497" s="33"/>
      <c r="F497" s="16">
        <f t="shared" si="40"/>
        <v>0</v>
      </c>
    </row>
    <row r="498" spans="1:6" ht="38.25" x14ac:dyDescent="0.25">
      <c r="A498" s="13">
        <v>2.16</v>
      </c>
      <c r="B498" s="14" t="s">
        <v>37</v>
      </c>
      <c r="C498" s="15" t="s">
        <v>19</v>
      </c>
      <c r="D498" s="35">
        <v>1</v>
      </c>
      <c r="E498" s="33"/>
      <c r="F498" s="16">
        <f t="shared" si="40"/>
        <v>0</v>
      </c>
    </row>
    <row r="499" spans="1:6" x14ac:dyDescent="0.25">
      <c r="A499" s="13">
        <v>2.17</v>
      </c>
      <c r="B499" s="14" t="s">
        <v>38</v>
      </c>
      <c r="C499" s="15" t="s">
        <v>19</v>
      </c>
      <c r="D499" s="35">
        <v>32</v>
      </c>
      <c r="E499" s="33"/>
      <c r="F499" s="16">
        <f t="shared" si="40"/>
        <v>0</v>
      </c>
    </row>
    <row r="500" spans="1:6" ht="51" x14ac:dyDescent="0.25">
      <c r="A500" s="13">
        <v>2.1800000000000002</v>
      </c>
      <c r="B500" s="14" t="s">
        <v>39</v>
      </c>
      <c r="C500" s="15" t="s">
        <v>19</v>
      </c>
      <c r="D500" s="35">
        <v>16</v>
      </c>
      <c r="E500" s="33"/>
      <c r="F500" s="16">
        <f t="shared" si="40"/>
        <v>0</v>
      </c>
    </row>
    <row r="501" spans="1:6" ht="51" x14ac:dyDescent="0.25">
      <c r="A501" s="13">
        <v>2.19</v>
      </c>
      <c r="B501" s="14" t="s">
        <v>65</v>
      </c>
      <c r="C501" s="15" t="s">
        <v>19</v>
      </c>
      <c r="D501" s="35">
        <v>20</v>
      </c>
      <c r="E501" s="33"/>
      <c r="F501" s="16">
        <f t="shared" si="40"/>
        <v>0</v>
      </c>
    </row>
    <row r="502" spans="1:6" ht="51" x14ac:dyDescent="0.25">
      <c r="A502" s="13" t="s">
        <v>100</v>
      </c>
      <c r="B502" s="14" t="s">
        <v>66</v>
      </c>
      <c r="C502" s="15" t="s">
        <v>19</v>
      </c>
      <c r="D502" s="35">
        <v>4</v>
      </c>
      <c r="E502" s="33"/>
      <c r="F502" s="16">
        <f t="shared" si="40"/>
        <v>0</v>
      </c>
    </row>
    <row r="503" spans="1:6" ht="51" x14ac:dyDescent="0.25">
      <c r="A503" s="13">
        <v>2.21</v>
      </c>
      <c r="B503" s="14" t="s">
        <v>67</v>
      </c>
      <c r="C503" s="15" t="s">
        <v>19</v>
      </c>
      <c r="D503" s="35">
        <v>4</v>
      </c>
      <c r="E503" s="33"/>
      <c r="F503" s="16">
        <f t="shared" si="40"/>
        <v>0</v>
      </c>
    </row>
    <row r="504" spans="1:6" ht="51" x14ac:dyDescent="0.25">
      <c r="A504" s="13">
        <v>2.2400000000000002</v>
      </c>
      <c r="B504" s="14" t="s">
        <v>42</v>
      </c>
      <c r="C504" s="15" t="s">
        <v>19</v>
      </c>
      <c r="D504" s="35">
        <v>13</v>
      </c>
      <c r="E504" s="33"/>
      <c r="F504" s="16">
        <f t="shared" si="40"/>
        <v>0</v>
      </c>
    </row>
    <row r="505" spans="1:6" ht="51" x14ac:dyDescent="0.25">
      <c r="A505" s="13">
        <v>2.25</v>
      </c>
      <c r="B505" s="14" t="s">
        <v>43</v>
      </c>
      <c r="C505" s="15" t="s">
        <v>19</v>
      </c>
      <c r="D505" s="35">
        <v>1</v>
      </c>
      <c r="E505" s="33"/>
      <c r="F505" s="16">
        <f t="shared" si="40"/>
        <v>0</v>
      </c>
    </row>
    <row r="506" spans="1:6" ht="51" x14ac:dyDescent="0.25">
      <c r="A506" s="13">
        <v>2.2599999999999998</v>
      </c>
      <c r="B506" s="14" t="s">
        <v>44</v>
      </c>
      <c r="C506" s="15" t="s">
        <v>19</v>
      </c>
      <c r="D506" s="35">
        <v>1</v>
      </c>
      <c r="E506" s="33"/>
      <c r="F506" s="16">
        <f t="shared" si="40"/>
        <v>0</v>
      </c>
    </row>
    <row r="507" spans="1:6" x14ac:dyDescent="0.25">
      <c r="A507" s="7">
        <v>3</v>
      </c>
      <c r="B507" s="57" t="s">
        <v>46</v>
      </c>
      <c r="C507" s="57"/>
      <c r="D507" s="57"/>
      <c r="E507" s="57"/>
      <c r="F507" s="58"/>
    </row>
    <row r="508" spans="1:6" ht="76.5" x14ac:dyDescent="0.25">
      <c r="A508" s="13">
        <v>3.1</v>
      </c>
      <c r="B508" s="14" t="s">
        <v>70</v>
      </c>
      <c r="C508" s="15" t="s">
        <v>6</v>
      </c>
      <c r="D508" s="34">
        <v>174.46150000000003</v>
      </c>
      <c r="E508" s="33"/>
      <c r="F508" s="16">
        <f t="shared" ref="F508:F523" si="41">+E508*D508</f>
        <v>0</v>
      </c>
    </row>
    <row r="509" spans="1:6" ht="38.25" x14ac:dyDescent="0.25">
      <c r="A509" s="13">
        <v>3.2</v>
      </c>
      <c r="B509" s="14" t="s">
        <v>71</v>
      </c>
      <c r="C509" s="15" t="s">
        <v>6</v>
      </c>
      <c r="D509" s="34">
        <v>372.24199999999996</v>
      </c>
      <c r="E509" s="33"/>
      <c r="F509" s="16">
        <f t="shared" si="41"/>
        <v>0</v>
      </c>
    </row>
    <row r="510" spans="1:6" ht="51" x14ac:dyDescent="0.25">
      <c r="A510" s="13">
        <v>3.3</v>
      </c>
      <c r="B510" s="14" t="s">
        <v>72</v>
      </c>
      <c r="C510" s="15" t="s">
        <v>6</v>
      </c>
      <c r="D510" s="34">
        <v>104.4615</v>
      </c>
      <c r="E510" s="33"/>
      <c r="F510" s="16">
        <f t="shared" si="41"/>
        <v>0</v>
      </c>
    </row>
    <row r="511" spans="1:6" ht="51" x14ac:dyDescent="0.25">
      <c r="A511" s="13">
        <v>3.4</v>
      </c>
      <c r="B511" s="14" t="s">
        <v>73</v>
      </c>
      <c r="C511" s="15" t="s">
        <v>6</v>
      </c>
      <c r="D511" s="34">
        <v>4.3199999999999994</v>
      </c>
      <c r="E511" s="33"/>
      <c r="F511" s="16">
        <f t="shared" si="41"/>
        <v>0</v>
      </c>
    </row>
    <row r="512" spans="1:6" ht="51" x14ac:dyDescent="0.25">
      <c r="A512" s="13">
        <v>3.5</v>
      </c>
      <c r="B512" s="14" t="s">
        <v>45</v>
      </c>
      <c r="C512" s="15" t="s">
        <v>6</v>
      </c>
      <c r="D512" s="34">
        <v>200.666</v>
      </c>
      <c r="E512" s="33"/>
      <c r="F512" s="16">
        <f t="shared" si="41"/>
        <v>0</v>
      </c>
    </row>
    <row r="513" spans="1:6" ht="25.5" x14ac:dyDescent="0.25">
      <c r="A513" s="13">
        <v>3.6</v>
      </c>
      <c r="B513" s="14" t="s">
        <v>74</v>
      </c>
      <c r="C513" s="15" t="s">
        <v>22</v>
      </c>
      <c r="D513" s="34">
        <v>143.16999999999999</v>
      </c>
      <c r="E513" s="33"/>
      <c r="F513" s="16">
        <f t="shared" si="41"/>
        <v>0</v>
      </c>
    </row>
    <row r="514" spans="1:6" ht="51" x14ac:dyDescent="0.25">
      <c r="A514" s="13">
        <v>3.7</v>
      </c>
      <c r="B514" s="14" t="s">
        <v>75</v>
      </c>
      <c r="C514" s="15" t="s">
        <v>22</v>
      </c>
      <c r="D514" s="34">
        <v>27.02</v>
      </c>
      <c r="E514" s="33"/>
      <c r="F514" s="16">
        <f t="shared" si="41"/>
        <v>0</v>
      </c>
    </row>
    <row r="515" spans="1:6" ht="25.5" x14ac:dyDescent="0.25">
      <c r="A515" s="13">
        <v>3.8</v>
      </c>
      <c r="B515" s="14" t="s">
        <v>76</v>
      </c>
      <c r="C515" s="15" t="s">
        <v>6</v>
      </c>
      <c r="D515" s="34">
        <v>1.4731999999999998</v>
      </c>
      <c r="E515" s="33"/>
      <c r="F515" s="16">
        <f t="shared" si="41"/>
        <v>0</v>
      </c>
    </row>
    <row r="516" spans="1:6" ht="38.25" x14ac:dyDescent="0.25">
      <c r="A516" s="13">
        <v>3.9</v>
      </c>
      <c r="B516" s="14" t="s">
        <v>77</v>
      </c>
      <c r="C516" s="15" t="s">
        <v>6</v>
      </c>
      <c r="D516" s="34">
        <v>5.8500000000000005</v>
      </c>
      <c r="E516" s="33"/>
      <c r="F516" s="16">
        <f t="shared" si="41"/>
        <v>0</v>
      </c>
    </row>
    <row r="517" spans="1:6" ht="153" x14ac:dyDescent="0.25">
      <c r="A517" s="13" t="s">
        <v>101</v>
      </c>
      <c r="B517" s="14" t="s">
        <v>47</v>
      </c>
      <c r="C517" s="15" t="s">
        <v>6</v>
      </c>
      <c r="D517" s="34">
        <v>100</v>
      </c>
      <c r="E517" s="33"/>
      <c r="F517" s="16">
        <f t="shared" si="41"/>
        <v>0</v>
      </c>
    </row>
    <row r="518" spans="1:6" ht="51" x14ac:dyDescent="0.25">
      <c r="A518" s="13">
        <v>3.11</v>
      </c>
      <c r="B518" s="14" t="s">
        <v>78</v>
      </c>
      <c r="C518" s="15" t="s">
        <v>6</v>
      </c>
      <c r="D518" s="34">
        <v>51.604999999999997</v>
      </c>
      <c r="E518" s="33"/>
      <c r="F518" s="16">
        <f t="shared" si="41"/>
        <v>0</v>
      </c>
    </row>
    <row r="519" spans="1:6" ht="63.75" x14ac:dyDescent="0.25">
      <c r="A519" s="13">
        <v>3.12</v>
      </c>
      <c r="B519" s="14" t="s">
        <v>79</v>
      </c>
      <c r="C519" s="15" t="s">
        <v>6</v>
      </c>
      <c r="D519" s="34">
        <v>23.93</v>
      </c>
      <c r="E519" s="33"/>
      <c r="F519" s="16">
        <f t="shared" si="41"/>
        <v>0</v>
      </c>
    </row>
    <row r="520" spans="1:6" ht="38.25" x14ac:dyDescent="0.25">
      <c r="A520" s="13">
        <v>3.13</v>
      </c>
      <c r="B520" s="14" t="s">
        <v>80</v>
      </c>
      <c r="C520" s="15" t="s">
        <v>6</v>
      </c>
      <c r="D520" s="34">
        <v>6.75</v>
      </c>
      <c r="E520" s="33"/>
      <c r="F520" s="16">
        <f t="shared" si="41"/>
        <v>0</v>
      </c>
    </row>
    <row r="521" spans="1:6" ht="76.5" x14ac:dyDescent="0.25">
      <c r="A521" s="13">
        <v>3.14</v>
      </c>
      <c r="B521" s="14" t="s">
        <v>48</v>
      </c>
      <c r="C521" s="15" t="s">
        <v>19</v>
      </c>
      <c r="D521" s="34">
        <v>22</v>
      </c>
      <c r="E521" s="33"/>
      <c r="F521" s="16">
        <f t="shared" si="41"/>
        <v>0</v>
      </c>
    </row>
    <row r="522" spans="1:6" ht="63.75" x14ac:dyDescent="0.25">
      <c r="A522" s="13">
        <v>3.15</v>
      </c>
      <c r="B522" s="14" t="s">
        <v>81</v>
      </c>
      <c r="C522" s="15" t="s">
        <v>6</v>
      </c>
      <c r="D522" s="34">
        <v>119.431</v>
      </c>
      <c r="E522" s="33"/>
      <c r="F522" s="16">
        <f t="shared" si="41"/>
        <v>0</v>
      </c>
    </row>
    <row r="523" spans="1:6" ht="51" x14ac:dyDescent="0.25">
      <c r="A523" s="13">
        <v>3.16</v>
      </c>
      <c r="B523" s="14" t="s">
        <v>49</v>
      </c>
      <c r="C523" s="15" t="s">
        <v>6</v>
      </c>
      <c r="D523" s="34">
        <v>293.98320000000001</v>
      </c>
      <c r="E523" s="33"/>
      <c r="F523" s="16">
        <f t="shared" si="41"/>
        <v>0</v>
      </c>
    </row>
    <row r="524" spans="1:6" x14ac:dyDescent="0.25">
      <c r="A524" s="7">
        <v>4</v>
      </c>
      <c r="B524" s="57" t="s">
        <v>50</v>
      </c>
      <c r="C524" s="57"/>
      <c r="D524" s="57"/>
      <c r="E524" s="57"/>
      <c r="F524" s="58"/>
    </row>
    <row r="525" spans="1:6" ht="51" x14ac:dyDescent="0.25">
      <c r="A525" s="13">
        <v>4.0999999999999996</v>
      </c>
      <c r="B525" s="14" t="s">
        <v>51</v>
      </c>
      <c r="C525" s="15" t="s">
        <v>19</v>
      </c>
      <c r="D525" s="15">
        <v>59</v>
      </c>
      <c r="E525" s="33"/>
      <c r="F525" s="16">
        <f t="shared" ref="F525:F528" si="42">+E525*D525</f>
        <v>0</v>
      </c>
    </row>
    <row r="526" spans="1:6" ht="51" x14ac:dyDescent="0.25">
      <c r="A526" s="13">
        <v>4.2</v>
      </c>
      <c r="B526" s="14" t="s">
        <v>82</v>
      </c>
      <c r="C526" s="15" t="s">
        <v>19</v>
      </c>
      <c r="D526" s="15">
        <v>25</v>
      </c>
      <c r="E526" s="33"/>
      <c r="F526" s="16">
        <f t="shared" si="42"/>
        <v>0</v>
      </c>
    </row>
    <row r="527" spans="1:6" ht="25.5" x14ac:dyDescent="0.25">
      <c r="A527" s="13">
        <v>4.3</v>
      </c>
      <c r="B527" s="14" t="s">
        <v>83</v>
      </c>
      <c r="C527" s="15" t="s">
        <v>19</v>
      </c>
      <c r="D527" s="15">
        <v>7</v>
      </c>
      <c r="E527" s="33"/>
      <c r="F527" s="16">
        <f t="shared" si="42"/>
        <v>0</v>
      </c>
    </row>
    <row r="528" spans="1:6" ht="38.25" x14ac:dyDescent="0.25">
      <c r="A528" s="13">
        <v>4.4000000000000004</v>
      </c>
      <c r="B528" s="14" t="s">
        <v>84</v>
      </c>
      <c r="C528" s="15" t="s">
        <v>19</v>
      </c>
      <c r="D528" s="15">
        <v>22</v>
      </c>
      <c r="E528" s="33"/>
      <c r="F528" s="16">
        <f t="shared" si="42"/>
        <v>0</v>
      </c>
    </row>
    <row r="529" spans="1:7" x14ac:dyDescent="0.25">
      <c r="A529" s="7" t="s">
        <v>52</v>
      </c>
      <c r="B529" s="57" t="s">
        <v>53</v>
      </c>
      <c r="C529" s="57"/>
      <c r="D529" s="57"/>
      <c r="E529" s="57"/>
      <c r="F529" s="58"/>
    </row>
    <row r="530" spans="1:7" ht="25.5" x14ac:dyDescent="0.25">
      <c r="A530" s="13">
        <v>5.0999999999999996</v>
      </c>
      <c r="B530" s="14" t="s">
        <v>54</v>
      </c>
      <c r="C530" s="15" t="s">
        <v>6</v>
      </c>
      <c r="D530" s="35">
        <f>46.76/2</f>
        <v>23.38</v>
      </c>
      <c r="E530" s="33"/>
      <c r="F530" s="16">
        <f t="shared" ref="F530:F534" si="43">+E530*D530</f>
        <v>0</v>
      </c>
    </row>
    <row r="531" spans="1:7" ht="38.25" x14ac:dyDescent="0.25">
      <c r="A531" s="13">
        <v>5.2</v>
      </c>
      <c r="B531" s="14" t="s">
        <v>55</v>
      </c>
      <c r="C531" s="15" t="s">
        <v>19</v>
      </c>
      <c r="D531" s="35">
        <v>8</v>
      </c>
      <c r="E531" s="33"/>
      <c r="F531" s="16">
        <f t="shared" si="43"/>
        <v>0</v>
      </c>
    </row>
    <row r="532" spans="1:7" ht="38.25" x14ac:dyDescent="0.25">
      <c r="A532" s="13">
        <v>5.3</v>
      </c>
      <c r="B532" s="14" t="s">
        <v>137</v>
      </c>
      <c r="C532" s="15" t="s">
        <v>19</v>
      </c>
      <c r="D532" s="35">
        <v>5</v>
      </c>
      <c r="E532" s="33"/>
      <c r="F532" s="16">
        <f t="shared" si="43"/>
        <v>0</v>
      </c>
    </row>
    <row r="533" spans="1:7" ht="51" x14ac:dyDescent="0.25">
      <c r="A533" s="13">
        <v>5.4</v>
      </c>
      <c r="B533" s="14" t="s">
        <v>85</v>
      </c>
      <c r="C533" s="15" t="s">
        <v>19</v>
      </c>
      <c r="D533" s="35">
        <v>7</v>
      </c>
      <c r="E533" s="33"/>
      <c r="F533" s="16">
        <f t="shared" si="43"/>
        <v>0</v>
      </c>
    </row>
    <row r="534" spans="1:7" ht="38.25" x14ac:dyDescent="0.25">
      <c r="A534" s="13">
        <v>5.5</v>
      </c>
      <c r="B534" s="14" t="s">
        <v>86</v>
      </c>
      <c r="C534" s="15" t="s">
        <v>19</v>
      </c>
      <c r="D534" s="35">
        <v>10</v>
      </c>
      <c r="E534" s="33"/>
      <c r="F534" s="16">
        <f t="shared" si="43"/>
        <v>0</v>
      </c>
    </row>
    <row r="535" spans="1:7" x14ac:dyDescent="0.25">
      <c r="A535" s="45" t="s">
        <v>10</v>
      </c>
      <c r="B535" s="46"/>
      <c r="C535" s="46"/>
      <c r="D535" s="46"/>
      <c r="E535" s="47"/>
      <c r="F535" s="16">
        <f>SUM(F471:F534)</f>
        <v>0</v>
      </c>
    </row>
    <row r="536" spans="1:7" x14ac:dyDescent="0.25">
      <c r="A536" s="8" t="s">
        <v>12</v>
      </c>
      <c r="B536" s="9" t="s">
        <v>0</v>
      </c>
      <c r="C536" s="10" t="s">
        <v>1</v>
      </c>
      <c r="D536" s="10" t="s">
        <v>2</v>
      </c>
      <c r="E536" s="10" t="s">
        <v>3</v>
      </c>
      <c r="F536" s="11" t="s">
        <v>4</v>
      </c>
    </row>
    <row r="537" spans="1:7" x14ac:dyDescent="0.25">
      <c r="A537" s="52" t="s">
        <v>95</v>
      </c>
      <c r="B537" s="53"/>
      <c r="C537" s="53"/>
      <c r="D537" s="53"/>
      <c r="E537" s="53"/>
      <c r="F537" s="54"/>
    </row>
    <row r="538" spans="1:7" x14ac:dyDescent="0.25">
      <c r="A538" s="12" t="s">
        <v>96</v>
      </c>
      <c r="B538" s="55" t="s">
        <v>97</v>
      </c>
      <c r="C538" s="55"/>
      <c r="D538" s="55"/>
      <c r="E538" s="55"/>
      <c r="F538" s="56"/>
    </row>
    <row r="539" spans="1:7" ht="51" x14ac:dyDescent="0.25">
      <c r="A539" s="13">
        <v>6.1</v>
      </c>
      <c r="B539" s="14" t="s">
        <v>98</v>
      </c>
      <c r="C539" s="15" t="s">
        <v>99</v>
      </c>
      <c r="D539" s="15">
        <v>1</v>
      </c>
      <c r="E539" s="33"/>
      <c r="F539" s="16">
        <f>+E539*D539</f>
        <v>0</v>
      </c>
    </row>
    <row r="540" spans="1:7" x14ac:dyDescent="0.25">
      <c r="A540" s="45" t="s">
        <v>10</v>
      </c>
      <c r="B540" s="46"/>
      <c r="C540" s="46"/>
      <c r="D540" s="46"/>
      <c r="E540" s="47"/>
      <c r="F540" s="16">
        <f>+F539</f>
        <v>0</v>
      </c>
    </row>
    <row r="541" spans="1:7" ht="15.75" thickBot="1" x14ac:dyDescent="0.3">
      <c r="A541" s="63" t="s">
        <v>102</v>
      </c>
      <c r="B541" s="64"/>
      <c r="C541" s="64"/>
      <c r="D541" s="64"/>
      <c r="E541" s="65"/>
      <c r="F541" s="40">
        <f>+F540+F535+F467+F402+F338+F282+F251+F199+F157+F101+F45+F6</f>
        <v>0</v>
      </c>
      <c r="G541" s="20"/>
    </row>
    <row r="542" spans="1:7" ht="15.75" thickBot="1" x14ac:dyDescent="0.3"/>
    <row r="543" spans="1:7" ht="15.75" x14ac:dyDescent="0.25">
      <c r="A543" s="49" t="s">
        <v>111</v>
      </c>
      <c r="B543" s="50"/>
      <c r="C543" s="50"/>
      <c r="D543" s="50"/>
      <c r="E543" s="59"/>
      <c r="F543" s="51"/>
    </row>
    <row r="544" spans="1:7" x14ac:dyDescent="0.25">
      <c r="A544" s="8" t="s">
        <v>12</v>
      </c>
      <c r="B544" s="9" t="s">
        <v>0</v>
      </c>
      <c r="C544" s="10" t="s">
        <v>1</v>
      </c>
      <c r="D544" s="10" t="s">
        <v>2</v>
      </c>
      <c r="E544" s="11" t="s">
        <v>3</v>
      </c>
      <c r="F544" s="11" t="s">
        <v>4</v>
      </c>
    </row>
    <row r="545" spans="1:6" x14ac:dyDescent="0.25">
      <c r="A545" s="52" t="s">
        <v>112</v>
      </c>
      <c r="B545" s="53"/>
      <c r="C545" s="53"/>
      <c r="D545" s="53"/>
      <c r="E545" s="60"/>
      <c r="F545" s="54"/>
    </row>
    <row r="546" spans="1:6" x14ac:dyDescent="0.25">
      <c r="A546" s="12" t="s">
        <v>13</v>
      </c>
      <c r="B546" s="55" t="s">
        <v>5</v>
      </c>
      <c r="C546" s="55"/>
      <c r="D546" s="55"/>
      <c r="E546" s="61"/>
      <c r="F546" s="56"/>
    </row>
    <row r="547" spans="1:6" ht="64.5" thickBot="1" x14ac:dyDescent="0.3">
      <c r="A547" s="13" t="s">
        <v>113</v>
      </c>
      <c r="B547" s="31" t="s">
        <v>177</v>
      </c>
      <c r="C547" s="15" t="s">
        <v>114</v>
      </c>
      <c r="D547" s="15">
        <v>1</v>
      </c>
      <c r="E547" s="33"/>
      <c r="F547" s="16">
        <f>+E547*D547</f>
        <v>0</v>
      </c>
    </row>
    <row r="548" spans="1:6" x14ac:dyDescent="0.25">
      <c r="A548" s="7" t="s">
        <v>115</v>
      </c>
      <c r="B548" s="57" t="s">
        <v>116</v>
      </c>
      <c r="C548" s="57"/>
      <c r="D548" s="57"/>
      <c r="E548" s="62"/>
      <c r="F548" s="58"/>
    </row>
    <row r="549" spans="1:6" ht="63.75" x14ac:dyDescent="0.25">
      <c r="A549" s="13" t="s">
        <v>117</v>
      </c>
      <c r="B549" s="14" t="s">
        <v>178</v>
      </c>
      <c r="C549" s="15" t="s">
        <v>6</v>
      </c>
      <c r="D549" s="34">
        <v>110</v>
      </c>
      <c r="E549" s="33"/>
      <c r="F549" s="16">
        <f>+E549*D549</f>
        <v>0</v>
      </c>
    </row>
    <row r="550" spans="1:6" x14ac:dyDescent="0.25">
      <c r="A550" s="7" t="s">
        <v>118</v>
      </c>
      <c r="B550" s="57" t="s">
        <v>119</v>
      </c>
      <c r="C550" s="57"/>
      <c r="D550" s="57"/>
      <c r="E550" s="62"/>
      <c r="F550" s="58"/>
    </row>
    <row r="551" spans="1:6" ht="51" x14ac:dyDescent="0.25">
      <c r="A551" s="13" t="s">
        <v>120</v>
      </c>
      <c r="B551" s="14" t="s">
        <v>179</v>
      </c>
      <c r="C551" s="15" t="s">
        <v>6</v>
      </c>
      <c r="D551" s="34">
        <v>110</v>
      </c>
      <c r="E551" s="33"/>
      <c r="F551" s="16">
        <f>+E551*D551</f>
        <v>0</v>
      </c>
    </row>
    <row r="552" spans="1:6" x14ac:dyDescent="0.25">
      <c r="A552" s="7" t="s">
        <v>121</v>
      </c>
      <c r="B552" s="57" t="s">
        <v>122</v>
      </c>
      <c r="C552" s="57"/>
      <c r="D552" s="57"/>
      <c r="E552" s="62"/>
      <c r="F552" s="58"/>
    </row>
    <row r="553" spans="1:6" ht="38.25" x14ac:dyDescent="0.25">
      <c r="A553" s="13" t="s">
        <v>123</v>
      </c>
      <c r="B553" s="14" t="s">
        <v>180</v>
      </c>
      <c r="C553" s="15" t="s">
        <v>6</v>
      </c>
      <c r="D553" s="34">
        <v>110</v>
      </c>
      <c r="E553" s="33"/>
      <c r="F553" s="16">
        <f>+E553*D553</f>
        <v>0</v>
      </c>
    </row>
    <row r="554" spans="1:6" x14ac:dyDescent="0.25">
      <c r="A554" s="7" t="s">
        <v>52</v>
      </c>
      <c r="B554" s="57" t="s">
        <v>124</v>
      </c>
      <c r="C554" s="57"/>
      <c r="D554" s="57"/>
      <c r="E554" s="62"/>
      <c r="F554" s="58"/>
    </row>
    <row r="555" spans="1:6" ht="25.5" x14ac:dyDescent="0.25">
      <c r="A555" s="13" t="s">
        <v>125</v>
      </c>
      <c r="B555" s="14" t="s">
        <v>181</v>
      </c>
      <c r="C555" s="15" t="s">
        <v>22</v>
      </c>
      <c r="D555" s="15">
        <v>5</v>
      </c>
      <c r="E555" s="33"/>
      <c r="F555" s="16">
        <f>+E555*D555</f>
        <v>0</v>
      </c>
    </row>
    <row r="556" spans="1:6" x14ac:dyDescent="0.25">
      <c r="A556" s="7" t="s">
        <v>128</v>
      </c>
      <c r="B556" s="57" t="s">
        <v>129</v>
      </c>
      <c r="C556" s="57"/>
      <c r="D556" s="57"/>
      <c r="E556" s="62"/>
      <c r="F556" s="58"/>
    </row>
    <row r="557" spans="1:6" ht="38.25" x14ac:dyDescent="0.25">
      <c r="A557" s="13" t="s">
        <v>130</v>
      </c>
      <c r="B557" s="14" t="s">
        <v>182</v>
      </c>
      <c r="C557" s="15" t="s">
        <v>6</v>
      </c>
      <c r="D557" s="15">
        <v>1.62</v>
      </c>
      <c r="E557" s="33"/>
      <c r="F557" s="16">
        <f>+E557*D557</f>
        <v>0</v>
      </c>
    </row>
    <row r="558" spans="1:6" x14ac:dyDescent="0.25">
      <c r="A558" s="7" t="s">
        <v>131</v>
      </c>
      <c r="B558" s="57" t="s">
        <v>132</v>
      </c>
      <c r="C558" s="57"/>
      <c r="D558" s="57"/>
      <c r="E558" s="62"/>
      <c r="F558" s="58"/>
    </row>
    <row r="559" spans="1:6" ht="25.5" x14ac:dyDescent="0.25">
      <c r="A559" s="13" t="s">
        <v>133</v>
      </c>
      <c r="B559" s="14" t="s">
        <v>183</v>
      </c>
      <c r="C559" s="15" t="s">
        <v>6</v>
      </c>
      <c r="D559" s="15">
        <v>54</v>
      </c>
      <c r="E559" s="33"/>
      <c r="F559" s="16">
        <f>+E559*D559</f>
        <v>0</v>
      </c>
    </row>
    <row r="560" spans="1:6" x14ac:dyDescent="0.25">
      <c r="A560" s="45" t="s">
        <v>10</v>
      </c>
      <c r="B560" s="46"/>
      <c r="C560" s="46"/>
      <c r="D560" s="46"/>
      <c r="E560" s="66"/>
      <c r="F560" s="16">
        <f>SUM(F547:F559)</f>
        <v>0</v>
      </c>
    </row>
    <row r="561" spans="1:6" x14ac:dyDescent="0.25">
      <c r="A561" s="8" t="s">
        <v>12</v>
      </c>
      <c r="B561" s="9" t="s">
        <v>0</v>
      </c>
      <c r="C561" s="10" t="s">
        <v>1</v>
      </c>
      <c r="D561" s="10" t="s">
        <v>2</v>
      </c>
      <c r="E561" s="11" t="s">
        <v>3</v>
      </c>
      <c r="F561" s="11" t="s">
        <v>4</v>
      </c>
    </row>
    <row r="562" spans="1:6" x14ac:dyDescent="0.25">
      <c r="A562" s="52" t="s">
        <v>134</v>
      </c>
      <c r="B562" s="53"/>
      <c r="C562" s="53"/>
      <c r="D562" s="53"/>
      <c r="E562" s="60"/>
      <c r="F562" s="54"/>
    </row>
    <row r="563" spans="1:6" x14ac:dyDescent="0.25">
      <c r="A563" s="12" t="s">
        <v>13</v>
      </c>
      <c r="B563" s="55" t="s">
        <v>5</v>
      </c>
      <c r="C563" s="55"/>
      <c r="D563" s="55"/>
      <c r="E563" s="61"/>
      <c r="F563" s="56"/>
    </row>
    <row r="564" spans="1:6" ht="63.75" x14ac:dyDescent="0.25">
      <c r="A564" s="13" t="s">
        <v>113</v>
      </c>
      <c r="B564" s="14" t="s">
        <v>177</v>
      </c>
      <c r="C564" s="15" t="s">
        <v>114</v>
      </c>
      <c r="D564" s="15">
        <v>1</v>
      </c>
      <c r="E564" s="33"/>
      <c r="F564" s="16">
        <f>+E564*D564</f>
        <v>0</v>
      </c>
    </row>
    <row r="565" spans="1:6" x14ac:dyDescent="0.25">
      <c r="A565" s="7" t="s">
        <v>115</v>
      </c>
      <c r="B565" s="57" t="s">
        <v>116</v>
      </c>
      <c r="C565" s="57"/>
      <c r="D565" s="57"/>
      <c r="E565" s="62"/>
      <c r="F565" s="58"/>
    </row>
    <row r="566" spans="1:6" ht="63.75" x14ac:dyDescent="0.25">
      <c r="A566" s="13" t="s">
        <v>117</v>
      </c>
      <c r="B566" s="14" t="s">
        <v>178</v>
      </c>
      <c r="C566" s="15" t="s">
        <v>6</v>
      </c>
      <c r="D566" s="34">
        <v>51</v>
      </c>
      <c r="E566" s="33"/>
      <c r="F566" s="16">
        <f>+E566*D566</f>
        <v>0</v>
      </c>
    </row>
    <row r="567" spans="1:6" x14ac:dyDescent="0.25">
      <c r="A567" s="7" t="s">
        <v>118</v>
      </c>
      <c r="B567" s="62" t="s">
        <v>119</v>
      </c>
      <c r="C567" s="62"/>
      <c r="D567" s="62"/>
      <c r="E567" s="62"/>
      <c r="F567" s="67"/>
    </row>
    <row r="568" spans="1:6" ht="51" x14ac:dyDescent="0.25">
      <c r="A568" s="13" t="s">
        <v>120</v>
      </c>
      <c r="B568" s="14" t="s">
        <v>179</v>
      </c>
      <c r="C568" s="15" t="s">
        <v>6</v>
      </c>
      <c r="D568" s="34">
        <v>51</v>
      </c>
      <c r="E568" s="33"/>
      <c r="F568" s="16">
        <f>+E568*D568</f>
        <v>0</v>
      </c>
    </row>
    <row r="569" spans="1:6" x14ac:dyDescent="0.25">
      <c r="A569" s="7" t="s">
        <v>121</v>
      </c>
      <c r="B569" s="57" t="s">
        <v>122</v>
      </c>
      <c r="C569" s="57"/>
      <c r="D569" s="57"/>
      <c r="E569" s="62"/>
      <c r="F569" s="58"/>
    </row>
    <row r="570" spans="1:6" ht="38.25" x14ac:dyDescent="0.25">
      <c r="A570" s="13" t="s">
        <v>123</v>
      </c>
      <c r="B570" s="14" t="s">
        <v>180</v>
      </c>
      <c r="C570" s="15" t="s">
        <v>6</v>
      </c>
      <c r="D570" s="15">
        <v>61</v>
      </c>
      <c r="E570" s="33"/>
      <c r="F570" s="16">
        <f>+E570*D570</f>
        <v>0</v>
      </c>
    </row>
    <row r="571" spans="1:6" x14ac:dyDescent="0.25">
      <c r="A571" s="7" t="s">
        <v>52</v>
      </c>
      <c r="B571" s="57" t="s">
        <v>124</v>
      </c>
      <c r="C571" s="57"/>
      <c r="D571" s="57"/>
      <c r="E571" s="62"/>
      <c r="F571" s="58"/>
    </row>
    <row r="572" spans="1:6" ht="25.5" x14ac:dyDescent="0.25">
      <c r="A572" s="13" t="s">
        <v>125</v>
      </c>
      <c r="B572" s="14" t="s">
        <v>181</v>
      </c>
      <c r="C572" s="15" t="s">
        <v>22</v>
      </c>
      <c r="D572" s="15">
        <v>1.9</v>
      </c>
      <c r="E572" s="33"/>
      <c r="F572" s="16">
        <f>+E572*D572</f>
        <v>0</v>
      </c>
    </row>
    <row r="573" spans="1:6" x14ac:dyDescent="0.25">
      <c r="A573" s="7" t="s">
        <v>96</v>
      </c>
      <c r="B573" s="57" t="s">
        <v>126</v>
      </c>
      <c r="C573" s="57"/>
      <c r="D573" s="57"/>
      <c r="E573" s="62"/>
      <c r="F573" s="58"/>
    </row>
    <row r="574" spans="1:6" ht="38.25" x14ac:dyDescent="0.25">
      <c r="A574" s="13" t="s">
        <v>127</v>
      </c>
      <c r="B574" s="14" t="s">
        <v>184</v>
      </c>
      <c r="C574" s="15" t="s">
        <v>114</v>
      </c>
      <c r="D574" s="15">
        <v>1</v>
      </c>
      <c r="E574" s="33"/>
      <c r="F574" s="16">
        <f>+E574*D574</f>
        <v>0</v>
      </c>
    </row>
    <row r="575" spans="1:6" x14ac:dyDescent="0.25">
      <c r="A575" s="7" t="s">
        <v>128</v>
      </c>
      <c r="B575" s="57" t="s">
        <v>129</v>
      </c>
      <c r="C575" s="57"/>
      <c r="D575" s="57"/>
      <c r="E575" s="62"/>
      <c r="F575" s="58"/>
    </row>
    <row r="576" spans="1:6" ht="38.25" x14ac:dyDescent="0.25">
      <c r="A576" s="13" t="s">
        <v>130</v>
      </c>
      <c r="B576" s="14" t="s">
        <v>182</v>
      </c>
      <c r="C576" s="15" t="s">
        <v>6</v>
      </c>
      <c r="D576" s="15">
        <v>0.49</v>
      </c>
      <c r="E576" s="33"/>
      <c r="F576" s="16">
        <f>+E576*D576</f>
        <v>0</v>
      </c>
    </row>
    <row r="577" spans="1:6" x14ac:dyDescent="0.25">
      <c r="A577" s="7" t="s">
        <v>131</v>
      </c>
      <c r="B577" s="57" t="s">
        <v>132</v>
      </c>
      <c r="C577" s="57"/>
      <c r="D577" s="57"/>
      <c r="E577" s="62"/>
      <c r="F577" s="58"/>
    </row>
    <row r="578" spans="1:6" ht="25.5" x14ac:dyDescent="0.25">
      <c r="A578" s="13" t="s">
        <v>133</v>
      </c>
      <c r="B578" s="14" t="s">
        <v>183</v>
      </c>
      <c r="C578" s="15" t="s">
        <v>6</v>
      </c>
      <c r="D578" s="15">
        <v>15</v>
      </c>
      <c r="E578" s="33"/>
      <c r="F578" s="16">
        <f>+E578*D578</f>
        <v>0</v>
      </c>
    </row>
    <row r="579" spans="1:6" x14ac:dyDescent="0.25">
      <c r="A579" s="45" t="s">
        <v>10</v>
      </c>
      <c r="B579" s="46"/>
      <c r="C579" s="46"/>
      <c r="D579" s="46"/>
      <c r="E579" s="66"/>
      <c r="F579" s="16">
        <f>SUM(F564:F578)</f>
        <v>0</v>
      </c>
    </row>
    <row r="580" spans="1:6" x14ac:dyDescent="0.25">
      <c r="A580" s="8" t="s">
        <v>12</v>
      </c>
      <c r="B580" s="9" t="s">
        <v>0</v>
      </c>
      <c r="C580" s="10" t="s">
        <v>1</v>
      </c>
      <c r="D580" s="10" t="s">
        <v>2</v>
      </c>
      <c r="E580" s="10" t="s">
        <v>3</v>
      </c>
      <c r="F580" s="11" t="s">
        <v>4</v>
      </c>
    </row>
    <row r="581" spans="1:6" x14ac:dyDescent="0.25">
      <c r="A581" s="52" t="s">
        <v>92</v>
      </c>
      <c r="B581" s="53"/>
      <c r="C581" s="53"/>
      <c r="D581" s="53"/>
      <c r="E581" s="60"/>
      <c r="F581" s="54"/>
    </row>
    <row r="582" spans="1:6" x14ac:dyDescent="0.25">
      <c r="A582" s="12" t="s">
        <v>13</v>
      </c>
      <c r="B582" s="55" t="s">
        <v>5</v>
      </c>
      <c r="C582" s="55"/>
      <c r="D582" s="55"/>
      <c r="E582" s="61"/>
      <c r="F582" s="56"/>
    </row>
    <row r="583" spans="1:6" ht="63.75" x14ac:dyDescent="0.25">
      <c r="A583" s="13" t="s">
        <v>113</v>
      </c>
      <c r="B583" s="14" t="s">
        <v>177</v>
      </c>
      <c r="C583" s="15" t="s">
        <v>114</v>
      </c>
      <c r="D583" s="15">
        <v>1</v>
      </c>
      <c r="E583" s="33"/>
      <c r="F583" s="16">
        <f>+E583*D583</f>
        <v>0</v>
      </c>
    </row>
    <row r="584" spans="1:6" x14ac:dyDescent="0.25">
      <c r="A584" s="7" t="s">
        <v>115</v>
      </c>
      <c r="B584" s="57" t="s">
        <v>116</v>
      </c>
      <c r="C584" s="57"/>
      <c r="D584" s="57"/>
      <c r="E584" s="62"/>
      <c r="F584" s="58"/>
    </row>
    <row r="585" spans="1:6" ht="63.75" x14ac:dyDescent="0.25">
      <c r="A585" s="13" t="s">
        <v>117</v>
      </c>
      <c r="B585" s="14" t="s">
        <v>178</v>
      </c>
      <c r="C585" s="15" t="s">
        <v>6</v>
      </c>
      <c r="D585" s="15">
        <v>28</v>
      </c>
      <c r="E585" s="33"/>
      <c r="F585" s="16">
        <f>+E585*D585</f>
        <v>0</v>
      </c>
    </row>
    <row r="586" spans="1:6" x14ac:dyDescent="0.25">
      <c r="A586" s="7" t="s">
        <v>118</v>
      </c>
      <c r="B586" s="57" t="s">
        <v>119</v>
      </c>
      <c r="C586" s="57"/>
      <c r="D586" s="57"/>
      <c r="E586" s="62"/>
      <c r="F586" s="58"/>
    </row>
    <row r="587" spans="1:6" ht="51" x14ac:dyDescent="0.25">
      <c r="A587" s="13" t="s">
        <v>120</v>
      </c>
      <c r="B587" s="14" t="s">
        <v>179</v>
      </c>
      <c r="C587" s="15" t="s">
        <v>6</v>
      </c>
      <c r="D587" s="15">
        <v>28</v>
      </c>
      <c r="E587" s="33"/>
      <c r="F587" s="16">
        <f>+E587*D587</f>
        <v>0</v>
      </c>
    </row>
    <row r="588" spans="1:6" x14ac:dyDescent="0.25">
      <c r="A588" s="7" t="s">
        <v>121</v>
      </c>
      <c r="B588" s="57" t="s">
        <v>122</v>
      </c>
      <c r="C588" s="57"/>
      <c r="D588" s="57"/>
      <c r="E588" s="62"/>
      <c r="F588" s="58"/>
    </row>
    <row r="589" spans="1:6" ht="38.25" x14ac:dyDescent="0.25">
      <c r="A589" s="13" t="s">
        <v>123</v>
      </c>
      <c r="B589" s="14" t="s">
        <v>180</v>
      </c>
      <c r="C589" s="15" t="s">
        <v>6</v>
      </c>
      <c r="D589" s="15">
        <v>28</v>
      </c>
      <c r="E589" s="33"/>
      <c r="F589" s="16">
        <f>+E589*D589</f>
        <v>0</v>
      </c>
    </row>
    <row r="590" spans="1:6" x14ac:dyDescent="0.25">
      <c r="A590" s="7" t="s">
        <v>52</v>
      </c>
      <c r="B590" s="57" t="s">
        <v>124</v>
      </c>
      <c r="C590" s="57"/>
      <c r="D590" s="57"/>
      <c r="E590" s="62"/>
      <c r="F590" s="58"/>
    </row>
    <row r="591" spans="1:6" ht="25.5" x14ac:dyDescent="0.25">
      <c r="A591" s="13" t="s">
        <v>125</v>
      </c>
      <c r="B591" s="14" t="s">
        <v>181</v>
      </c>
      <c r="C591" s="15" t="s">
        <v>22</v>
      </c>
      <c r="D591" s="15">
        <v>1.75</v>
      </c>
      <c r="E591" s="33"/>
      <c r="F591" s="16">
        <f>+E591*D591</f>
        <v>0</v>
      </c>
    </row>
    <row r="592" spans="1:6" x14ac:dyDescent="0.25">
      <c r="A592" s="7" t="s">
        <v>96</v>
      </c>
      <c r="B592" s="57" t="s">
        <v>126</v>
      </c>
      <c r="C592" s="57"/>
      <c r="D592" s="57"/>
      <c r="E592" s="62"/>
      <c r="F592" s="58"/>
    </row>
    <row r="593" spans="1:6" ht="38.25" x14ac:dyDescent="0.25">
      <c r="A593" s="13" t="s">
        <v>127</v>
      </c>
      <c r="B593" s="14" t="s">
        <v>184</v>
      </c>
      <c r="C593" s="15" t="s">
        <v>114</v>
      </c>
      <c r="D593" s="15">
        <v>1</v>
      </c>
      <c r="E593" s="33"/>
      <c r="F593" s="16">
        <f>+E593*D593</f>
        <v>0</v>
      </c>
    </row>
    <row r="594" spans="1:6" x14ac:dyDescent="0.25">
      <c r="A594" s="7" t="s">
        <v>128</v>
      </c>
      <c r="B594" s="57" t="s">
        <v>129</v>
      </c>
      <c r="C594" s="57"/>
      <c r="D594" s="57"/>
      <c r="E594" s="62"/>
      <c r="F594" s="58"/>
    </row>
    <row r="595" spans="1:6" ht="38.25" x14ac:dyDescent="0.25">
      <c r="A595" s="13" t="s">
        <v>130</v>
      </c>
      <c r="B595" s="14" t="s">
        <v>182</v>
      </c>
      <c r="C595" s="15" t="s">
        <v>6</v>
      </c>
      <c r="D595" s="15">
        <v>0.36</v>
      </c>
      <c r="E595" s="33"/>
      <c r="F595" s="16">
        <f>+E595*D595</f>
        <v>0</v>
      </c>
    </row>
    <row r="596" spans="1:6" x14ac:dyDescent="0.25">
      <c r="A596" s="7" t="s">
        <v>131</v>
      </c>
      <c r="B596" s="57" t="s">
        <v>132</v>
      </c>
      <c r="C596" s="57"/>
      <c r="D596" s="57"/>
      <c r="E596" s="62"/>
      <c r="F596" s="58"/>
    </row>
    <row r="597" spans="1:6" ht="25.5" x14ac:dyDescent="0.25">
      <c r="A597" s="13" t="s">
        <v>133</v>
      </c>
      <c r="B597" s="14" t="s">
        <v>183</v>
      </c>
      <c r="C597" s="15" t="s">
        <v>6</v>
      </c>
      <c r="D597" s="15">
        <v>8</v>
      </c>
      <c r="E597" s="33"/>
      <c r="F597" s="16">
        <f>+E597*D597</f>
        <v>0</v>
      </c>
    </row>
    <row r="598" spans="1:6" x14ac:dyDescent="0.25">
      <c r="A598" s="45" t="s">
        <v>10</v>
      </c>
      <c r="B598" s="46"/>
      <c r="C598" s="46"/>
      <c r="D598" s="46"/>
      <c r="E598" s="66"/>
      <c r="F598" s="16">
        <f>SUM(F583:F597)</f>
        <v>0</v>
      </c>
    </row>
    <row r="599" spans="1:6" x14ac:dyDescent="0.25">
      <c r="A599" s="8" t="s">
        <v>12</v>
      </c>
      <c r="B599" s="9" t="s">
        <v>0</v>
      </c>
      <c r="C599" s="10" t="s">
        <v>1</v>
      </c>
      <c r="D599" s="10" t="s">
        <v>2</v>
      </c>
      <c r="E599" s="11" t="s">
        <v>3</v>
      </c>
      <c r="F599" s="11" t="s">
        <v>4</v>
      </c>
    </row>
    <row r="600" spans="1:6" x14ac:dyDescent="0.25">
      <c r="A600" s="52" t="s">
        <v>8</v>
      </c>
      <c r="B600" s="53"/>
      <c r="C600" s="53"/>
      <c r="D600" s="53"/>
      <c r="E600" s="60"/>
      <c r="F600" s="54"/>
    </row>
    <row r="601" spans="1:6" x14ac:dyDescent="0.25">
      <c r="A601" s="12" t="s">
        <v>13</v>
      </c>
      <c r="B601" s="55" t="s">
        <v>5</v>
      </c>
      <c r="C601" s="55"/>
      <c r="D601" s="55"/>
      <c r="E601" s="61"/>
      <c r="F601" s="56"/>
    </row>
    <row r="602" spans="1:6" ht="63.75" x14ac:dyDescent="0.25">
      <c r="A602" s="13" t="s">
        <v>113</v>
      </c>
      <c r="B602" s="14" t="s">
        <v>177</v>
      </c>
      <c r="C602" s="15" t="s">
        <v>114</v>
      </c>
      <c r="D602" s="15">
        <v>1</v>
      </c>
      <c r="E602" s="33"/>
      <c r="F602" s="16">
        <f>+E602*D602</f>
        <v>0</v>
      </c>
    </row>
    <row r="603" spans="1:6" x14ac:dyDescent="0.25">
      <c r="A603" s="7" t="s">
        <v>115</v>
      </c>
      <c r="B603" s="57" t="s">
        <v>116</v>
      </c>
      <c r="C603" s="57"/>
      <c r="D603" s="57"/>
      <c r="E603" s="62"/>
      <c r="F603" s="58"/>
    </row>
    <row r="604" spans="1:6" ht="63.75" x14ac:dyDescent="0.25">
      <c r="A604" s="13" t="s">
        <v>117</v>
      </c>
      <c r="B604" s="14" t="s">
        <v>178</v>
      </c>
      <c r="C604" s="15" t="s">
        <v>6</v>
      </c>
      <c r="D604" s="15">
        <v>68</v>
      </c>
      <c r="E604" s="33"/>
      <c r="F604" s="16">
        <f>+E604*D604</f>
        <v>0</v>
      </c>
    </row>
    <row r="605" spans="1:6" x14ac:dyDescent="0.25">
      <c r="A605" s="7" t="s">
        <v>118</v>
      </c>
      <c r="B605" s="57" t="s">
        <v>119</v>
      </c>
      <c r="C605" s="57"/>
      <c r="D605" s="57"/>
      <c r="E605" s="62"/>
      <c r="F605" s="58"/>
    </row>
    <row r="606" spans="1:6" ht="51" x14ac:dyDescent="0.25">
      <c r="A606" s="13" t="s">
        <v>120</v>
      </c>
      <c r="B606" s="14" t="s">
        <v>179</v>
      </c>
      <c r="C606" s="15" t="s">
        <v>6</v>
      </c>
      <c r="D606" s="15">
        <v>68</v>
      </c>
      <c r="E606" s="33"/>
      <c r="F606" s="16">
        <f>+E606*D606</f>
        <v>0</v>
      </c>
    </row>
    <row r="607" spans="1:6" x14ac:dyDescent="0.25">
      <c r="A607" s="7" t="s">
        <v>121</v>
      </c>
      <c r="B607" s="57" t="s">
        <v>122</v>
      </c>
      <c r="C607" s="57"/>
      <c r="D607" s="57"/>
      <c r="E607" s="62"/>
      <c r="F607" s="58"/>
    </row>
    <row r="608" spans="1:6" ht="38.25" x14ac:dyDescent="0.25">
      <c r="A608" s="13" t="s">
        <v>123</v>
      </c>
      <c r="B608" s="14" t="s">
        <v>180</v>
      </c>
      <c r="C608" s="15" t="s">
        <v>6</v>
      </c>
      <c r="D608" s="15">
        <v>68</v>
      </c>
      <c r="E608" s="33"/>
      <c r="F608" s="16">
        <f>+E608*D608</f>
        <v>0</v>
      </c>
    </row>
    <row r="609" spans="1:6" x14ac:dyDescent="0.25">
      <c r="A609" s="7" t="s">
        <v>52</v>
      </c>
      <c r="B609" s="57" t="s">
        <v>124</v>
      </c>
      <c r="C609" s="57"/>
      <c r="D609" s="57"/>
      <c r="E609" s="62"/>
      <c r="F609" s="58"/>
    </row>
    <row r="610" spans="1:6" ht="25.5" x14ac:dyDescent="0.25">
      <c r="A610" s="13" t="s">
        <v>125</v>
      </c>
      <c r="B610" s="14" t="s">
        <v>181</v>
      </c>
      <c r="C610" s="15" t="s">
        <v>22</v>
      </c>
      <c r="D610" s="15">
        <v>3.02</v>
      </c>
      <c r="E610" s="33"/>
      <c r="F610" s="16">
        <f>+E610*D610</f>
        <v>0</v>
      </c>
    </row>
    <row r="611" spans="1:6" x14ac:dyDescent="0.25">
      <c r="A611" s="7" t="s">
        <v>128</v>
      </c>
      <c r="B611" s="57" t="s">
        <v>129</v>
      </c>
      <c r="C611" s="57"/>
      <c r="D611" s="57"/>
      <c r="E611" s="62"/>
      <c r="F611" s="58"/>
    </row>
    <row r="612" spans="1:6" ht="38.25" x14ac:dyDescent="0.25">
      <c r="A612" s="13" t="s">
        <v>130</v>
      </c>
      <c r="B612" s="14" t="s">
        <v>182</v>
      </c>
      <c r="C612" s="15" t="s">
        <v>6</v>
      </c>
      <c r="D612" s="15">
        <v>0.6</v>
      </c>
      <c r="E612" s="33"/>
      <c r="F612" s="16">
        <f>+E612*D612</f>
        <v>0</v>
      </c>
    </row>
    <row r="613" spans="1:6" x14ac:dyDescent="0.25">
      <c r="A613" s="7" t="s">
        <v>131</v>
      </c>
      <c r="B613" s="57" t="s">
        <v>132</v>
      </c>
      <c r="C613" s="57"/>
      <c r="D613" s="57"/>
      <c r="E613" s="62"/>
      <c r="F613" s="58"/>
    </row>
    <row r="614" spans="1:6" ht="25.5" x14ac:dyDescent="0.25">
      <c r="A614" s="13" t="s">
        <v>133</v>
      </c>
      <c r="B614" s="14" t="s">
        <v>183</v>
      </c>
      <c r="C614" s="15" t="s">
        <v>6</v>
      </c>
      <c r="D614" s="15">
        <v>15</v>
      </c>
      <c r="E614" s="33"/>
      <c r="F614" s="16">
        <f>+E614*D614</f>
        <v>0</v>
      </c>
    </row>
    <row r="615" spans="1:6" x14ac:dyDescent="0.25">
      <c r="A615" s="45" t="s">
        <v>10</v>
      </c>
      <c r="B615" s="46"/>
      <c r="C615" s="46"/>
      <c r="D615" s="46"/>
      <c r="E615" s="66"/>
      <c r="F615" s="16">
        <f>SUM(F602:F614)</f>
        <v>0</v>
      </c>
    </row>
    <row r="616" spans="1:6" x14ac:dyDescent="0.25">
      <c r="A616" s="8" t="s">
        <v>12</v>
      </c>
      <c r="B616" s="9" t="s">
        <v>0</v>
      </c>
      <c r="C616" s="10" t="s">
        <v>1</v>
      </c>
      <c r="D616" s="10" t="s">
        <v>2</v>
      </c>
      <c r="E616" s="11" t="s">
        <v>3</v>
      </c>
      <c r="F616" s="11" t="s">
        <v>4</v>
      </c>
    </row>
    <row r="617" spans="1:6" x14ac:dyDescent="0.25">
      <c r="A617" s="52" t="s">
        <v>9</v>
      </c>
      <c r="B617" s="53"/>
      <c r="C617" s="53"/>
      <c r="D617" s="53"/>
      <c r="E617" s="60"/>
      <c r="F617" s="54"/>
    </row>
    <row r="618" spans="1:6" x14ac:dyDescent="0.25">
      <c r="A618" s="12" t="s">
        <v>13</v>
      </c>
      <c r="B618" s="55" t="s">
        <v>5</v>
      </c>
      <c r="C618" s="55"/>
      <c r="D618" s="55"/>
      <c r="E618" s="61"/>
      <c r="F618" s="56"/>
    </row>
    <row r="619" spans="1:6" ht="63.75" x14ac:dyDescent="0.25">
      <c r="A619" s="13" t="s">
        <v>113</v>
      </c>
      <c r="B619" s="14" t="s">
        <v>177</v>
      </c>
      <c r="C619" s="15" t="s">
        <v>114</v>
      </c>
      <c r="D619" s="15">
        <v>1</v>
      </c>
      <c r="E619" s="33"/>
      <c r="F619" s="16">
        <f>+E619*D619</f>
        <v>0</v>
      </c>
    </row>
    <row r="620" spans="1:6" x14ac:dyDescent="0.25">
      <c r="A620" s="7" t="s">
        <v>115</v>
      </c>
      <c r="B620" s="57" t="s">
        <v>116</v>
      </c>
      <c r="C620" s="57"/>
      <c r="D620" s="57"/>
      <c r="E620" s="62"/>
      <c r="F620" s="58"/>
    </row>
    <row r="621" spans="1:6" ht="63.75" x14ac:dyDescent="0.25">
      <c r="A621" s="13" t="s">
        <v>117</v>
      </c>
      <c r="B621" s="14" t="s">
        <v>178</v>
      </c>
      <c r="C621" s="15" t="s">
        <v>6</v>
      </c>
      <c r="D621" s="34">
        <v>65</v>
      </c>
      <c r="E621" s="33"/>
      <c r="F621" s="16">
        <f>+E621*D621</f>
        <v>0</v>
      </c>
    </row>
    <row r="622" spans="1:6" x14ac:dyDescent="0.25">
      <c r="A622" s="7" t="s">
        <v>118</v>
      </c>
      <c r="B622" s="57" t="s">
        <v>119</v>
      </c>
      <c r="C622" s="57"/>
      <c r="D622" s="57"/>
      <c r="E622" s="62"/>
      <c r="F622" s="58"/>
    </row>
    <row r="623" spans="1:6" ht="51" x14ac:dyDescent="0.25">
      <c r="A623" s="13" t="s">
        <v>120</v>
      </c>
      <c r="B623" s="14" t="s">
        <v>179</v>
      </c>
      <c r="C623" s="15" t="s">
        <v>6</v>
      </c>
      <c r="D623" s="34">
        <v>65</v>
      </c>
      <c r="E623" s="33"/>
      <c r="F623" s="16">
        <f>+E623*D623</f>
        <v>0</v>
      </c>
    </row>
    <row r="624" spans="1:6" x14ac:dyDescent="0.25">
      <c r="A624" s="7" t="s">
        <v>121</v>
      </c>
      <c r="B624" s="57" t="s">
        <v>122</v>
      </c>
      <c r="C624" s="57"/>
      <c r="D624" s="57"/>
      <c r="E624" s="62"/>
      <c r="F624" s="58"/>
    </row>
    <row r="625" spans="1:6" ht="38.25" x14ac:dyDescent="0.25">
      <c r="A625" s="13" t="s">
        <v>123</v>
      </c>
      <c r="B625" s="14" t="s">
        <v>180</v>
      </c>
      <c r="C625" s="15" t="s">
        <v>6</v>
      </c>
      <c r="D625" s="34">
        <v>65</v>
      </c>
      <c r="E625" s="33"/>
      <c r="F625" s="16">
        <f>+E625*D625</f>
        <v>0</v>
      </c>
    </row>
    <row r="626" spans="1:6" x14ac:dyDescent="0.25">
      <c r="A626" s="7" t="s">
        <v>52</v>
      </c>
      <c r="B626" s="57" t="s">
        <v>124</v>
      </c>
      <c r="C626" s="57"/>
      <c r="D626" s="57"/>
      <c r="E626" s="62"/>
      <c r="F626" s="58"/>
    </row>
    <row r="627" spans="1:6" ht="25.5" x14ac:dyDescent="0.25">
      <c r="A627" s="13" t="s">
        <v>125</v>
      </c>
      <c r="B627" s="14" t="s">
        <v>181</v>
      </c>
      <c r="C627" s="15" t="s">
        <v>22</v>
      </c>
      <c r="D627" s="15">
        <v>2.73</v>
      </c>
      <c r="E627" s="33"/>
      <c r="F627" s="16">
        <f>+E627*D627</f>
        <v>0</v>
      </c>
    </row>
    <row r="628" spans="1:6" x14ac:dyDescent="0.25">
      <c r="A628" s="7" t="s">
        <v>128</v>
      </c>
      <c r="B628" s="57" t="s">
        <v>129</v>
      </c>
      <c r="C628" s="57"/>
      <c r="D628" s="57"/>
      <c r="E628" s="62"/>
      <c r="F628" s="58"/>
    </row>
    <row r="629" spans="1:6" ht="38.25" x14ac:dyDescent="0.25">
      <c r="A629" s="13" t="s">
        <v>130</v>
      </c>
      <c r="B629" s="14" t="s">
        <v>182</v>
      </c>
      <c r="C629" s="15" t="s">
        <v>6</v>
      </c>
      <c r="D629" s="15">
        <v>0.71</v>
      </c>
      <c r="E629" s="33"/>
      <c r="F629" s="16">
        <f>+E629*D629</f>
        <v>0</v>
      </c>
    </row>
    <row r="630" spans="1:6" x14ac:dyDescent="0.25">
      <c r="A630" s="7" t="s">
        <v>131</v>
      </c>
      <c r="B630" s="57" t="s">
        <v>132</v>
      </c>
      <c r="C630" s="57"/>
      <c r="D630" s="57"/>
      <c r="E630" s="62"/>
      <c r="F630" s="58"/>
    </row>
    <row r="631" spans="1:6" ht="25.5" x14ac:dyDescent="0.25">
      <c r="A631" s="13" t="s">
        <v>133</v>
      </c>
      <c r="B631" s="14" t="s">
        <v>183</v>
      </c>
      <c r="C631" s="15" t="s">
        <v>6</v>
      </c>
      <c r="D631" s="15">
        <v>21</v>
      </c>
      <c r="E631" s="33"/>
      <c r="F631" s="16">
        <f>+E631*D631</f>
        <v>0</v>
      </c>
    </row>
    <row r="632" spans="1:6" x14ac:dyDescent="0.25">
      <c r="A632" s="45" t="s">
        <v>10</v>
      </c>
      <c r="B632" s="46"/>
      <c r="C632" s="46"/>
      <c r="D632" s="46"/>
      <c r="E632" s="66"/>
      <c r="F632" s="16">
        <f>SUM(F619:F631)</f>
        <v>0</v>
      </c>
    </row>
    <row r="633" spans="1:6" x14ac:dyDescent="0.25">
      <c r="A633" s="8" t="s">
        <v>12</v>
      </c>
      <c r="B633" s="9" t="s">
        <v>0</v>
      </c>
      <c r="C633" s="10" t="s">
        <v>1</v>
      </c>
      <c r="D633" s="10" t="s">
        <v>2</v>
      </c>
      <c r="E633" s="11" t="s">
        <v>3</v>
      </c>
      <c r="F633" s="11" t="s">
        <v>4</v>
      </c>
    </row>
    <row r="634" spans="1:6" x14ac:dyDescent="0.25">
      <c r="A634" s="52" t="s">
        <v>94</v>
      </c>
      <c r="B634" s="53"/>
      <c r="C634" s="53"/>
      <c r="D634" s="53"/>
      <c r="E634" s="60"/>
      <c r="F634" s="54"/>
    </row>
    <row r="635" spans="1:6" x14ac:dyDescent="0.25">
      <c r="A635" s="12" t="s">
        <v>13</v>
      </c>
      <c r="B635" s="55" t="s">
        <v>5</v>
      </c>
      <c r="C635" s="55"/>
      <c r="D635" s="55"/>
      <c r="E635" s="61"/>
      <c r="F635" s="56"/>
    </row>
    <row r="636" spans="1:6" ht="63.75" x14ac:dyDescent="0.25">
      <c r="A636" s="13" t="s">
        <v>113</v>
      </c>
      <c r="B636" s="14" t="s">
        <v>177</v>
      </c>
      <c r="C636" s="15" t="s">
        <v>114</v>
      </c>
      <c r="D636" s="15">
        <v>1</v>
      </c>
      <c r="E636" s="33"/>
      <c r="F636" s="16">
        <f>+E636*D636</f>
        <v>0</v>
      </c>
    </row>
    <row r="637" spans="1:6" x14ac:dyDescent="0.25">
      <c r="A637" s="7" t="s">
        <v>115</v>
      </c>
      <c r="B637" s="57" t="s">
        <v>116</v>
      </c>
      <c r="C637" s="57"/>
      <c r="D637" s="57"/>
      <c r="E637" s="62"/>
      <c r="F637" s="58"/>
    </row>
    <row r="638" spans="1:6" ht="63.75" x14ac:dyDescent="0.25">
      <c r="A638" s="13" t="s">
        <v>117</v>
      </c>
      <c r="B638" s="14" t="s">
        <v>178</v>
      </c>
      <c r="C638" s="15" t="s">
        <v>6</v>
      </c>
      <c r="D638" s="34">
        <v>55</v>
      </c>
      <c r="E638" s="33"/>
      <c r="F638" s="16">
        <f>+E638*D638</f>
        <v>0</v>
      </c>
    </row>
    <row r="639" spans="1:6" x14ac:dyDescent="0.25">
      <c r="A639" s="7" t="s">
        <v>118</v>
      </c>
      <c r="B639" s="57" t="s">
        <v>119</v>
      </c>
      <c r="C639" s="57"/>
      <c r="D639" s="57"/>
      <c r="E639" s="62"/>
      <c r="F639" s="58"/>
    </row>
    <row r="640" spans="1:6" ht="51" x14ac:dyDescent="0.25">
      <c r="A640" s="13" t="s">
        <v>120</v>
      </c>
      <c r="B640" s="14" t="s">
        <v>179</v>
      </c>
      <c r="C640" s="15" t="s">
        <v>6</v>
      </c>
      <c r="D640" s="34">
        <v>55</v>
      </c>
      <c r="E640" s="33"/>
      <c r="F640" s="16">
        <f>+E640*D640</f>
        <v>0</v>
      </c>
    </row>
    <row r="641" spans="1:6" x14ac:dyDescent="0.25">
      <c r="A641" s="7" t="s">
        <v>121</v>
      </c>
      <c r="B641" s="57" t="s">
        <v>122</v>
      </c>
      <c r="C641" s="57"/>
      <c r="D641" s="57"/>
      <c r="E641" s="62"/>
      <c r="F641" s="58"/>
    </row>
    <row r="642" spans="1:6" ht="38.25" x14ac:dyDescent="0.25">
      <c r="A642" s="13" t="s">
        <v>123</v>
      </c>
      <c r="B642" s="14" t="s">
        <v>180</v>
      </c>
      <c r="C642" s="15" t="s">
        <v>6</v>
      </c>
      <c r="D642" s="34">
        <v>55</v>
      </c>
      <c r="E642" s="33"/>
      <c r="F642" s="16">
        <f>+E642*D642</f>
        <v>0</v>
      </c>
    </row>
    <row r="643" spans="1:6" x14ac:dyDescent="0.25">
      <c r="A643" s="7" t="s">
        <v>52</v>
      </c>
      <c r="B643" s="62" t="s">
        <v>124</v>
      </c>
      <c r="C643" s="62"/>
      <c r="D643" s="62"/>
      <c r="E643" s="62"/>
      <c r="F643" s="67"/>
    </row>
    <row r="644" spans="1:6" ht="25.5" x14ac:dyDescent="0.25">
      <c r="A644" s="13" t="s">
        <v>125</v>
      </c>
      <c r="B644" s="14" t="s">
        <v>181</v>
      </c>
      <c r="C644" s="15" t="s">
        <v>22</v>
      </c>
      <c r="D644" s="15">
        <v>2.2000000000000002</v>
      </c>
      <c r="E644" s="33"/>
      <c r="F644" s="16">
        <f>+E644*D644</f>
        <v>0</v>
      </c>
    </row>
    <row r="645" spans="1:6" x14ac:dyDescent="0.25">
      <c r="A645" s="7" t="s">
        <v>96</v>
      </c>
      <c r="B645" s="57" t="s">
        <v>126</v>
      </c>
      <c r="C645" s="57"/>
      <c r="D645" s="57"/>
      <c r="E645" s="62"/>
      <c r="F645" s="58"/>
    </row>
    <row r="646" spans="1:6" ht="38.25" x14ac:dyDescent="0.25">
      <c r="A646" s="13" t="s">
        <v>127</v>
      </c>
      <c r="B646" s="14" t="s">
        <v>184</v>
      </c>
      <c r="C646" s="15" t="s">
        <v>114</v>
      </c>
      <c r="D646" s="15">
        <v>1</v>
      </c>
      <c r="E646" s="33"/>
      <c r="F646" s="16">
        <f>+E646*D646</f>
        <v>0</v>
      </c>
    </row>
    <row r="647" spans="1:6" x14ac:dyDescent="0.25">
      <c r="A647" s="7" t="s">
        <v>128</v>
      </c>
      <c r="B647" s="57" t="s">
        <v>129</v>
      </c>
      <c r="C647" s="57"/>
      <c r="D647" s="57"/>
      <c r="E647" s="62"/>
      <c r="F647" s="58"/>
    </row>
    <row r="648" spans="1:6" ht="38.25" x14ac:dyDescent="0.25">
      <c r="A648" s="13" t="s">
        <v>130</v>
      </c>
      <c r="B648" s="14" t="s">
        <v>182</v>
      </c>
      <c r="C648" s="15" t="s">
        <v>6</v>
      </c>
      <c r="D648" s="15">
        <v>2.46</v>
      </c>
      <c r="E648" s="33"/>
      <c r="F648" s="16">
        <f>+E648*D648</f>
        <v>0</v>
      </c>
    </row>
    <row r="649" spans="1:6" x14ac:dyDescent="0.25">
      <c r="A649" s="7" t="s">
        <v>131</v>
      </c>
      <c r="B649" s="57" t="s">
        <v>132</v>
      </c>
      <c r="C649" s="57"/>
      <c r="D649" s="57"/>
      <c r="E649" s="62"/>
      <c r="F649" s="58"/>
    </row>
    <row r="650" spans="1:6" ht="25.5" x14ac:dyDescent="0.25">
      <c r="A650" s="13" t="s">
        <v>133</v>
      </c>
      <c r="B650" s="14" t="s">
        <v>183</v>
      </c>
      <c r="C650" s="15" t="s">
        <v>6</v>
      </c>
      <c r="D650" s="15">
        <v>20</v>
      </c>
      <c r="E650" s="33"/>
      <c r="F650" s="16">
        <f>+E650*D650</f>
        <v>0</v>
      </c>
    </row>
    <row r="651" spans="1:6" x14ac:dyDescent="0.25">
      <c r="A651" s="45" t="s">
        <v>10</v>
      </c>
      <c r="B651" s="46"/>
      <c r="C651" s="46"/>
      <c r="D651" s="46"/>
      <c r="E651" s="66"/>
      <c r="F651" s="16">
        <f>SUM(F636:F650)</f>
        <v>0</v>
      </c>
    </row>
    <row r="652" spans="1:6" x14ac:dyDescent="0.25">
      <c r="A652" s="8" t="s">
        <v>12</v>
      </c>
      <c r="B652" s="9" t="s">
        <v>0</v>
      </c>
      <c r="C652" s="10" t="s">
        <v>1</v>
      </c>
      <c r="D652" s="10" t="s">
        <v>2</v>
      </c>
      <c r="E652" s="11" t="s">
        <v>3</v>
      </c>
      <c r="F652" s="11" t="s">
        <v>4</v>
      </c>
    </row>
    <row r="653" spans="1:6" x14ac:dyDescent="0.25">
      <c r="A653" s="52" t="s">
        <v>7</v>
      </c>
      <c r="B653" s="53"/>
      <c r="C653" s="53"/>
      <c r="D653" s="53"/>
      <c r="E653" s="60"/>
      <c r="F653" s="54"/>
    </row>
    <row r="654" spans="1:6" x14ac:dyDescent="0.25">
      <c r="A654" s="12" t="s">
        <v>13</v>
      </c>
      <c r="B654" s="55" t="s">
        <v>5</v>
      </c>
      <c r="C654" s="55"/>
      <c r="D654" s="55"/>
      <c r="E654" s="61"/>
      <c r="F654" s="56"/>
    </row>
    <row r="655" spans="1:6" ht="63.75" x14ac:dyDescent="0.25">
      <c r="A655" s="13" t="s">
        <v>113</v>
      </c>
      <c r="B655" s="14" t="s">
        <v>177</v>
      </c>
      <c r="C655" s="15" t="s">
        <v>114</v>
      </c>
      <c r="D655" s="15">
        <v>1</v>
      </c>
      <c r="E655" s="33"/>
      <c r="F655" s="16">
        <f>+E655*D655</f>
        <v>0</v>
      </c>
    </row>
    <row r="656" spans="1:6" x14ac:dyDescent="0.25">
      <c r="A656" s="7" t="s">
        <v>115</v>
      </c>
      <c r="B656" s="57" t="s">
        <v>116</v>
      </c>
      <c r="C656" s="57"/>
      <c r="D656" s="57"/>
      <c r="E656" s="62"/>
      <c r="F656" s="58"/>
    </row>
    <row r="657" spans="1:6" ht="63.75" x14ac:dyDescent="0.25">
      <c r="A657" s="13" t="s">
        <v>117</v>
      </c>
      <c r="B657" s="14" t="s">
        <v>178</v>
      </c>
      <c r="C657" s="15" t="s">
        <v>6</v>
      </c>
      <c r="D657" s="15">
        <v>35</v>
      </c>
      <c r="E657" s="33"/>
      <c r="F657" s="16">
        <f>+E657*D657</f>
        <v>0</v>
      </c>
    </row>
    <row r="658" spans="1:6" x14ac:dyDescent="0.25">
      <c r="A658" s="7" t="s">
        <v>118</v>
      </c>
      <c r="B658" s="57" t="s">
        <v>119</v>
      </c>
      <c r="C658" s="57"/>
      <c r="D658" s="57"/>
      <c r="E658" s="62"/>
      <c r="F658" s="58"/>
    </row>
    <row r="659" spans="1:6" ht="51" x14ac:dyDescent="0.25">
      <c r="A659" s="13" t="s">
        <v>120</v>
      </c>
      <c r="B659" s="14" t="s">
        <v>179</v>
      </c>
      <c r="C659" s="15" t="s">
        <v>6</v>
      </c>
      <c r="D659" s="15">
        <v>35</v>
      </c>
      <c r="E659" s="33"/>
      <c r="F659" s="16">
        <f>+E659*D659</f>
        <v>0</v>
      </c>
    </row>
    <row r="660" spans="1:6" x14ac:dyDescent="0.25">
      <c r="A660" s="7" t="s">
        <v>121</v>
      </c>
      <c r="B660" s="57" t="s">
        <v>122</v>
      </c>
      <c r="C660" s="57"/>
      <c r="D660" s="57"/>
      <c r="E660" s="62"/>
      <c r="F660" s="58"/>
    </row>
    <row r="661" spans="1:6" ht="38.25" x14ac:dyDescent="0.25">
      <c r="A661" s="13" t="s">
        <v>123</v>
      </c>
      <c r="B661" s="14" t="s">
        <v>180</v>
      </c>
      <c r="C661" s="15" t="s">
        <v>6</v>
      </c>
      <c r="D661" s="15">
        <v>35</v>
      </c>
      <c r="E661" s="33"/>
      <c r="F661" s="16">
        <f>+E661*D661</f>
        <v>0</v>
      </c>
    </row>
    <row r="662" spans="1:6" x14ac:dyDescent="0.25">
      <c r="A662" s="7" t="s">
        <v>52</v>
      </c>
      <c r="B662" s="57" t="s">
        <v>124</v>
      </c>
      <c r="C662" s="57"/>
      <c r="D662" s="57"/>
      <c r="E662" s="62"/>
      <c r="F662" s="58"/>
    </row>
    <row r="663" spans="1:6" ht="25.5" x14ac:dyDescent="0.25">
      <c r="A663" s="13" t="s">
        <v>125</v>
      </c>
      <c r="B663" s="14" t="s">
        <v>181</v>
      </c>
      <c r="C663" s="15" t="s">
        <v>22</v>
      </c>
      <c r="D663" s="15">
        <v>2.46</v>
      </c>
      <c r="E663" s="33"/>
      <c r="F663" s="16">
        <f>+E663*D663</f>
        <v>0</v>
      </c>
    </row>
    <row r="664" spans="1:6" x14ac:dyDescent="0.25">
      <c r="A664" s="7" t="s">
        <v>131</v>
      </c>
      <c r="B664" s="57" t="s">
        <v>132</v>
      </c>
      <c r="C664" s="57"/>
      <c r="D664" s="57"/>
      <c r="E664" s="62"/>
      <c r="F664" s="58"/>
    </row>
    <row r="665" spans="1:6" ht="25.5" x14ac:dyDescent="0.25">
      <c r="A665" s="13" t="s">
        <v>133</v>
      </c>
      <c r="B665" s="14" t="s">
        <v>183</v>
      </c>
      <c r="C665" s="15" t="s">
        <v>6</v>
      </c>
      <c r="D665" s="15">
        <v>10</v>
      </c>
      <c r="E665" s="33"/>
      <c r="F665" s="16">
        <f>+E665*D665</f>
        <v>0</v>
      </c>
    </row>
    <row r="666" spans="1:6" x14ac:dyDescent="0.25">
      <c r="A666" s="45" t="s">
        <v>10</v>
      </c>
      <c r="B666" s="46"/>
      <c r="C666" s="46"/>
      <c r="D666" s="46"/>
      <c r="E666" s="66"/>
      <c r="F666" s="16">
        <f>SUM(F655:F665)</f>
        <v>0</v>
      </c>
    </row>
    <row r="667" spans="1:6" x14ac:dyDescent="0.25">
      <c r="A667" s="8" t="s">
        <v>12</v>
      </c>
      <c r="B667" s="9" t="s">
        <v>0</v>
      </c>
      <c r="C667" s="10" t="s">
        <v>1</v>
      </c>
      <c r="D667" s="10" t="s">
        <v>2</v>
      </c>
      <c r="E667" s="11" t="s">
        <v>3</v>
      </c>
      <c r="F667" s="11" t="s">
        <v>4</v>
      </c>
    </row>
    <row r="668" spans="1:6" x14ac:dyDescent="0.25">
      <c r="A668" s="52" t="s">
        <v>90</v>
      </c>
      <c r="B668" s="53"/>
      <c r="C668" s="53"/>
      <c r="D668" s="53"/>
      <c r="E668" s="60"/>
      <c r="F668" s="54"/>
    </row>
    <row r="669" spans="1:6" x14ac:dyDescent="0.25">
      <c r="A669" s="12" t="s">
        <v>13</v>
      </c>
      <c r="B669" s="55" t="s">
        <v>5</v>
      </c>
      <c r="C669" s="55"/>
      <c r="D669" s="55"/>
      <c r="E669" s="61"/>
      <c r="F669" s="56"/>
    </row>
    <row r="670" spans="1:6" ht="63.75" x14ac:dyDescent="0.25">
      <c r="A670" s="13" t="s">
        <v>113</v>
      </c>
      <c r="B670" s="14" t="s">
        <v>177</v>
      </c>
      <c r="C670" s="15" t="s">
        <v>114</v>
      </c>
      <c r="D670" s="15">
        <v>1</v>
      </c>
      <c r="E670" s="33"/>
      <c r="F670" s="16">
        <f>+E670*D670</f>
        <v>0</v>
      </c>
    </row>
    <row r="671" spans="1:6" x14ac:dyDescent="0.25">
      <c r="A671" s="7" t="s">
        <v>115</v>
      </c>
      <c r="B671" s="57" t="s">
        <v>116</v>
      </c>
      <c r="C671" s="57"/>
      <c r="D671" s="57"/>
      <c r="E671" s="62"/>
      <c r="F671" s="58"/>
    </row>
    <row r="672" spans="1:6" ht="63.75" x14ac:dyDescent="0.25">
      <c r="A672" s="13" t="s">
        <v>117</v>
      </c>
      <c r="B672" s="14" t="s">
        <v>178</v>
      </c>
      <c r="C672" s="15" t="s">
        <v>6</v>
      </c>
      <c r="D672" s="34">
        <v>100</v>
      </c>
      <c r="E672" s="33"/>
      <c r="F672" s="16">
        <f>+E672*D672</f>
        <v>0</v>
      </c>
    </row>
    <row r="673" spans="1:6" x14ac:dyDescent="0.25">
      <c r="A673" s="7" t="s">
        <v>118</v>
      </c>
      <c r="B673" s="57" t="s">
        <v>119</v>
      </c>
      <c r="C673" s="57"/>
      <c r="D673" s="57"/>
      <c r="E673" s="62"/>
      <c r="F673" s="58"/>
    </row>
    <row r="674" spans="1:6" ht="51" x14ac:dyDescent="0.25">
      <c r="A674" s="13" t="s">
        <v>120</v>
      </c>
      <c r="B674" s="14" t="s">
        <v>179</v>
      </c>
      <c r="C674" s="15" t="s">
        <v>6</v>
      </c>
      <c r="D674" s="34">
        <v>100</v>
      </c>
      <c r="E674" s="33"/>
      <c r="F674" s="16">
        <f>+E674*D674</f>
        <v>0</v>
      </c>
    </row>
    <row r="675" spans="1:6" x14ac:dyDescent="0.25">
      <c r="A675" s="7" t="s">
        <v>121</v>
      </c>
      <c r="B675" s="57" t="s">
        <v>122</v>
      </c>
      <c r="C675" s="57"/>
      <c r="D675" s="57"/>
      <c r="E675" s="62"/>
      <c r="F675" s="58"/>
    </row>
    <row r="676" spans="1:6" ht="38.25" x14ac:dyDescent="0.25">
      <c r="A676" s="13" t="s">
        <v>123</v>
      </c>
      <c r="B676" s="14" t="s">
        <v>180</v>
      </c>
      <c r="C676" s="15" t="s">
        <v>6</v>
      </c>
      <c r="D676" s="34">
        <v>100</v>
      </c>
      <c r="E676" s="33"/>
      <c r="F676" s="16">
        <f>+E676*D676</f>
        <v>0</v>
      </c>
    </row>
    <row r="677" spans="1:6" x14ac:dyDescent="0.25">
      <c r="A677" s="7" t="s">
        <v>52</v>
      </c>
      <c r="B677" s="57" t="s">
        <v>124</v>
      </c>
      <c r="C677" s="57"/>
      <c r="D677" s="57"/>
      <c r="E677" s="62"/>
      <c r="F677" s="58"/>
    </row>
    <row r="678" spans="1:6" ht="25.5" x14ac:dyDescent="0.25">
      <c r="A678" s="13" t="s">
        <v>125</v>
      </c>
      <c r="B678" s="14" t="s">
        <v>181</v>
      </c>
      <c r="C678" s="15" t="s">
        <v>22</v>
      </c>
      <c r="D678" s="15">
        <v>4</v>
      </c>
      <c r="E678" s="33"/>
      <c r="F678" s="16">
        <f>+E678*D678</f>
        <v>0</v>
      </c>
    </row>
    <row r="679" spans="1:6" x14ac:dyDescent="0.25">
      <c r="A679" s="7" t="s">
        <v>96</v>
      </c>
      <c r="B679" s="57" t="s">
        <v>126</v>
      </c>
      <c r="C679" s="57"/>
      <c r="D679" s="57"/>
      <c r="E679" s="62"/>
      <c r="F679" s="58"/>
    </row>
    <row r="680" spans="1:6" ht="38.25" x14ac:dyDescent="0.25">
      <c r="A680" s="13" t="s">
        <v>127</v>
      </c>
      <c r="B680" s="14" t="s">
        <v>184</v>
      </c>
      <c r="C680" s="15" t="s">
        <v>114</v>
      </c>
      <c r="D680" s="15">
        <v>1</v>
      </c>
      <c r="E680" s="33"/>
      <c r="F680" s="16">
        <f>+E680*D680</f>
        <v>0</v>
      </c>
    </row>
    <row r="681" spans="1:6" x14ac:dyDescent="0.25">
      <c r="A681" s="7" t="s">
        <v>128</v>
      </c>
      <c r="B681" s="57" t="s">
        <v>129</v>
      </c>
      <c r="C681" s="57"/>
      <c r="D681" s="57"/>
      <c r="E681" s="62"/>
      <c r="F681" s="58"/>
    </row>
    <row r="682" spans="1:6" ht="38.25" x14ac:dyDescent="0.25">
      <c r="A682" s="13" t="s">
        <v>130</v>
      </c>
      <c r="B682" s="14" t="s">
        <v>182</v>
      </c>
      <c r="C682" s="15" t="s">
        <v>6</v>
      </c>
      <c r="D682" s="15">
        <v>0.81</v>
      </c>
      <c r="E682" s="33"/>
      <c r="F682" s="16">
        <f>+E682*D682</f>
        <v>0</v>
      </c>
    </row>
    <row r="683" spans="1:6" x14ac:dyDescent="0.25">
      <c r="A683" s="7" t="s">
        <v>131</v>
      </c>
      <c r="B683" s="57" t="s">
        <v>132</v>
      </c>
      <c r="C683" s="57"/>
      <c r="D683" s="57"/>
      <c r="E683" s="62"/>
      <c r="F683" s="58"/>
    </row>
    <row r="684" spans="1:6" ht="25.5" x14ac:dyDescent="0.25">
      <c r="A684" s="13" t="s">
        <v>133</v>
      </c>
      <c r="B684" s="14" t="s">
        <v>183</v>
      </c>
      <c r="C684" s="15" t="s">
        <v>6</v>
      </c>
      <c r="D684" s="15">
        <v>39</v>
      </c>
      <c r="E684" s="33"/>
      <c r="F684" s="16">
        <f>+E684*D684</f>
        <v>0</v>
      </c>
    </row>
    <row r="685" spans="1:6" x14ac:dyDescent="0.25">
      <c r="A685" s="45" t="s">
        <v>10</v>
      </c>
      <c r="B685" s="46"/>
      <c r="C685" s="46"/>
      <c r="D685" s="46"/>
      <c r="E685" s="66"/>
      <c r="F685" s="16">
        <f>SUM(F670:F684)</f>
        <v>0</v>
      </c>
    </row>
    <row r="686" spans="1:6" x14ac:dyDescent="0.25">
      <c r="A686" s="8" t="s">
        <v>12</v>
      </c>
      <c r="B686" s="9" t="s">
        <v>0</v>
      </c>
      <c r="C686" s="10" t="s">
        <v>1</v>
      </c>
      <c r="D686" s="10" t="s">
        <v>2</v>
      </c>
      <c r="E686" s="11" t="s">
        <v>3</v>
      </c>
      <c r="F686" s="11" t="s">
        <v>4</v>
      </c>
    </row>
    <row r="687" spans="1:6" x14ac:dyDescent="0.25">
      <c r="A687" s="52" t="s">
        <v>91</v>
      </c>
      <c r="B687" s="53"/>
      <c r="C687" s="53"/>
      <c r="D687" s="53"/>
      <c r="E687" s="60"/>
      <c r="F687" s="54"/>
    </row>
    <row r="688" spans="1:6" x14ac:dyDescent="0.25">
      <c r="A688" s="12" t="s">
        <v>13</v>
      </c>
      <c r="B688" s="55" t="s">
        <v>5</v>
      </c>
      <c r="C688" s="55"/>
      <c r="D688" s="55"/>
      <c r="E688" s="61"/>
      <c r="F688" s="56"/>
    </row>
    <row r="689" spans="1:6" ht="63.75" x14ac:dyDescent="0.25">
      <c r="A689" s="13" t="s">
        <v>113</v>
      </c>
      <c r="B689" s="14" t="s">
        <v>177</v>
      </c>
      <c r="C689" s="15" t="s">
        <v>114</v>
      </c>
      <c r="D689" s="15">
        <v>1</v>
      </c>
      <c r="E689" s="33"/>
      <c r="F689" s="16">
        <f>+E689*D689</f>
        <v>0</v>
      </c>
    </row>
    <row r="690" spans="1:6" x14ac:dyDescent="0.25">
      <c r="A690" s="7" t="s">
        <v>115</v>
      </c>
      <c r="B690" s="57" t="s">
        <v>116</v>
      </c>
      <c r="C690" s="57"/>
      <c r="D690" s="57"/>
      <c r="E690" s="62"/>
      <c r="F690" s="58"/>
    </row>
    <row r="691" spans="1:6" ht="63.75" x14ac:dyDescent="0.25">
      <c r="A691" s="13" t="s">
        <v>117</v>
      </c>
      <c r="B691" s="14" t="s">
        <v>178</v>
      </c>
      <c r="C691" s="15" t="s">
        <v>6</v>
      </c>
      <c r="D691" s="15">
        <v>76</v>
      </c>
      <c r="E691" s="33"/>
      <c r="F691" s="16">
        <f>+E691*D691</f>
        <v>0</v>
      </c>
    </row>
    <row r="692" spans="1:6" x14ac:dyDescent="0.25">
      <c r="A692" s="7" t="s">
        <v>118</v>
      </c>
      <c r="B692" s="57" t="s">
        <v>119</v>
      </c>
      <c r="C692" s="57"/>
      <c r="D692" s="57"/>
      <c r="E692" s="62"/>
      <c r="F692" s="58"/>
    </row>
    <row r="693" spans="1:6" ht="51" x14ac:dyDescent="0.25">
      <c r="A693" s="13" t="s">
        <v>120</v>
      </c>
      <c r="B693" s="14" t="s">
        <v>179</v>
      </c>
      <c r="C693" s="15" t="s">
        <v>6</v>
      </c>
      <c r="D693" s="15">
        <v>76</v>
      </c>
      <c r="E693" s="33"/>
      <c r="F693" s="16">
        <f>+E693*D693</f>
        <v>0</v>
      </c>
    </row>
    <row r="694" spans="1:6" x14ac:dyDescent="0.25">
      <c r="A694" s="7" t="s">
        <v>121</v>
      </c>
      <c r="B694" s="57" t="s">
        <v>122</v>
      </c>
      <c r="C694" s="57"/>
      <c r="D694" s="57"/>
      <c r="E694" s="62"/>
      <c r="F694" s="58"/>
    </row>
    <row r="695" spans="1:6" ht="38.25" x14ac:dyDescent="0.25">
      <c r="A695" s="13" t="s">
        <v>123</v>
      </c>
      <c r="B695" s="14" t="s">
        <v>180</v>
      </c>
      <c r="C695" s="15" t="s">
        <v>6</v>
      </c>
      <c r="D695" s="15">
        <v>76</v>
      </c>
      <c r="E695" s="33"/>
      <c r="F695" s="16">
        <f>+E695*D695</f>
        <v>0</v>
      </c>
    </row>
    <row r="696" spans="1:6" x14ac:dyDescent="0.25">
      <c r="A696" s="7" t="s">
        <v>52</v>
      </c>
      <c r="B696" s="62" t="s">
        <v>124</v>
      </c>
      <c r="C696" s="62"/>
      <c r="D696" s="62"/>
      <c r="E696" s="62"/>
      <c r="F696" s="67"/>
    </row>
    <row r="697" spans="1:6" ht="25.5" x14ac:dyDescent="0.25">
      <c r="A697" s="13" t="s">
        <v>125</v>
      </c>
      <c r="B697" s="14" t="s">
        <v>181</v>
      </c>
      <c r="C697" s="15" t="s">
        <v>22</v>
      </c>
      <c r="D697" s="15">
        <v>3.7</v>
      </c>
      <c r="E697" s="33"/>
      <c r="F697" s="16">
        <f>+E697*D697</f>
        <v>0</v>
      </c>
    </row>
    <row r="698" spans="1:6" x14ac:dyDescent="0.25">
      <c r="A698" s="7" t="s">
        <v>96</v>
      </c>
      <c r="B698" s="57" t="s">
        <v>126</v>
      </c>
      <c r="C698" s="57"/>
      <c r="D698" s="57"/>
      <c r="E698" s="62"/>
      <c r="F698" s="58"/>
    </row>
    <row r="699" spans="1:6" ht="38.25" x14ac:dyDescent="0.25">
      <c r="A699" s="13" t="s">
        <v>127</v>
      </c>
      <c r="B699" s="14" t="s">
        <v>184</v>
      </c>
      <c r="C699" s="15" t="s">
        <v>114</v>
      </c>
      <c r="D699" s="15">
        <v>1</v>
      </c>
      <c r="E699" s="33"/>
      <c r="F699" s="16">
        <f>+E699*D699</f>
        <v>0</v>
      </c>
    </row>
    <row r="700" spans="1:6" x14ac:dyDescent="0.25">
      <c r="A700" s="7" t="s">
        <v>128</v>
      </c>
      <c r="B700" s="57" t="s">
        <v>129</v>
      </c>
      <c r="C700" s="57"/>
      <c r="D700" s="57"/>
      <c r="E700" s="62"/>
      <c r="F700" s="58"/>
    </row>
    <row r="701" spans="1:6" ht="38.25" x14ac:dyDescent="0.25">
      <c r="A701" s="13" t="s">
        <v>130</v>
      </c>
      <c r="B701" s="14" t="s">
        <v>182</v>
      </c>
      <c r="C701" s="15" t="s">
        <v>6</v>
      </c>
      <c r="D701" s="15">
        <v>2.21</v>
      </c>
      <c r="E701" s="33"/>
      <c r="F701" s="16">
        <f>+E701*D701</f>
        <v>0</v>
      </c>
    </row>
    <row r="702" spans="1:6" x14ac:dyDescent="0.25">
      <c r="A702" s="7" t="s">
        <v>131</v>
      </c>
      <c r="B702" s="57" t="s">
        <v>132</v>
      </c>
      <c r="C702" s="57"/>
      <c r="D702" s="57"/>
      <c r="E702" s="62"/>
      <c r="F702" s="58"/>
    </row>
    <row r="703" spans="1:6" ht="25.5" x14ac:dyDescent="0.25">
      <c r="A703" s="13" t="s">
        <v>133</v>
      </c>
      <c r="B703" s="14" t="s">
        <v>183</v>
      </c>
      <c r="C703" s="15" t="s">
        <v>6</v>
      </c>
      <c r="D703" s="15">
        <v>32</v>
      </c>
      <c r="E703" s="33"/>
      <c r="F703" s="16">
        <f>+E703*D703</f>
        <v>0</v>
      </c>
    </row>
    <row r="704" spans="1:6" x14ac:dyDescent="0.25">
      <c r="A704" s="45" t="s">
        <v>10</v>
      </c>
      <c r="B704" s="46"/>
      <c r="C704" s="46"/>
      <c r="D704" s="46"/>
      <c r="E704" s="66"/>
      <c r="F704" s="16">
        <f>SUM(F689:F703)</f>
        <v>0</v>
      </c>
    </row>
    <row r="705" spans="1:6" x14ac:dyDescent="0.25">
      <c r="A705" s="8" t="s">
        <v>12</v>
      </c>
      <c r="B705" s="9" t="s">
        <v>0</v>
      </c>
      <c r="C705" s="10" t="s">
        <v>1</v>
      </c>
      <c r="D705" s="10" t="s">
        <v>2</v>
      </c>
      <c r="E705" s="11" t="s">
        <v>3</v>
      </c>
      <c r="F705" s="11" t="s">
        <v>4</v>
      </c>
    </row>
    <row r="706" spans="1:6" x14ac:dyDescent="0.25">
      <c r="A706" s="68" t="s">
        <v>93</v>
      </c>
      <c r="B706" s="69"/>
      <c r="C706" s="69"/>
      <c r="D706" s="69"/>
      <c r="E706" s="69"/>
      <c r="F706" s="70"/>
    </row>
    <row r="707" spans="1:6" x14ac:dyDescent="0.25">
      <c r="A707" s="12" t="s">
        <v>13</v>
      </c>
      <c r="B707" s="55" t="s">
        <v>5</v>
      </c>
      <c r="C707" s="55"/>
      <c r="D707" s="55"/>
      <c r="E707" s="61"/>
      <c r="F707" s="56"/>
    </row>
    <row r="708" spans="1:6" ht="63.75" x14ac:dyDescent="0.25">
      <c r="A708" s="13" t="s">
        <v>113</v>
      </c>
      <c r="B708" s="14" t="s">
        <v>177</v>
      </c>
      <c r="C708" s="15" t="s">
        <v>114</v>
      </c>
      <c r="D708" s="15">
        <v>1</v>
      </c>
      <c r="E708" s="33"/>
      <c r="F708" s="16">
        <f>+E708*D708</f>
        <v>0</v>
      </c>
    </row>
    <row r="709" spans="1:6" x14ac:dyDescent="0.25">
      <c r="A709" s="7" t="s">
        <v>115</v>
      </c>
      <c r="B709" s="57" t="s">
        <v>116</v>
      </c>
      <c r="C709" s="57"/>
      <c r="D709" s="57"/>
      <c r="E709" s="62"/>
      <c r="F709" s="58"/>
    </row>
    <row r="710" spans="1:6" ht="63.75" x14ac:dyDescent="0.25">
      <c r="A710" s="13" t="s">
        <v>117</v>
      </c>
      <c r="B710" s="14" t="s">
        <v>178</v>
      </c>
      <c r="C710" s="15" t="s">
        <v>6</v>
      </c>
      <c r="D710" s="34">
        <v>260</v>
      </c>
      <c r="E710" s="33"/>
      <c r="F710" s="16">
        <f>+E710*D710</f>
        <v>0</v>
      </c>
    </row>
    <row r="711" spans="1:6" x14ac:dyDescent="0.25">
      <c r="A711" s="7" t="s">
        <v>118</v>
      </c>
      <c r="B711" s="57" t="s">
        <v>119</v>
      </c>
      <c r="C711" s="57"/>
      <c r="D711" s="57"/>
      <c r="E711" s="62"/>
      <c r="F711" s="58"/>
    </row>
    <row r="712" spans="1:6" ht="51" x14ac:dyDescent="0.25">
      <c r="A712" s="13" t="s">
        <v>120</v>
      </c>
      <c r="B712" s="14" t="s">
        <v>179</v>
      </c>
      <c r="C712" s="15" t="s">
        <v>6</v>
      </c>
      <c r="D712" s="34">
        <v>260</v>
      </c>
      <c r="E712" s="33"/>
      <c r="F712" s="16">
        <f>+E712*D712</f>
        <v>0</v>
      </c>
    </row>
    <row r="713" spans="1:6" x14ac:dyDescent="0.25">
      <c r="A713" s="7" t="s">
        <v>121</v>
      </c>
      <c r="B713" s="57" t="s">
        <v>122</v>
      </c>
      <c r="C713" s="57"/>
      <c r="D713" s="57"/>
      <c r="E713" s="62"/>
      <c r="F713" s="58"/>
    </row>
    <row r="714" spans="1:6" ht="38.25" x14ac:dyDescent="0.25">
      <c r="A714" s="13" t="s">
        <v>123</v>
      </c>
      <c r="B714" s="14" t="s">
        <v>180</v>
      </c>
      <c r="C714" s="15" t="s">
        <v>6</v>
      </c>
      <c r="D714" s="34">
        <v>260</v>
      </c>
      <c r="E714" s="33"/>
      <c r="F714" s="16">
        <f>+E714*D714</f>
        <v>0</v>
      </c>
    </row>
    <row r="715" spans="1:6" x14ac:dyDescent="0.25">
      <c r="A715" s="7" t="s">
        <v>52</v>
      </c>
      <c r="B715" s="57" t="s">
        <v>124</v>
      </c>
      <c r="C715" s="57"/>
      <c r="D715" s="57"/>
      <c r="E715" s="62"/>
      <c r="F715" s="58"/>
    </row>
    <row r="716" spans="1:6" ht="25.5" x14ac:dyDescent="0.25">
      <c r="A716" s="13" t="s">
        <v>125</v>
      </c>
      <c r="B716" s="14" t="s">
        <v>181</v>
      </c>
      <c r="C716" s="15" t="s">
        <v>22</v>
      </c>
      <c r="D716" s="15">
        <v>5.44</v>
      </c>
      <c r="E716" s="33"/>
      <c r="F716" s="16">
        <f>+E716*D716</f>
        <v>0</v>
      </c>
    </row>
    <row r="717" spans="1:6" x14ac:dyDescent="0.25">
      <c r="A717" s="7" t="s">
        <v>96</v>
      </c>
      <c r="B717" s="57" t="s">
        <v>126</v>
      </c>
      <c r="C717" s="57"/>
      <c r="D717" s="57"/>
      <c r="E717" s="62"/>
      <c r="F717" s="58"/>
    </row>
    <row r="718" spans="1:6" ht="38.25" x14ac:dyDescent="0.25">
      <c r="A718" s="13" t="s">
        <v>127</v>
      </c>
      <c r="B718" s="14" t="s">
        <v>184</v>
      </c>
      <c r="C718" s="15" t="s">
        <v>114</v>
      </c>
      <c r="D718" s="15">
        <v>1</v>
      </c>
      <c r="E718" s="33"/>
      <c r="F718" s="16">
        <f>+E718*D718</f>
        <v>0</v>
      </c>
    </row>
    <row r="719" spans="1:6" x14ac:dyDescent="0.25">
      <c r="A719" s="7" t="s">
        <v>128</v>
      </c>
      <c r="B719" s="57" t="s">
        <v>129</v>
      </c>
      <c r="C719" s="57"/>
      <c r="D719" s="57"/>
      <c r="E719" s="62"/>
      <c r="F719" s="58"/>
    </row>
    <row r="720" spans="1:6" ht="38.25" x14ac:dyDescent="0.25">
      <c r="A720" s="13" t="s">
        <v>130</v>
      </c>
      <c r="B720" s="14" t="s">
        <v>182</v>
      </c>
      <c r="C720" s="15" t="s">
        <v>6</v>
      </c>
      <c r="D720" s="15">
        <v>1.83</v>
      </c>
      <c r="E720" s="33"/>
      <c r="F720" s="16">
        <f>+E720*D720</f>
        <v>0</v>
      </c>
    </row>
    <row r="721" spans="1:6" x14ac:dyDescent="0.25">
      <c r="A721" s="7" t="s">
        <v>131</v>
      </c>
      <c r="B721" s="57" t="s">
        <v>132</v>
      </c>
      <c r="C721" s="57"/>
      <c r="D721" s="57"/>
      <c r="E721" s="62"/>
      <c r="F721" s="58"/>
    </row>
    <row r="722" spans="1:6" ht="25.5" x14ac:dyDescent="0.25">
      <c r="A722" s="13" t="s">
        <v>133</v>
      </c>
      <c r="B722" s="14" t="s">
        <v>183</v>
      </c>
      <c r="C722" s="15" t="s">
        <v>6</v>
      </c>
      <c r="D722" s="15">
        <v>170</v>
      </c>
      <c r="E722" s="33"/>
      <c r="F722" s="16">
        <f>+E722*D722</f>
        <v>0</v>
      </c>
    </row>
    <row r="723" spans="1:6" x14ac:dyDescent="0.25">
      <c r="A723" s="45" t="s">
        <v>10</v>
      </c>
      <c r="B723" s="46"/>
      <c r="C723" s="46"/>
      <c r="D723" s="46"/>
      <c r="E723" s="66"/>
      <c r="F723" s="16">
        <f>SUM(F708:F722)</f>
        <v>0</v>
      </c>
    </row>
    <row r="724" spans="1:6" x14ac:dyDescent="0.25">
      <c r="A724" s="8" t="s">
        <v>12</v>
      </c>
      <c r="B724" s="9" t="s">
        <v>0</v>
      </c>
      <c r="C724" s="10" t="s">
        <v>1</v>
      </c>
      <c r="D724" s="10" t="s">
        <v>2</v>
      </c>
      <c r="E724" s="11" t="s">
        <v>3</v>
      </c>
      <c r="F724" s="11" t="s">
        <v>4</v>
      </c>
    </row>
    <row r="725" spans="1:6" x14ac:dyDescent="0.25">
      <c r="A725" s="52" t="s">
        <v>135</v>
      </c>
      <c r="B725" s="53"/>
      <c r="C725" s="53"/>
      <c r="D725" s="53"/>
      <c r="E725" s="60"/>
      <c r="F725" s="54"/>
    </row>
    <row r="726" spans="1:6" x14ac:dyDescent="0.25">
      <c r="A726" s="12" t="s">
        <v>13</v>
      </c>
      <c r="B726" s="55" t="s">
        <v>5</v>
      </c>
      <c r="C726" s="55"/>
      <c r="D726" s="55"/>
      <c r="E726" s="61"/>
      <c r="F726" s="56"/>
    </row>
    <row r="727" spans="1:6" ht="63.75" x14ac:dyDescent="0.25">
      <c r="A727" s="13" t="s">
        <v>113</v>
      </c>
      <c r="B727" s="14" t="s">
        <v>177</v>
      </c>
      <c r="C727" s="15" t="s">
        <v>114</v>
      </c>
      <c r="D727" s="15">
        <v>1</v>
      </c>
      <c r="E727" s="33"/>
      <c r="F727" s="16">
        <f>+E727*D727</f>
        <v>0</v>
      </c>
    </row>
    <row r="728" spans="1:6" x14ac:dyDescent="0.25">
      <c r="A728" s="7" t="s">
        <v>115</v>
      </c>
      <c r="B728" s="57" t="s">
        <v>116</v>
      </c>
      <c r="C728" s="57"/>
      <c r="D728" s="57"/>
      <c r="E728" s="62"/>
      <c r="F728" s="58"/>
    </row>
    <row r="729" spans="1:6" ht="63.75" x14ac:dyDescent="0.25">
      <c r="A729" s="13" t="s">
        <v>117</v>
      </c>
      <c r="B729" s="14" t="s">
        <v>178</v>
      </c>
      <c r="C729" s="15" t="s">
        <v>6</v>
      </c>
      <c r="D729" s="34">
        <v>390</v>
      </c>
      <c r="E729" s="33"/>
      <c r="F729" s="16">
        <f>+E729*D729</f>
        <v>0</v>
      </c>
    </row>
    <row r="730" spans="1:6" x14ac:dyDescent="0.25">
      <c r="A730" s="7" t="s">
        <v>118</v>
      </c>
      <c r="B730" s="57" t="s">
        <v>119</v>
      </c>
      <c r="C730" s="57"/>
      <c r="D730" s="57"/>
      <c r="E730" s="62"/>
      <c r="F730" s="58"/>
    </row>
    <row r="731" spans="1:6" ht="51" x14ac:dyDescent="0.25">
      <c r="A731" s="13" t="s">
        <v>120</v>
      </c>
      <c r="B731" s="14" t="s">
        <v>179</v>
      </c>
      <c r="C731" s="15" t="s">
        <v>6</v>
      </c>
      <c r="D731" s="34">
        <v>390</v>
      </c>
      <c r="E731" s="33"/>
      <c r="F731" s="16">
        <f>+E731*D731</f>
        <v>0</v>
      </c>
    </row>
    <row r="732" spans="1:6" x14ac:dyDescent="0.25">
      <c r="A732" s="7" t="s">
        <v>121</v>
      </c>
      <c r="B732" s="57" t="s">
        <v>122</v>
      </c>
      <c r="C732" s="57"/>
      <c r="D732" s="57"/>
      <c r="E732" s="62"/>
      <c r="F732" s="58"/>
    </row>
    <row r="733" spans="1:6" ht="38.25" x14ac:dyDescent="0.25">
      <c r="A733" s="13" t="s">
        <v>123</v>
      </c>
      <c r="B733" s="14" t="s">
        <v>180</v>
      </c>
      <c r="C733" s="15" t="s">
        <v>6</v>
      </c>
      <c r="D733" s="34">
        <v>390</v>
      </c>
      <c r="E733" s="33"/>
      <c r="F733" s="16">
        <f>+E733*D733</f>
        <v>0</v>
      </c>
    </row>
    <row r="734" spans="1:6" x14ac:dyDescent="0.25">
      <c r="A734" s="7" t="s">
        <v>52</v>
      </c>
      <c r="B734" s="57" t="s">
        <v>124</v>
      </c>
      <c r="C734" s="57"/>
      <c r="D734" s="57"/>
      <c r="E734" s="62"/>
      <c r="F734" s="58"/>
    </row>
    <row r="735" spans="1:6" ht="25.5" x14ac:dyDescent="0.25">
      <c r="A735" s="13" t="s">
        <v>125</v>
      </c>
      <c r="B735" s="14" t="s">
        <v>181</v>
      </c>
      <c r="C735" s="15" t="s">
        <v>22</v>
      </c>
      <c r="D735" s="15">
        <v>7.8</v>
      </c>
      <c r="E735" s="33"/>
      <c r="F735" s="16">
        <f>+E735*D735</f>
        <v>0</v>
      </c>
    </row>
    <row r="736" spans="1:6" x14ac:dyDescent="0.25">
      <c r="A736" s="7" t="s">
        <v>128</v>
      </c>
      <c r="B736" s="57" t="s">
        <v>129</v>
      </c>
      <c r="C736" s="57"/>
      <c r="D736" s="57"/>
      <c r="E736" s="62"/>
      <c r="F736" s="58"/>
    </row>
    <row r="737" spans="1:6" ht="38.25" x14ac:dyDescent="0.25">
      <c r="A737" s="13" t="s">
        <v>130</v>
      </c>
      <c r="B737" s="14" t="s">
        <v>182</v>
      </c>
      <c r="C737" s="15" t="s">
        <v>6</v>
      </c>
      <c r="D737" s="15">
        <v>3</v>
      </c>
      <c r="E737" s="33"/>
      <c r="F737" s="16">
        <f>+E737*D737</f>
        <v>0</v>
      </c>
    </row>
    <row r="738" spans="1:6" x14ac:dyDescent="0.25">
      <c r="A738" s="7" t="s">
        <v>131</v>
      </c>
      <c r="B738" s="57" t="s">
        <v>132</v>
      </c>
      <c r="C738" s="57"/>
      <c r="D738" s="57"/>
      <c r="E738" s="62"/>
      <c r="F738" s="58"/>
    </row>
    <row r="739" spans="1:6" ht="25.5" x14ac:dyDescent="0.25">
      <c r="A739" s="13" t="s">
        <v>133</v>
      </c>
      <c r="B739" s="14" t="s">
        <v>183</v>
      </c>
      <c r="C739" s="15" t="s">
        <v>6</v>
      </c>
      <c r="D739" s="15">
        <v>151</v>
      </c>
      <c r="E739" s="33"/>
      <c r="F739" s="16">
        <f>+E739*D739</f>
        <v>0</v>
      </c>
    </row>
    <row r="740" spans="1:6" x14ac:dyDescent="0.25">
      <c r="A740" s="45" t="s">
        <v>10</v>
      </c>
      <c r="B740" s="46"/>
      <c r="C740" s="46"/>
      <c r="D740" s="46"/>
      <c r="E740" s="66"/>
      <c r="F740" s="16">
        <f>SUM(F727:F739)</f>
        <v>0</v>
      </c>
    </row>
    <row r="741" spans="1:6" ht="15.75" thickBot="1" x14ac:dyDescent="0.3">
      <c r="A741" s="71" t="s">
        <v>136</v>
      </c>
      <c r="B741" s="72"/>
      <c r="C741" s="72"/>
      <c r="D741" s="72"/>
      <c r="E741" s="73"/>
      <c r="F741" s="41">
        <f>SUM(F740,F723,F704,F685,F666,F651,F632,F615,F598,F579,F560)</f>
        <v>0</v>
      </c>
    </row>
    <row r="742" spans="1:6" ht="15.75" thickBot="1" x14ac:dyDescent="0.3"/>
    <row r="743" spans="1:6" ht="15.75" x14ac:dyDescent="0.25">
      <c r="A743" s="49" t="s">
        <v>14</v>
      </c>
      <c r="B743" s="50"/>
      <c r="C743" s="50"/>
      <c r="D743" s="50"/>
      <c r="E743" s="50"/>
      <c r="F743" s="51"/>
    </row>
    <row r="744" spans="1:6" x14ac:dyDescent="0.25">
      <c r="A744" s="8" t="s">
        <v>12</v>
      </c>
      <c r="B744" s="9" t="s">
        <v>0</v>
      </c>
      <c r="C744" s="10" t="s">
        <v>1</v>
      </c>
      <c r="D744" s="10" t="s">
        <v>2</v>
      </c>
      <c r="E744" s="10" t="s">
        <v>3</v>
      </c>
      <c r="F744" s="11" t="s">
        <v>4</v>
      </c>
    </row>
    <row r="745" spans="1:6" x14ac:dyDescent="0.25">
      <c r="A745" s="74" t="s">
        <v>8</v>
      </c>
      <c r="B745" s="75"/>
      <c r="C745" s="75"/>
      <c r="D745" s="75"/>
      <c r="E745" s="75"/>
      <c r="F745" s="76"/>
    </row>
    <row r="746" spans="1:6" x14ac:dyDescent="0.25">
      <c r="A746" s="12">
        <v>1</v>
      </c>
      <c r="B746" s="55" t="s">
        <v>5</v>
      </c>
      <c r="C746" s="55"/>
      <c r="D746" s="55"/>
      <c r="E746" s="55"/>
      <c r="F746" s="56"/>
    </row>
    <row r="747" spans="1:6" ht="25.5" x14ac:dyDescent="0.25">
      <c r="A747" s="13">
        <v>1.1000000000000001</v>
      </c>
      <c r="B747" s="14" t="s">
        <v>147</v>
      </c>
      <c r="C747" s="15" t="s">
        <v>6</v>
      </c>
      <c r="D747" s="34">
        <v>215</v>
      </c>
      <c r="E747" s="33"/>
      <c r="F747" s="27">
        <f>+E747*D747</f>
        <v>0</v>
      </c>
    </row>
    <row r="748" spans="1:6" x14ac:dyDescent="0.25">
      <c r="A748" s="7">
        <v>2</v>
      </c>
      <c r="B748" s="55" t="s">
        <v>138</v>
      </c>
      <c r="C748" s="55"/>
      <c r="D748" s="55"/>
      <c r="E748" s="55"/>
      <c r="F748" s="56"/>
    </row>
    <row r="749" spans="1:6" ht="25.5" x14ac:dyDescent="0.25">
      <c r="A749" s="13">
        <v>2.1</v>
      </c>
      <c r="B749" s="14" t="s">
        <v>185</v>
      </c>
      <c r="C749" s="15" t="s">
        <v>6</v>
      </c>
      <c r="D749" s="34">
        <v>205</v>
      </c>
      <c r="E749" s="33"/>
      <c r="F749" s="27">
        <f>+E749*D749</f>
        <v>0</v>
      </c>
    </row>
    <row r="750" spans="1:6" x14ac:dyDescent="0.25">
      <c r="A750" s="7">
        <v>4</v>
      </c>
      <c r="B750" s="55" t="s">
        <v>139</v>
      </c>
      <c r="C750" s="55"/>
      <c r="D750" s="55"/>
      <c r="E750" s="55"/>
      <c r="F750" s="56"/>
    </row>
    <row r="751" spans="1:6" ht="25.5" x14ac:dyDescent="0.25">
      <c r="A751" s="13">
        <v>4.0999999999999996</v>
      </c>
      <c r="B751" s="14" t="s">
        <v>148</v>
      </c>
      <c r="C751" s="15" t="s">
        <v>114</v>
      </c>
      <c r="D751" s="15">
        <v>6</v>
      </c>
      <c r="E751" s="33"/>
      <c r="F751" s="27">
        <f>+E751*D751</f>
        <v>0</v>
      </c>
    </row>
    <row r="752" spans="1:6" ht="25.5" x14ac:dyDescent="0.25">
      <c r="A752" s="13">
        <v>4.3</v>
      </c>
      <c r="B752" s="14" t="s">
        <v>149</v>
      </c>
      <c r="C752" s="15" t="s">
        <v>6</v>
      </c>
      <c r="D752" s="15">
        <v>45</v>
      </c>
      <c r="E752" s="33"/>
      <c r="F752" s="27">
        <f>+E752*D752</f>
        <v>0</v>
      </c>
    </row>
    <row r="753" spans="1:6" ht="35.25" customHeight="1" x14ac:dyDescent="0.25">
      <c r="A753" s="13">
        <v>4.4000000000000004</v>
      </c>
      <c r="B753" s="14" t="s">
        <v>150</v>
      </c>
      <c r="C753" s="15" t="s">
        <v>6</v>
      </c>
      <c r="D753" s="15">
        <v>45</v>
      </c>
      <c r="E753" s="33"/>
      <c r="F753" s="27">
        <f>+E753*D753</f>
        <v>0</v>
      </c>
    </row>
    <row r="754" spans="1:6" x14ac:dyDescent="0.25">
      <c r="A754" s="7">
        <v>6</v>
      </c>
      <c r="B754" s="55" t="s">
        <v>145</v>
      </c>
      <c r="C754" s="55"/>
      <c r="D754" s="55"/>
      <c r="E754" s="55"/>
      <c r="F754" s="56"/>
    </row>
    <row r="755" spans="1:6" ht="25.5" x14ac:dyDescent="0.25">
      <c r="A755" s="13">
        <v>6.2</v>
      </c>
      <c r="B755" s="14" t="s">
        <v>186</v>
      </c>
      <c r="C755" s="15" t="s">
        <v>6</v>
      </c>
      <c r="D755" s="15">
        <v>45</v>
      </c>
      <c r="E755" s="33"/>
      <c r="F755" s="27">
        <f>+E755*D755</f>
        <v>0</v>
      </c>
    </row>
    <row r="756" spans="1:6" x14ac:dyDescent="0.25">
      <c r="A756" s="7">
        <v>7</v>
      </c>
      <c r="B756" s="55" t="s">
        <v>97</v>
      </c>
      <c r="C756" s="55"/>
      <c r="D756" s="55"/>
      <c r="E756" s="55"/>
      <c r="F756" s="56"/>
    </row>
    <row r="757" spans="1:6" ht="38.25" x14ac:dyDescent="0.25">
      <c r="A757" s="13">
        <v>7.1</v>
      </c>
      <c r="B757" s="14" t="s">
        <v>174</v>
      </c>
      <c r="C757" s="15" t="s">
        <v>140</v>
      </c>
      <c r="D757" s="15">
        <v>1</v>
      </c>
      <c r="E757" s="33"/>
      <c r="F757" s="27">
        <f>+E757*D757</f>
        <v>0</v>
      </c>
    </row>
    <row r="758" spans="1:6" x14ac:dyDescent="0.25">
      <c r="A758" s="45" t="s">
        <v>10</v>
      </c>
      <c r="B758" s="46"/>
      <c r="C758" s="46"/>
      <c r="D758" s="46"/>
      <c r="E758" s="47"/>
      <c r="F758" s="28">
        <f>SUM(F747:F757)</f>
        <v>0</v>
      </c>
    </row>
    <row r="759" spans="1:6" ht="22.5" customHeight="1" x14ac:dyDescent="0.25">
      <c r="A759" s="8" t="s">
        <v>12</v>
      </c>
      <c r="B759" s="9" t="s">
        <v>0</v>
      </c>
      <c r="C759" s="10" t="s">
        <v>1</v>
      </c>
      <c r="D759" s="10" t="s">
        <v>2</v>
      </c>
      <c r="E759" s="10" t="s">
        <v>3</v>
      </c>
      <c r="F759" s="11" t="s">
        <v>4</v>
      </c>
    </row>
    <row r="760" spans="1:6" x14ac:dyDescent="0.25">
      <c r="A760" s="74" t="s">
        <v>141</v>
      </c>
      <c r="B760" s="75"/>
      <c r="C760" s="75"/>
      <c r="D760" s="75"/>
      <c r="E760" s="75"/>
      <c r="F760" s="76"/>
    </row>
    <row r="761" spans="1:6" x14ac:dyDescent="0.25">
      <c r="A761" s="12">
        <v>1</v>
      </c>
      <c r="B761" s="55" t="s">
        <v>5</v>
      </c>
      <c r="C761" s="55"/>
      <c r="D761" s="55"/>
      <c r="E761" s="55"/>
      <c r="F761" s="56"/>
    </row>
    <row r="762" spans="1:6" ht="38.25" x14ac:dyDescent="0.25">
      <c r="A762" s="13">
        <v>1.5</v>
      </c>
      <c r="B762" s="14" t="s">
        <v>154</v>
      </c>
      <c r="C762" s="15" t="s">
        <v>6</v>
      </c>
      <c r="D762" s="34">
        <v>205</v>
      </c>
      <c r="E762" s="33"/>
      <c r="F762" s="16">
        <f>+E762*D762</f>
        <v>0</v>
      </c>
    </row>
    <row r="763" spans="1:6" ht="38.25" x14ac:dyDescent="0.25">
      <c r="A763" s="13">
        <v>1.6</v>
      </c>
      <c r="B763" s="14" t="s">
        <v>156</v>
      </c>
      <c r="C763" s="15" t="s">
        <v>6</v>
      </c>
      <c r="D763" s="15">
        <v>71</v>
      </c>
      <c r="E763" s="33"/>
      <c r="F763" s="16">
        <f>+E763*D763</f>
        <v>0</v>
      </c>
    </row>
    <row r="764" spans="1:6" x14ac:dyDescent="0.25">
      <c r="A764" s="12">
        <v>2</v>
      </c>
      <c r="B764" s="55" t="s">
        <v>138</v>
      </c>
      <c r="C764" s="55"/>
      <c r="D764" s="55"/>
      <c r="E764" s="55"/>
      <c r="F764" s="56"/>
    </row>
    <row r="765" spans="1:6" ht="51" x14ac:dyDescent="0.25">
      <c r="A765" s="13">
        <v>2.2000000000000002</v>
      </c>
      <c r="B765" s="14" t="s">
        <v>155</v>
      </c>
      <c r="C765" s="15" t="s">
        <v>6</v>
      </c>
      <c r="D765" s="34">
        <v>205</v>
      </c>
      <c r="E765" s="33"/>
      <c r="F765" s="16">
        <f>+E765*D765</f>
        <v>0</v>
      </c>
    </row>
    <row r="766" spans="1:6" ht="38.25" x14ac:dyDescent="0.25">
      <c r="A766" s="13">
        <v>2.7</v>
      </c>
      <c r="B766" s="14" t="s">
        <v>153</v>
      </c>
      <c r="C766" s="15" t="s">
        <v>6</v>
      </c>
      <c r="D766" s="34">
        <v>220</v>
      </c>
      <c r="E766" s="33"/>
      <c r="F766" s="16">
        <f>+E766*D766</f>
        <v>0</v>
      </c>
    </row>
    <row r="767" spans="1:6" x14ac:dyDescent="0.25">
      <c r="A767" s="12">
        <v>3</v>
      </c>
      <c r="B767" s="55" t="s">
        <v>175</v>
      </c>
      <c r="C767" s="55"/>
      <c r="D767" s="55"/>
      <c r="E767" s="55"/>
      <c r="F767" s="56"/>
    </row>
    <row r="768" spans="1:6" ht="25.5" x14ac:dyDescent="0.25">
      <c r="A768" s="13">
        <v>3.1</v>
      </c>
      <c r="B768" s="14" t="s">
        <v>157</v>
      </c>
      <c r="C768" s="15" t="s">
        <v>6</v>
      </c>
      <c r="D768" s="34">
        <v>71</v>
      </c>
      <c r="E768" s="33"/>
      <c r="F768" s="16">
        <f>+E768*D768</f>
        <v>0</v>
      </c>
    </row>
    <row r="769" spans="1:6" x14ac:dyDescent="0.25">
      <c r="A769" s="12">
        <v>5</v>
      </c>
      <c r="B769" s="55" t="s">
        <v>176</v>
      </c>
      <c r="C769" s="55"/>
      <c r="D769" s="55"/>
      <c r="E769" s="55"/>
      <c r="F769" s="56"/>
    </row>
    <row r="770" spans="1:6" ht="25.5" x14ac:dyDescent="0.25">
      <c r="A770" s="13">
        <v>5.2</v>
      </c>
      <c r="B770" s="14" t="s">
        <v>158</v>
      </c>
      <c r="C770" s="15" t="s">
        <v>19</v>
      </c>
      <c r="D770" s="34">
        <v>5</v>
      </c>
      <c r="E770" s="33"/>
      <c r="F770" s="16">
        <f>+E770*D770</f>
        <v>0</v>
      </c>
    </row>
    <row r="771" spans="1:6" x14ac:dyDescent="0.25">
      <c r="A771" s="12">
        <v>6</v>
      </c>
      <c r="B771" s="55" t="s">
        <v>145</v>
      </c>
      <c r="C771" s="55"/>
      <c r="D771" s="55"/>
      <c r="E771" s="55"/>
      <c r="F771" s="56"/>
    </row>
    <row r="772" spans="1:6" ht="25.5" x14ac:dyDescent="0.25">
      <c r="A772" s="13">
        <v>6.3</v>
      </c>
      <c r="B772" s="14" t="s">
        <v>192</v>
      </c>
      <c r="C772" s="15" t="s">
        <v>22</v>
      </c>
      <c r="D772" s="34">
        <v>1550</v>
      </c>
      <c r="E772" s="33"/>
      <c r="F772" s="16">
        <f>+E772*D772</f>
        <v>0</v>
      </c>
    </row>
    <row r="773" spans="1:6" x14ac:dyDescent="0.25">
      <c r="A773" s="13">
        <v>6.4</v>
      </c>
      <c r="B773" s="14" t="s">
        <v>151</v>
      </c>
      <c r="C773" s="15" t="s">
        <v>6</v>
      </c>
      <c r="D773" s="34">
        <v>27</v>
      </c>
      <c r="E773" s="33"/>
      <c r="F773" s="16">
        <f>+E773*D773</f>
        <v>0</v>
      </c>
    </row>
    <row r="774" spans="1:6" x14ac:dyDescent="0.25">
      <c r="A774" s="13">
        <v>6.5</v>
      </c>
      <c r="B774" s="14" t="s">
        <v>152</v>
      </c>
      <c r="C774" s="15" t="s">
        <v>22</v>
      </c>
      <c r="D774" s="34">
        <v>18</v>
      </c>
      <c r="E774" s="33"/>
      <c r="F774" s="16">
        <f>+E774*D774</f>
        <v>0</v>
      </c>
    </row>
    <row r="775" spans="1:6" x14ac:dyDescent="0.25">
      <c r="A775" s="12">
        <v>7</v>
      </c>
      <c r="B775" s="55" t="s">
        <v>97</v>
      </c>
      <c r="C775" s="55"/>
      <c r="D775" s="55"/>
      <c r="E775" s="55"/>
      <c r="F775" s="56"/>
    </row>
    <row r="776" spans="1:6" ht="38.25" x14ac:dyDescent="0.25">
      <c r="A776" s="32">
        <v>7.1</v>
      </c>
      <c r="B776" s="14" t="s">
        <v>174</v>
      </c>
      <c r="C776" s="15" t="s">
        <v>140</v>
      </c>
      <c r="D776" s="34">
        <v>1</v>
      </c>
      <c r="E776" s="33"/>
      <c r="F776" s="16">
        <f>+E776*D776</f>
        <v>0</v>
      </c>
    </row>
    <row r="777" spans="1:6" x14ac:dyDescent="0.25">
      <c r="A777" s="45" t="s">
        <v>10</v>
      </c>
      <c r="B777" s="46"/>
      <c r="C777" s="46"/>
      <c r="D777" s="46"/>
      <c r="E777" s="47"/>
      <c r="F777" s="28">
        <f>SUM(F762:F776)</f>
        <v>0</v>
      </c>
    </row>
    <row r="778" spans="1:6" x14ac:dyDescent="0.25">
      <c r="A778" s="8" t="s">
        <v>12</v>
      </c>
      <c r="B778" s="9" t="s">
        <v>0</v>
      </c>
      <c r="C778" s="10" t="s">
        <v>1</v>
      </c>
      <c r="D778" s="10" t="s">
        <v>2</v>
      </c>
      <c r="E778" s="10" t="s">
        <v>3</v>
      </c>
      <c r="F778" s="11" t="s">
        <v>4</v>
      </c>
    </row>
    <row r="779" spans="1:6" x14ac:dyDescent="0.25">
      <c r="A779" s="83" t="s">
        <v>94</v>
      </c>
      <c r="B779" s="84"/>
      <c r="C779" s="84"/>
      <c r="D779" s="84"/>
      <c r="E779" s="84"/>
      <c r="F779" s="85"/>
    </row>
    <row r="780" spans="1:6" x14ac:dyDescent="0.25">
      <c r="A780" s="12">
        <v>1</v>
      </c>
      <c r="B780" s="55" t="s">
        <v>5</v>
      </c>
      <c r="C780" s="55"/>
      <c r="D780" s="55"/>
      <c r="E780" s="55"/>
      <c r="F780" s="56"/>
    </row>
    <row r="781" spans="1:6" ht="38.25" x14ac:dyDescent="0.25">
      <c r="A781" s="13">
        <v>1.2</v>
      </c>
      <c r="B781" s="14" t="s">
        <v>159</v>
      </c>
      <c r="C781" s="15" t="s">
        <v>6</v>
      </c>
      <c r="D781" s="34">
        <v>980</v>
      </c>
      <c r="E781" s="33"/>
      <c r="F781" s="16">
        <f t="shared" ref="F781:F786" si="44">+E781*D781</f>
        <v>0</v>
      </c>
    </row>
    <row r="782" spans="1:6" ht="25.5" x14ac:dyDescent="0.25">
      <c r="A782" s="13">
        <v>1.3</v>
      </c>
      <c r="B782" s="14" t="s">
        <v>160</v>
      </c>
      <c r="C782" s="15" t="s">
        <v>6</v>
      </c>
      <c r="D782" s="34">
        <v>100</v>
      </c>
      <c r="E782" s="33"/>
      <c r="F782" s="16">
        <f t="shared" si="44"/>
        <v>0</v>
      </c>
    </row>
    <row r="783" spans="1:6" x14ac:dyDescent="0.25">
      <c r="A783" s="13">
        <v>1.4</v>
      </c>
      <c r="B783" s="14" t="s">
        <v>161</v>
      </c>
      <c r="C783" s="15" t="s">
        <v>22</v>
      </c>
      <c r="D783" s="34">
        <v>130</v>
      </c>
      <c r="E783" s="33"/>
      <c r="F783" s="16">
        <f t="shared" si="44"/>
        <v>0</v>
      </c>
    </row>
    <row r="784" spans="1:6" ht="38.25" x14ac:dyDescent="0.25">
      <c r="A784" s="13">
        <v>1.6</v>
      </c>
      <c r="B784" s="14" t="s">
        <v>156</v>
      </c>
      <c r="C784" s="15" t="s">
        <v>6</v>
      </c>
      <c r="D784" s="34">
        <v>100</v>
      </c>
      <c r="E784" s="33"/>
      <c r="F784" s="16">
        <f t="shared" si="44"/>
        <v>0</v>
      </c>
    </row>
    <row r="785" spans="1:6" ht="25.5" x14ac:dyDescent="0.25">
      <c r="A785" s="13">
        <v>1.7</v>
      </c>
      <c r="B785" s="14" t="s">
        <v>169</v>
      </c>
      <c r="C785" s="15" t="s">
        <v>6</v>
      </c>
      <c r="D785" s="34">
        <v>120</v>
      </c>
      <c r="E785" s="33"/>
      <c r="F785" s="16">
        <f t="shared" si="44"/>
        <v>0</v>
      </c>
    </row>
    <row r="786" spans="1:6" ht="25.5" x14ac:dyDescent="0.25">
      <c r="A786" s="13">
        <v>1.8</v>
      </c>
      <c r="B786" s="14" t="s">
        <v>170</v>
      </c>
      <c r="C786" s="15" t="s">
        <v>6</v>
      </c>
      <c r="D786" s="34">
        <v>120</v>
      </c>
      <c r="E786" s="33"/>
      <c r="F786" s="16">
        <f t="shared" si="44"/>
        <v>0</v>
      </c>
    </row>
    <row r="787" spans="1:6" x14ac:dyDescent="0.25">
      <c r="A787" s="12">
        <v>2</v>
      </c>
      <c r="B787" s="55" t="s">
        <v>138</v>
      </c>
      <c r="C787" s="55"/>
      <c r="D787" s="55"/>
      <c r="E787" s="55"/>
      <c r="F787" s="56"/>
    </row>
    <row r="788" spans="1:6" ht="51" x14ac:dyDescent="0.25">
      <c r="A788" s="13">
        <v>2.2000000000000002</v>
      </c>
      <c r="B788" s="14" t="s">
        <v>155</v>
      </c>
      <c r="C788" s="15" t="s">
        <v>6</v>
      </c>
      <c r="D788" s="34">
        <v>800</v>
      </c>
      <c r="E788" s="33"/>
      <c r="F788" s="16">
        <f t="shared" ref="F788:F793" si="45">+E788*D788</f>
        <v>0</v>
      </c>
    </row>
    <row r="789" spans="1:6" ht="25.5" x14ac:dyDescent="0.25">
      <c r="A789" s="13">
        <v>2.2999999999999998</v>
      </c>
      <c r="B789" s="14" t="s">
        <v>162</v>
      </c>
      <c r="C789" s="15" t="s">
        <v>142</v>
      </c>
      <c r="D789" s="34">
        <v>4125</v>
      </c>
      <c r="E789" s="33"/>
      <c r="F789" s="16">
        <f t="shared" si="45"/>
        <v>0</v>
      </c>
    </row>
    <row r="790" spans="1:6" ht="25.5" x14ac:dyDescent="0.25">
      <c r="A790" s="13">
        <v>2.4</v>
      </c>
      <c r="B790" s="14" t="s">
        <v>163</v>
      </c>
      <c r="C790" s="15" t="s">
        <v>22</v>
      </c>
      <c r="D790" s="34">
        <v>160</v>
      </c>
      <c r="E790" s="33"/>
      <c r="F790" s="16">
        <f t="shared" si="45"/>
        <v>0</v>
      </c>
    </row>
    <row r="791" spans="1:6" ht="51" x14ac:dyDescent="0.25">
      <c r="A791" s="13">
        <v>2.5</v>
      </c>
      <c r="B791" s="39" t="s">
        <v>193</v>
      </c>
      <c r="C791" s="15" t="s">
        <v>22</v>
      </c>
      <c r="D791" s="34">
        <v>49</v>
      </c>
      <c r="E791" s="33"/>
      <c r="F791" s="16">
        <f t="shared" si="45"/>
        <v>0</v>
      </c>
    </row>
    <row r="792" spans="1:6" ht="51" x14ac:dyDescent="0.25">
      <c r="A792" s="13">
        <v>2.6</v>
      </c>
      <c r="B792" s="14" t="s">
        <v>194</v>
      </c>
      <c r="C792" s="15" t="s">
        <v>22</v>
      </c>
      <c r="D792" s="34">
        <v>140</v>
      </c>
      <c r="E792" s="33"/>
      <c r="F792" s="16">
        <f t="shared" si="45"/>
        <v>0</v>
      </c>
    </row>
    <row r="793" spans="1:6" ht="51" x14ac:dyDescent="0.25">
      <c r="A793" s="13">
        <v>2.8</v>
      </c>
      <c r="B793" s="14" t="s">
        <v>173</v>
      </c>
      <c r="C793" s="15" t="s">
        <v>22</v>
      </c>
      <c r="D793" s="34">
        <v>120</v>
      </c>
      <c r="E793" s="33"/>
      <c r="F793" s="16">
        <f t="shared" si="45"/>
        <v>0</v>
      </c>
    </row>
    <row r="794" spans="1:6" x14ac:dyDescent="0.25">
      <c r="A794" s="12">
        <v>3</v>
      </c>
      <c r="B794" s="55" t="s">
        <v>143</v>
      </c>
      <c r="C794" s="55"/>
      <c r="D794" s="55"/>
      <c r="E794" s="55"/>
      <c r="F794" s="56"/>
    </row>
    <row r="795" spans="1:6" ht="25.5" x14ac:dyDescent="0.25">
      <c r="A795" s="13">
        <v>3.1</v>
      </c>
      <c r="B795" s="14" t="s">
        <v>157</v>
      </c>
      <c r="C795" s="15" t="s">
        <v>6</v>
      </c>
      <c r="D795" s="34">
        <v>700</v>
      </c>
      <c r="E795" s="33"/>
      <c r="F795" s="16">
        <f>+E795*D795</f>
        <v>0</v>
      </c>
    </row>
    <row r="796" spans="1:6" ht="25.5" x14ac:dyDescent="0.25">
      <c r="A796" s="13">
        <v>3.2</v>
      </c>
      <c r="B796" s="14" t="s">
        <v>164</v>
      </c>
      <c r="C796" s="15" t="s">
        <v>6</v>
      </c>
      <c r="D796" s="34">
        <v>500</v>
      </c>
      <c r="E796" s="33"/>
      <c r="F796" s="16">
        <f>+E796*D796</f>
        <v>0</v>
      </c>
    </row>
    <row r="797" spans="1:6" x14ac:dyDescent="0.25">
      <c r="A797" s="12">
        <v>4</v>
      </c>
      <c r="B797" s="55" t="s">
        <v>139</v>
      </c>
      <c r="C797" s="55"/>
      <c r="D797" s="55"/>
      <c r="E797" s="55"/>
      <c r="F797" s="56"/>
    </row>
    <row r="798" spans="1:6" x14ac:dyDescent="0.25">
      <c r="A798" s="13">
        <v>4.2</v>
      </c>
      <c r="B798" s="14" t="s">
        <v>171</v>
      </c>
      <c r="C798" s="15" t="s">
        <v>22</v>
      </c>
      <c r="D798" s="34">
        <v>50</v>
      </c>
      <c r="E798" s="33"/>
      <c r="F798" s="16">
        <f>+E798*D798</f>
        <v>0</v>
      </c>
    </row>
    <row r="799" spans="1:6" ht="25.5" x14ac:dyDescent="0.25">
      <c r="A799" s="13">
        <v>4.4000000000000004</v>
      </c>
      <c r="B799" s="14" t="s">
        <v>172</v>
      </c>
      <c r="C799" s="15" t="s">
        <v>6</v>
      </c>
      <c r="D799" s="34">
        <v>120</v>
      </c>
      <c r="E799" s="33"/>
      <c r="F799" s="16">
        <f>+E799*D799</f>
        <v>0</v>
      </c>
    </row>
    <row r="800" spans="1:6" ht="25.5" x14ac:dyDescent="0.25">
      <c r="A800" s="13">
        <v>4.5</v>
      </c>
      <c r="B800" s="14" t="s">
        <v>187</v>
      </c>
      <c r="C800" s="15" t="s">
        <v>6</v>
      </c>
      <c r="D800" s="34">
        <v>120</v>
      </c>
      <c r="E800" s="33"/>
      <c r="F800" s="16">
        <f>+E800*D800</f>
        <v>0</v>
      </c>
    </row>
    <row r="801" spans="1:6" ht="25.5" x14ac:dyDescent="0.25">
      <c r="A801" s="13">
        <v>4.5999999999999996</v>
      </c>
      <c r="B801" s="14" t="s">
        <v>188</v>
      </c>
      <c r="C801" s="15" t="s">
        <v>6</v>
      </c>
      <c r="D801" s="34">
        <v>120</v>
      </c>
      <c r="E801" s="33"/>
      <c r="F801" s="16">
        <f>+E801*D801</f>
        <v>0</v>
      </c>
    </row>
    <row r="802" spans="1:6" x14ac:dyDescent="0.25">
      <c r="A802" s="12">
        <v>5</v>
      </c>
      <c r="B802" s="55" t="s">
        <v>144</v>
      </c>
      <c r="C802" s="55"/>
      <c r="D802" s="55"/>
      <c r="E802" s="55"/>
      <c r="F802" s="56"/>
    </row>
    <row r="803" spans="1:6" x14ac:dyDescent="0.25">
      <c r="A803" s="13">
        <v>5.0999999999999996</v>
      </c>
      <c r="B803" s="14" t="s">
        <v>165</v>
      </c>
      <c r="C803" s="15" t="s">
        <v>19</v>
      </c>
      <c r="D803" s="34">
        <v>60</v>
      </c>
      <c r="E803" s="33"/>
      <c r="F803" s="16">
        <f>+E803*D803</f>
        <v>0</v>
      </c>
    </row>
    <row r="804" spans="1:6" ht="25.5" x14ac:dyDescent="0.25">
      <c r="A804" s="13">
        <v>5.2</v>
      </c>
      <c r="B804" s="14" t="s">
        <v>166</v>
      </c>
      <c r="C804" s="15" t="s">
        <v>19</v>
      </c>
      <c r="D804" s="34">
        <v>40</v>
      </c>
      <c r="E804" s="33"/>
      <c r="F804" s="16">
        <f>+E804*D804</f>
        <v>0</v>
      </c>
    </row>
    <row r="805" spans="1:6" ht="25.5" x14ac:dyDescent="0.25">
      <c r="A805" s="13">
        <v>5.3</v>
      </c>
      <c r="B805" s="14" t="s">
        <v>167</v>
      </c>
      <c r="C805" s="15" t="s">
        <v>19</v>
      </c>
      <c r="D805" s="34">
        <v>70</v>
      </c>
      <c r="E805" s="33"/>
      <c r="F805" s="16">
        <f>+E805*D805</f>
        <v>0</v>
      </c>
    </row>
    <row r="806" spans="1:6" x14ac:dyDescent="0.25">
      <c r="A806" s="13">
        <v>5.4</v>
      </c>
      <c r="B806" s="14" t="s">
        <v>189</v>
      </c>
      <c r="C806" s="15" t="s">
        <v>19</v>
      </c>
      <c r="D806" s="34">
        <v>60</v>
      </c>
      <c r="E806" s="33"/>
      <c r="F806" s="16">
        <f>+E806*D806</f>
        <v>0</v>
      </c>
    </row>
    <row r="807" spans="1:6" x14ac:dyDescent="0.25">
      <c r="A807" s="12">
        <v>6</v>
      </c>
      <c r="B807" s="55" t="s">
        <v>145</v>
      </c>
      <c r="C807" s="55"/>
      <c r="D807" s="55"/>
      <c r="E807" s="55"/>
      <c r="F807" s="56"/>
    </row>
    <row r="808" spans="1:6" ht="25.5" x14ac:dyDescent="0.25">
      <c r="A808" s="13">
        <v>6.1</v>
      </c>
      <c r="B808" s="14" t="s">
        <v>168</v>
      </c>
      <c r="C808" s="38" t="s">
        <v>22</v>
      </c>
      <c r="D808" s="34">
        <v>1100</v>
      </c>
      <c r="E808" s="33"/>
      <c r="F808" s="16">
        <f>+E808*D808</f>
        <v>0</v>
      </c>
    </row>
    <row r="809" spans="1:6" x14ac:dyDescent="0.25">
      <c r="A809" s="7">
        <v>7</v>
      </c>
      <c r="B809" s="57" t="s">
        <v>97</v>
      </c>
      <c r="C809" s="57"/>
      <c r="D809" s="57"/>
      <c r="E809" s="57"/>
      <c r="F809" s="58"/>
    </row>
    <row r="810" spans="1:6" ht="38.25" x14ac:dyDescent="0.25">
      <c r="A810" s="13">
        <v>7.1</v>
      </c>
      <c r="B810" s="14" t="s">
        <v>174</v>
      </c>
      <c r="C810" s="15" t="s">
        <v>140</v>
      </c>
      <c r="D810" s="34">
        <v>1</v>
      </c>
      <c r="E810" s="33"/>
      <c r="F810" s="16">
        <f>+E810*D810</f>
        <v>0</v>
      </c>
    </row>
    <row r="811" spans="1:6" ht="15.75" thickBot="1" x14ac:dyDescent="0.3">
      <c r="A811" s="80" t="s">
        <v>10</v>
      </c>
      <c r="B811" s="81"/>
      <c r="C811" s="81"/>
      <c r="D811" s="81"/>
      <c r="E811" s="82"/>
      <c r="F811" s="28">
        <f>SUM(F781:F810)</f>
        <v>0</v>
      </c>
    </row>
    <row r="812" spans="1:6" ht="15.75" thickBot="1" x14ac:dyDescent="0.3">
      <c r="A812" s="77" t="s">
        <v>146</v>
      </c>
      <c r="B812" s="78"/>
      <c r="C812" s="78"/>
      <c r="D812" s="78"/>
      <c r="E812" s="79"/>
      <c r="F812" s="42">
        <f>F758+F777+F811</f>
        <v>0</v>
      </c>
    </row>
    <row r="814" spans="1:6" ht="15.75" thickBot="1" x14ac:dyDescent="0.3"/>
    <row r="815" spans="1:6" x14ac:dyDescent="0.25">
      <c r="A815" s="86"/>
      <c r="B815" s="87"/>
      <c r="C815" s="87"/>
      <c r="D815" s="87"/>
      <c r="E815" s="87"/>
      <c r="F815" s="88"/>
    </row>
    <row r="816" spans="1:6" x14ac:dyDescent="0.25">
      <c r="A816" s="89" t="s">
        <v>15</v>
      </c>
      <c r="B816" s="90"/>
      <c r="C816" s="90"/>
      <c r="D816" s="90"/>
      <c r="E816" s="90"/>
      <c r="F816" s="91"/>
    </row>
    <row r="817" spans="1:6" x14ac:dyDescent="0.25">
      <c r="A817" s="92" t="s">
        <v>103</v>
      </c>
      <c r="B817" s="93"/>
      <c r="C817" s="93"/>
      <c r="D817" s="93"/>
      <c r="E817" s="94"/>
      <c r="F817" s="43">
        <f>+F541</f>
        <v>0</v>
      </c>
    </row>
    <row r="818" spans="1:6" x14ac:dyDescent="0.25">
      <c r="A818" s="89" t="s">
        <v>14</v>
      </c>
      <c r="B818" s="90"/>
      <c r="C818" s="90"/>
      <c r="D818" s="90"/>
      <c r="E818" s="90"/>
      <c r="F818" s="91"/>
    </row>
    <row r="819" spans="1:6" x14ac:dyDescent="0.25">
      <c r="A819" s="92" t="s">
        <v>103</v>
      </c>
      <c r="B819" s="93"/>
      <c r="C819" s="93"/>
      <c r="D819" s="93"/>
      <c r="E819" s="94"/>
      <c r="F819" s="43">
        <f>+F741</f>
        <v>0</v>
      </c>
    </row>
    <row r="820" spans="1:6" x14ac:dyDescent="0.25">
      <c r="A820" s="89" t="s">
        <v>110</v>
      </c>
      <c r="B820" s="90"/>
      <c r="C820" s="90"/>
      <c r="D820" s="90"/>
      <c r="E820" s="90"/>
      <c r="F820" s="91"/>
    </row>
    <row r="821" spans="1:6" x14ac:dyDescent="0.25">
      <c r="A821" s="92" t="s">
        <v>103</v>
      </c>
      <c r="B821" s="93"/>
      <c r="C821" s="93"/>
      <c r="D821" s="93"/>
      <c r="E821" s="94"/>
      <c r="F821" s="43">
        <f>+F812</f>
        <v>0</v>
      </c>
    </row>
    <row r="822" spans="1:6" x14ac:dyDescent="0.25">
      <c r="A822" s="95"/>
      <c r="B822" s="96"/>
      <c r="C822" s="102" t="s">
        <v>104</v>
      </c>
      <c r="D822" s="103"/>
      <c r="E822" s="104"/>
      <c r="F822" s="21">
        <f>+F817+F819+F821</f>
        <v>0</v>
      </c>
    </row>
    <row r="823" spans="1:6" x14ac:dyDescent="0.25">
      <c r="A823" s="97"/>
      <c r="B823" s="98"/>
      <c r="C823" s="44" t="s">
        <v>195</v>
      </c>
      <c r="D823" s="109"/>
      <c r="E823" s="109"/>
      <c r="F823" s="26"/>
    </row>
    <row r="824" spans="1:6" x14ac:dyDescent="0.25">
      <c r="A824" s="97"/>
      <c r="B824" s="99"/>
      <c r="C824" s="25"/>
      <c r="D824" s="105" t="s">
        <v>105</v>
      </c>
      <c r="E824" s="105"/>
      <c r="F824" s="26"/>
    </row>
    <row r="825" spans="1:6" x14ac:dyDescent="0.25">
      <c r="A825" s="97"/>
      <c r="B825" s="99"/>
      <c r="C825" s="22"/>
      <c r="D825" s="106" t="s">
        <v>106</v>
      </c>
      <c r="E825" s="106"/>
      <c r="F825" s="26"/>
    </row>
    <row r="826" spans="1:6" x14ac:dyDescent="0.25">
      <c r="A826" s="97"/>
      <c r="B826" s="99"/>
      <c r="C826" s="23"/>
      <c r="D826" s="106" t="s">
        <v>107</v>
      </c>
      <c r="E826" s="106"/>
      <c r="F826" s="26"/>
    </row>
    <row r="827" spans="1:6" x14ac:dyDescent="0.25">
      <c r="A827" s="97"/>
      <c r="B827" s="99"/>
      <c r="C827" s="23"/>
      <c r="D827" s="106" t="s">
        <v>108</v>
      </c>
      <c r="E827" s="106"/>
      <c r="F827" s="21"/>
    </row>
    <row r="828" spans="1:6" ht="15.75" thickBot="1" x14ac:dyDescent="0.3">
      <c r="A828" s="100"/>
      <c r="B828" s="101"/>
      <c r="C828" s="107" t="s">
        <v>109</v>
      </c>
      <c r="D828" s="108"/>
      <c r="E828" s="108"/>
      <c r="F828" s="24">
        <f>+F822+F824+F825+F826+F827</f>
        <v>0</v>
      </c>
    </row>
    <row r="831" spans="1:6" x14ac:dyDescent="0.25">
      <c r="A831" s="110" t="s">
        <v>197</v>
      </c>
      <c r="B831" s="110"/>
      <c r="C831" s="110"/>
      <c r="D831" s="110"/>
      <c r="E831" s="110"/>
      <c r="F831" s="111"/>
    </row>
    <row r="832" spans="1:6" x14ac:dyDescent="0.25">
      <c r="A832" s="110" t="s">
        <v>198</v>
      </c>
      <c r="B832" s="110"/>
      <c r="C832" s="110"/>
      <c r="D832" s="110"/>
      <c r="E832" s="110"/>
      <c r="F832" s="111"/>
    </row>
    <row r="833" spans="1:6" x14ac:dyDescent="0.25">
      <c r="A833" s="110" t="s">
        <v>199</v>
      </c>
      <c r="B833" s="110"/>
      <c r="C833" s="110"/>
      <c r="D833" s="110"/>
      <c r="E833" s="110"/>
      <c r="F833" s="111"/>
    </row>
  </sheetData>
  <mergeCells count="222">
    <mergeCell ref="A820:F820"/>
    <mergeCell ref="A821:E821"/>
    <mergeCell ref="A822:B828"/>
    <mergeCell ref="C822:E822"/>
    <mergeCell ref="D824:E824"/>
    <mergeCell ref="D825:E825"/>
    <mergeCell ref="D826:E826"/>
    <mergeCell ref="D827:E827"/>
    <mergeCell ref="C828:E828"/>
    <mergeCell ref="D823:E823"/>
    <mergeCell ref="A815:F815"/>
    <mergeCell ref="A816:F816"/>
    <mergeCell ref="A817:E817"/>
    <mergeCell ref="A818:F818"/>
    <mergeCell ref="A819:E819"/>
    <mergeCell ref="B754:F754"/>
    <mergeCell ref="B756:F756"/>
    <mergeCell ref="B761:F761"/>
    <mergeCell ref="B767:F767"/>
    <mergeCell ref="A758:E758"/>
    <mergeCell ref="A760:F760"/>
    <mergeCell ref="B764:F764"/>
    <mergeCell ref="A743:F743"/>
    <mergeCell ref="A745:F745"/>
    <mergeCell ref="B746:F746"/>
    <mergeCell ref="B748:F748"/>
    <mergeCell ref="B750:F750"/>
    <mergeCell ref="A812:E812"/>
    <mergeCell ref="B780:F780"/>
    <mergeCell ref="B787:F787"/>
    <mergeCell ref="B794:F794"/>
    <mergeCell ref="B802:F802"/>
    <mergeCell ref="B807:F807"/>
    <mergeCell ref="B809:F809"/>
    <mergeCell ref="B797:F797"/>
    <mergeCell ref="B769:F769"/>
    <mergeCell ref="B771:F771"/>
    <mergeCell ref="B775:F775"/>
    <mergeCell ref="A777:E777"/>
    <mergeCell ref="A811:E811"/>
    <mergeCell ref="A779:F779"/>
    <mergeCell ref="B736:F736"/>
    <mergeCell ref="B738:F738"/>
    <mergeCell ref="A740:E740"/>
    <mergeCell ref="A741:E741"/>
    <mergeCell ref="A725:F725"/>
    <mergeCell ref="B726:F726"/>
    <mergeCell ref="B728:F728"/>
    <mergeCell ref="B730:F730"/>
    <mergeCell ref="B732:F732"/>
    <mergeCell ref="B734:F734"/>
    <mergeCell ref="A723:E723"/>
    <mergeCell ref="B702:F702"/>
    <mergeCell ref="A704:E704"/>
    <mergeCell ref="A706:F706"/>
    <mergeCell ref="B707:F707"/>
    <mergeCell ref="B709:F709"/>
    <mergeCell ref="B711:F711"/>
    <mergeCell ref="B713:F713"/>
    <mergeCell ref="B715:F715"/>
    <mergeCell ref="B717:F717"/>
    <mergeCell ref="B719:F719"/>
    <mergeCell ref="B721:F721"/>
    <mergeCell ref="B700:F700"/>
    <mergeCell ref="B679:F679"/>
    <mergeCell ref="B681:F681"/>
    <mergeCell ref="B683:F683"/>
    <mergeCell ref="A685:E685"/>
    <mergeCell ref="A687:F687"/>
    <mergeCell ref="B688:F688"/>
    <mergeCell ref="B690:F690"/>
    <mergeCell ref="B692:F692"/>
    <mergeCell ref="B694:F694"/>
    <mergeCell ref="B696:F696"/>
    <mergeCell ref="B698:F698"/>
    <mergeCell ref="B677:F677"/>
    <mergeCell ref="B660:F660"/>
    <mergeCell ref="B662:F662"/>
    <mergeCell ref="B664:F664"/>
    <mergeCell ref="A666:E666"/>
    <mergeCell ref="A668:F668"/>
    <mergeCell ref="B669:F669"/>
    <mergeCell ref="B671:F671"/>
    <mergeCell ref="B673:F673"/>
    <mergeCell ref="B675:F675"/>
    <mergeCell ref="B658:F658"/>
    <mergeCell ref="B637:F637"/>
    <mergeCell ref="B639:F639"/>
    <mergeCell ref="B641:F641"/>
    <mergeCell ref="B643:F643"/>
    <mergeCell ref="B645:F645"/>
    <mergeCell ref="B647:F647"/>
    <mergeCell ref="B649:F649"/>
    <mergeCell ref="A651:E651"/>
    <mergeCell ref="A653:F653"/>
    <mergeCell ref="B654:F654"/>
    <mergeCell ref="B656:F656"/>
    <mergeCell ref="B635:F635"/>
    <mergeCell ref="A617:F617"/>
    <mergeCell ref="B618:F618"/>
    <mergeCell ref="B620:F620"/>
    <mergeCell ref="B622:F622"/>
    <mergeCell ref="B624:F624"/>
    <mergeCell ref="B626:F626"/>
    <mergeCell ref="B605:F605"/>
    <mergeCell ref="B628:F628"/>
    <mergeCell ref="B630:F630"/>
    <mergeCell ref="A632:E632"/>
    <mergeCell ref="A634:F634"/>
    <mergeCell ref="A615:E615"/>
    <mergeCell ref="B596:F596"/>
    <mergeCell ref="A598:E598"/>
    <mergeCell ref="A600:F600"/>
    <mergeCell ref="B601:F601"/>
    <mergeCell ref="B603:F603"/>
    <mergeCell ref="B607:F607"/>
    <mergeCell ref="B609:F609"/>
    <mergeCell ref="B611:F611"/>
    <mergeCell ref="B613:F613"/>
    <mergeCell ref="B594:F594"/>
    <mergeCell ref="B573:F573"/>
    <mergeCell ref="B575:F575"/>
    <mergeCell ref="B577:F577"/>
    <mergeCell ref="A579:E579"/>
    <mergeCell ref="A581:F581"/>
    <mergeCell ref="B582:F582"/>
    <mergeCell ref="B584:F584"/>
    <mergeCell ref="B586:F586"/>
    <mergeCell ref="B588:F588"/>
    <mergeCell ref="B590:F590"/>
    <mergeCell ref="B592:F592"/>
    <mergeCell ref="B571:F571"/>
    <mergeCell ref="B552:F552"/>
    <mergeCell ref="B554:F554"/>
    <mergeCell ref="B556:F556"/>
    <mergeCell ref="B558:F558"/>
    <mergeCell ref="A560:E560"/>
    <mergeCell ref="A562:F562"/>
    <mergeCell ref="B563:F563"/>
    <mergeCell ref="B565:F565"/>
    <mergeCell ref="B567:F567"/>
    <mergeCell ref="B569:F569"/>
    <mergeCell ref="A543:F543"/>
    <mergeCell ref="A545:F545"/>
    <mergeCell ref="B546:F546"/>
    <mergeCell ref="B548:F548"/>
    <mergeCell ref="B550:F550"/>
    <mergeCell ref="A540:E540"/>
    <mergeCell ref="A541:E541"/>
    <mergeCell ref="B524:F524"/>
    <mergeCell ref="B529:F529"/>
    <mergeCell ref="A535:E535"/>
    <mergeCell ref="A537:F537"/>
    <mergeCell ref="B538:F538"/>
    <mergeCell ref="A467:E467"/>
    <mergeCell ref="A469:F469"/>
    <mergeCell ref="B470:F470"/>
    <mergeCell ref="B482:F482"/>
    <mergeCell ref="B507:F507"/>
    <mergeCell ref="B405:F405"/>
    <mergeCell ref="B416:F416"/>
    <mergeCell ref="B439:F439"/>
    <mergeCell ref="B455:F455"/>
    <mergeCell ref="B460:F460"/>
    <mergeCell ref="B378:F378"/>
    <mergeCell ref="B392:F392"/>
    <mergeCell ref="B397:F397"/>
    <mergeCell ref="A402:E402"/>
    <mergeCell ref="A404:F404"/>
    <mergeCell ref="B333:F333"/>
    <mergeCell ref="A338:E338"/>
    <mergeCell ref="A340:F340"/>
    <mergeCell ref="B341:F341"/>
    <mergeCell ref="B353:F353"/>
    <mergeCell ref="A284:F284"/>
    <mergeCell ref="B285:F285"/>
    <mergeCell ref="B294:F294"/>
    <mergeCell ref="B318:F318"/>
    <mergeCell ref="B328:F328"/>
    <mergeCell ref="B257:F257"/>
    <mergeCell ref="B278:F278"/>
    <mergeCell ref="A282:E282"/>
    <mergeCell ref="B244:F244"/>
    <mergeCell ref="B248:F248"/>
    <mergeCell ref="A251:E251"/>
    <mergeCell ref="A253:F253"/>
    <mergeCell ref="B254:F254"/>
    <mergeCell ref="A199:E199"/>
    <mergeCell ref="A201:F201"/>
    <mergeCell ref="B202:F202"/>
    <mergeCell ref="B212:F212"/>
    <mergeCell ref="B233:F233"/>
    <mergeCell ref="B160:F160"/>
    <mergeCell ref="B165:F165"/>
    <mergeCell ref="B190:F190"/>
    <mergeCell ref="B197:F197"/>
    <mergeCell ref="B136:F136"/>
    <mergeCell ref="B150:F150"/>
    <mergeCell ref="B155:F155"/>
    <mergeCell ref="A157:E157"/>
    <mergeCell ref="A159:F159"/>
    <mergeCell ref="A47:F47"/>
    <mergeCell ref="B48:F48"/>
    <mergeCell ref="B57:F57"/>
    <mergeCell ref="B79:F79"/>
    <mergeCell ref="B92:F92"/>
    <mergeCell ref="B97:F97"/>
    <mergeCell ref="A101:E101"/>
    <mergeCell ref="A103:F103"/>
    <mergeCell ref="B104:F104"/>
    <mergeCell ref="B114:F114"/>
    <mergeCell ref="A45:E45"/>
    <mergeCell ref="A1:F1"/>
    <mergeCell ref="A4:F4"/>
    <mergeCell ref="A7:F7"/>
    <mergeCell ref="B8:F8"/>
    <mergeCell ref="B41:F41"/>
    <mergeCell ref="B12:F12"/>
    <mergeCell ref="B34:F34"/>
    <mergeCell ref="B39:F39"/>
    <mergeCell ref="A2:F2"/>
    <mergeCell ref="A3:F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Distrital</dc:creator>
  <cp:lastModifiedBy>Yeimy Arevalo</cp:lastModifiedBy>
  <dcterms:created xsi:type="dcterms:W3CDTF">2023-06-23T22:40:42Z</dcterms:created>
  <dcterms:modified xsi:type="dcterms:W3CDTF">2023-10-02T21:29:57Z</dcterms:modified>
</cp:coreProperties>
</file>