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mc:AlternateContent xmlns:mc="http://schemas.openxmlformats.org/markup-compatibility/2006">
    <mc:Choice Requires="x15">
      <x15ac:absPath xmlns:x15ac="http://schemas.microsoft.com/office/spreadsheetml/2010/11/ac" url="D:\usuarios\viceadmin11\Desktop\CAC 101023\EVALUACION DEFINITIVA CONV. 004 DE 2023\"/>
    </mc:Choice>
  </mc:AlternateContent>
  <xr:revisionPtr revIDLastSave="0" documentId="13_ncr:1_{A2AB34F3-BF3B-4E18-B45D-D4775F268BC3}" xr6:coauthVersionLast="36" xr6:coauthVersionMax="36" xr10:uidLastSave="{00000000-0000-0000-0000-000000000000}"/>
  <bookViews>
    <workbookView xWindow="0" yWindow="0" windowWidth="18345" windowHeight="6540" xr2:uid="{00000000-000D-0000-FFFF-FFFF00000000}"/>
  </bookViews>
  <sheets>
    <sheet name="Definitivo CP-04-2023" sheetId="1" r:id="rId1"/>
    <sheet name="Ítem a ítem" sheetId="4" r:id="rId2"/>
    <sheet name="Evaluación" sheetId="5" r:id="rId3"/>
    <sheet name="Adjudicación" sheetId="6" r:id="rId4"/>
    <sheet name="Evaluación jurídica" sheetId="2" state="hidden" r:id="rId5"/>
    <sheet name="capacidad Financiera" sheetId="3" state="hidden" r:id="rId6"/>
  </sheets>
  <definedNames>
    <definedName name="_xlnm._FilterDatabase" localSheetId="3" hidden="1">Adjudicación!$C$3:$F$60</definedName>
    <definedName name="_xlnm._FilterDatabase" localSheetId="5" hidden="1">'capacidad Financiera'!$A$3:$AN$112</definedName>
    <definedName name="_xlnm._FilterDatabase" localSheetId="2" hidden="1">Evaluación!$A$3:$FE$60</definedName>
    <definedName name="_xlnm._FilterDatabase" localSheetId="4" hidden="1">'Evaluación jurídica'!$A$3:$AN$112</definedName>
    <definedName name="_xlnm._FilterDatabase" localSheetId="1" hidden="1">'Ítem a ítem'!$B$8:$T$64</definedName>
    <definedName name="_xlnm.Print_Titles" localSheetId="0">'Definitivo CP-04-2023'!$1:$8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3" i="6" l="1"/>
  <c r="L22" i="6"/>
  <c r="L24" i="6" l="1"/>
  <c r="BR60" i="5"/>
  <c r="BQ60" i="5"/>
  <c r="DU60" i="5" s="1"/>
  <c r="BP60" i="5"/>
  <c r="DT60" i="5" s="1"/>
  <c r="BO60" i="5"/>
  <c r="DS60" i="5" s="1"/>
  <c r="BN60" i="5"/>
  <c r="DR60" i="5" s="1"/>
  <c r="BM60" i="5"/>
  <c r="DQ60" i="5" s="1"/>
  <c r="BL60" i="5"/>
  <c r="DP60" i="5" s="1"/>
  <c r="BK60" i="5"/>
  <c r="DO60" i="5" s="1"/>
  <c r="BJ60" i="5"/>
  <c r="BI60" i="5"/>
  <c r="DM60" i="5" s="1"/>
  <c r="BH60" i="5"/>
  <c r="DL60" i="5" s="1"/>
  <c r="BG60" i="5"/>
  <c r="DK60" i="5" s="1"/>
  <c r="BR59" i="5"/>
  <c r="DV59" i="5" s="1"/>
  <c r="BQ59" i="5"/>
  <c r="DU59" i="5" s="1"/>
  <c r="BP59" i="5"/>
  <c r="DT59" i="5" s="1"/>
  <c r="BO59" i="5"/>
  <c r="DS59" i="5" s="1"/>
  <c r="BN59" i="5"/>
  <c r="BM59" i="5"/>
  <c r="DQ59" i="5" s="1"/>
  <c r="BL59" i="5"/>
  <c r="DP59" i="5" s="1"/>
  <c r="BK59" i="5"/>
  <c r="DO59" i="5" s="1"/>
  <c r="BJ59" i="5"/>
  <c r="DN59" i="5" s="1"/>
  <c r="BI59" i="5"/>
  <c r="DM59" i="5" s="1"/>
  <c r="BH59" i="5"/>
  <c r="DL59" i="5" s="1"/>
  <c r="BG59" i="5"/>
  <c r="DK59" i="5" s="1"/>
  <c r="BR58" i="5"/>
  <c r="BQ58" i="5"/>
  <c r="DU58" i="5" s="1"/>
  <c r="BP58" i="5"/>
  <c r="DT58" i="5" s="1"/>
  <c r="BO58" i="5"/>
  <c r="DS58" i="5" s="1"/>
  <c r="BN58" i="5"/>
  <c r="DR58" i="5" s="1"/>
  <c r="BM58" i="5"/>
  <c r="DQ58" i="5" s="1"/>
  <c r="BL58" i="5"/>
  <c r="DP58" i="5" s="1"/>
  <c r="BK58" i="5"/>
  <c r="DO58" i="5" s="1"/>
  <c r="BJ58" i="5"/>
  <c r="BI58" i="5"/>
  <c r="BH58" i="5"/>
  <c r="DL58" i="5" s="1"/>
  <c r="BG58" i="5"/>
  <c r="BR57" i="5"/>
  <c r="DV57" i="5" s="1"/>
  <c r="BQ57" i="5"/>
  <c r="DU57" i="5" s="1"/>
  <c r="BP57" i="5"/>
  <c r="DT57" i="5" s="1"/>
  <c r="BO57" i="5"/>
  <c r="DS57" i="5" s="1"/>
  <c r="BN57" i="5"/>
  <c r="BM57" i="5"/>
  <c r="BL57" i="5"/>
  <c r="DP57" i="5" s="1"/>
  <c r="BK57" i="5"/>
  <c r="DO57" i="5" s="1"/>
  <c r="BJ57" i="5"/>
  <c r="DN57" i="5" s="1"/>
  <c r="BI57" i="5"/>
  <c r="DM57" i="5" s="1"/>
  <c r="BH57" i="5"/>
  <c r="DL57" i="5" s="1"/>
  <c r="BG57" i="5"/>
  <c r="DK57" i="5" s="1"/>
  <c r="BR56" i="5"/>
  <c r="BQ56" i="5"/>
  <c r="DU56" i="5" s="1"/>
  <c r="BP56" i="5"/>
  <c r="DT56" i="5" s="1"/>
  <c r="BO56" i="5"/>
  <c r="DS56" i="5" s="1"/>
  <c r="BN56" i="5"/>
  <c r="DR56" i="5" s="1"/>
  <c r="BM56" i="5"/>
  <c r="DQ56" i="5" s="1"/>
  <c r="BL56" i="5"/>
  <c r="DP56" i="5" s="1"/>
  <c r="BK56" i="5"/>
  <c r="DO56" i="5" s="1"/>
  <c r="BJ56" i="5"/>
  <c r="BI56" i="5"/>
  <c r="DM56" i="5" s="1"/>
  <c r="BH56" i="5"/>
  <c r="DL56" i="5" s="1"/>
  <c r="BG56" i="5"/>
  <c r="DK56" i="5" s="1"/>
  <c r="BR55" i="5"/>
  <c r="DV55" i="5" s="1"/>
  <c r="BQ55" i="5"/>
  <c r="DU55" i="5" s="1"/>
  <c r="BP55" i="5"/>
  <c r="DT55" i="5" s="1"/>
  <c r="BO55" i="5"/>
  <c r="DS55" i="5" s="1"/>
  <c r="BN55" i="5"/>
  <c r="DR55" i="5" s="1"/>
  <c r="BM55" i="5"/>
  <c r="DQ55" i="5" s="1"/>
  <c r="BL55" i="5"/>
  <c r="DP55" i="5" s="1"/>
  <c r="BK55" i="5"/>
  <c r="DO55" i="5" s="1"/>
  <c r="BJ55" i="5"/>
  <c r="DN55" i="5" s="1"/>
  <c r="BI55" i="5"/>
  <c r="DM55" i="5" s="1"/>
  <c r="BH55" i="5"/>
  <c r="DL55" i="5" s="1"/>
  <c r="BG55" i="5"/>
  <c r="DK55" i="5" s="1"/>
  <c r="BR54" i="5"/>
  <c r="DV54" i="5" s="1"/>
  <c r="BQ54" i="5"/>
  <c r="DU54" i="5" s="1"/>
  <c r="BP54" i="5"/>
  <c r="DT54" i="5" s="1"/>
  <c r="BO54" i="5"/>
  <c r="DS54" i="5" s="1"/>
  <c r="BN54" i="5"/>
  <c r="DR54" i="5" s="1"/>
  <c r="BM54" i="5"/>
  <c r="DQ54" i="5" s="1"/>
  <c r="BL54" i="5"/>
  <c r="DP54" i="5" s="1"/>
  <c r="BK54" i="5"/>
  <c r="DO54" i="5" s="1"/>
  <c r="BJ54" i="5"/>
  <c r="DN54" i="5" s="1"/>
  <c r="BI54" i="5"/>
  <c r="DM54" i="5" s="1"/>
  <c r="BH54" i="5"/>
  <c r="DL54" i="5" s="1"/>
  <c r="BG54" i="5"/>
  <c r="DK54" i="5" s="1"/>
  <c r="BR53" i="5"/>
  <c r="DV53" i="5" s="1"/>
  <c r="BQ53" i="5"/>
  <c r="DU53" i="5" s="1"/>
  <c r="BP53" i="5"/>
  <c r="DT53" i="5" s="1"/>
  <c r="BO53" i="5"/>
  <c r="DS53" i="5" s="1"/>
  <c r="BN53" i="5"/>
  <c r="BM53" i="5"/>
  <c r="DQ53" i="5" s="1"/>
  <c r="BL53" i="5"/>
  <c r="DP53" i="5" s="1"/>
  <c r="BK53" i="5"/>
  <c r="BJ53" i="5"/>
  <c r="DN53" i="5" s="1"/>
  <c r="BI53" i="5"/>
  <c r="DM53" i="5" s="1"/>
  <c r="BH53" i="5"/>
  <c r="DL53" i="5" s="1"/>
  <c r="BG53" i="5"/>
  <c r="DK53" i="5" s="1"/>
  <c r="BR52" i="5"/>
  <c r="BQ52" i="5"/>
  <c r="DU52" i="5" s="1"/>
  <c r="BP52" i="5"/>
  <c r="DT52" i="5" s="1"/>
  <c r="BO52" i="5"/>
  <c r="DS52" i="5" s="1"/>
  <c r="BN52" i="5"/>
  <c r="DR52" i="5" s="1"/>
  <c r="BM52" i="5"/>
  <c r="DQ52" i="5" s="1"/>
  <c r="BL52" i="5"/>
  <c r="DP52" i="5" s="1"/>
  <c r="BK52" i="5"/>
  <c r="DO52" i="5" s="1"/>
  <c r="BJ52" i="5"/>
  <c r="BI52" i="5"/>
  <c r="DM52" i="5" s="1"/>
  <c r="BH52" i="5"/>
  <c r="DL52" i="5" s="1"/>
  <c r="BG52" i="5"/>
  <c r="DK52" i="5" s="1"/>
  <c r="BR51" i="5"/>
  <c r="DV51" i="5" s="1"/>
  <c r="BQ51" i="5"/>
  <c r="DU51" i="5" s="1"/>
  <c r="BP51" i="5"/>
  <c r="DT51" i="5" s="1"/>
  <c r="BO51" i="5"/>
  <c r="DS51" i="5" s="1"/>
  <c r="BN51" i="5"/>
  <c r="BM51" i="5"/>
  <c r="DQ51" i="5" s="1"/>
  <c r="BL51" i="5"/>
  <c r="DP51" i="5" s="1"/>
  <c r="BK51" i="5"/>
  <c r="DO51" i="5" s="1"/>
  <c r="BJ51" i="5"/>
  <c r="DN51" i="5" s="1"/>
  <c r="BI51" i="5"/>
  <c r="DM51" i="5" s="1"/>
  <c r="BH51" i="5"/>
  <c r="DL51" i="5" s="1"/>
  <c r="BG51" i="5"/>
  <c r="DK51" i="5" s="1"/>
  <c r="BR50" i="5"/>
  <c r="BQ50" i="5"/>
  <c r="DU50" i="5" s="1"/>
  <c r="BP50" i="5"/>
  <c r="DT50" i="5" s="1"/>
  <c r="BO50" i="5"/>
  <c r="DS50" i="5" s="1"/>
  <c r="BN50" i="5"/>
  <c r="DR50" i="5" s="1"/>
  <c r="BM50" i="5"/>
  <c r="DQ50" i="5" s="1"/>
  <c r="BL50" i="5"/>
  <c r="DP50" i="5" s="1"/>
  <c r="BK50" i="5"/>
  <c r="DO50" i="5" s="1"/>
  <c r="BJ50" i="5"/>
  <c r="BI50" i="5"/>
  <c r="DM50" i="5" s="1"/>
  <c r="BH50" i="5"/>
  <c r="DL50" i="5" s="1"/>
  <c r="BG50" i="5"/>
  <c r="DK50" i="5" s="1"/>
  <c r="BR49" i="5"/>
  <c r="DV49" i="5" s="1"/>
  <c r="BQ49" i="5"/>
  <c r="DU49" i="5" s="1"/>
  <c r="BP49" i="5"/>
  <c r="DT49" i="5" s="1"/>
  <c r="BO49" i="5"/>
  <c r="DS49" i="5" s="1"/>
  <c r="BN49" i="5"/>
  <c r="BM49" i="5"/>
  <c r="DQ49" i="5" s="1"/>
  <c r="BL49" i="5"/>
  <c r="DP49" i="5" s="1"/>
  <c r="BK49" i="5"/>
  <c r="DO49" i="5" s="1"/>
  <c r="BJ49" i="5"/>
  <c r="DN49" i="5" s="1"/>
  <c r="BI49" i="5"/>
  <c r="DM49" i="5" s="1"/>
  <c r="BH49" i="5"/>
  <c r="DL49" i="5" s="1"/>
  <c r="BG49" i="5"/>
  <c r="DK49" i="5" s="1"/>
  <c r="BR48" i="5"/>
  <c r="BQ48" i="5"/>
  <c r="DU48" i="5" s="1"/>
  <c r="BP48" i="5"/>
  <c r="DT48" i="5" s="1"/>
  <c r="BO48" i="5"/>
  <c r="DS48" i="5" s="1"/>
  <c r="BN48" i="5"/>
  <c r="DR48" i="5" s="1"/>
  <c r="BM48" i="5"/>
  <c r="DQ48" i="5" s="1"/>
  <c r="BL48" i="5"/>
  <c r="DP48" i="5" s="1"/>
  <c r="BK48" i="5"/>
  <c r="DO48" i="5" s="1"/>
  <c r="BJ48" i="5"/>
  <c r="BI48" i="5"/>
  <c r="DM48" i="5" s="1"/>
  <c r="BH48" i="5"/>
  <c r="DL48" i="5" s="1"/>
  <c r="BG48" i="5"/>
  <c r="DK48" i="5" s="1"/>
  <c r="BR47" i="5"/>
  <c r="DV47" i="5" s="1"/>
  <c r="BQ47" i="5"/>
  <c r="DU47" i="5" s="1"/>
  <c r="BP47" i="5"/>
  <c r="DT47" i="5" s="1"/>
  <c r="BO47" i="5"/>
  <c r="DS47" i="5" s="1"/>
  <c r="BN47" i="5"/>
  <c r="DR47" i="5" s="1"/>
  <c r="BM47" i="5"/>
  <c r="DQ47" i="5" s="1"/>
  <c r="BL47" i="5"/>
  <c r="DP47" i="5" s="1"/>
  <c r="BK47" i="5"/>
  <c r="DO47" i="5" s="1"/>
  <c r="BJ47" i="5"/>
  <c r="DN47" i="5" s="1"/>
  <c r="BI47" i="5"/>
  <c r="DM47" i="5" s="1"/>
  <c r="BH47" i="5"/>
  <c r="DL47" i="5" s="1"/>
  <c r="BG47" i="5"/>
  <c r="DK47" i="5" s="1"/>
  <c r="BR46" i="5"/>
  <c r="DV46" i="5" s="1"/>
  <c r="BQ46" i="5"/>
  <c r="DU46" i="5" s="1"/>
  <c r="BP46" i="5"/>
  <c r="DT46" i="5" s="1"/>
  <c r="BO46" i="5"/>
  <c r="DS46" i="5" s="1"/>
  <c r="BN46" i="5"/>
  <c r="DR46" i="5" s="1"/>
  <c r="BM46" i="5"/>
  <c r="DQ46" i="5" s="1"/>
  <c r="BL46" i="5"/>
  <c r="DP46" i="5" s="1"/>
  <c r="BK46" i="5"/>
  <c r="DO46" i="5" s="1"/>
  <c r="BJ46" i="5"/>
  <c r="DN46" i="5" s="1"/>
  <c r="BI46" i="5"/>
  <c r="DM46" i="5" s="1"/>
  <c r="BH46" i="5"/>
  <c r="DL46" i="5" s="1"/>
  <c r="BG46" i="5"/>
  <c r="BR45" i="5"/>
  <c r="DV45" i="5" s="1"/>
  <c r="BQ45" i="5"/>
  <c r="DU45" i="5" s="1"/>
  <c r="BP45" i="5"/>
  <c r="DT45" i="5" s="1"/>
  <c r="BO45" i="5"/>
  <c r="DS45" i="5" s="1"/>
  <c r="BN45" i="5"/>
  <c r="BM45" i="5"/>
  <c r="DQ45" i="5" s="1"/>
  <c r="BL45" i="5"/>
  <c r="DP45" i="5" s="1"/>
  <c r="BK45" i="5"/>
  <c r="DO45" i="5" s="1"/>
  <c r="BJ45" i="5"/>
  <c r="DN45" i="5" s="1"/>
  <c r="BI45" i="5"/>
  <c r="DM45" i="5" s="1"/>
  <c r="BH45" i="5"/>
  <c r="DL45" i="5" s="1"/>
  <c r="BG45" i="5"/>
  <c r="DK45" i="5" s="1"/>
  <c r="BR44" i="5"/>
  <c r="BQ44" i="5"/>
  <c r="BP44" i="5"/>
  <c r="DT44" i="5" s="1"/>
  <c r="BO44" i="5"/>
  <c r="DS44" i="5" s="1"/>
  <c r="BN44" i="5"/>
  <c r="DR44" i="5" s="1"/>
  <c r="BM44" i="5"/>
  <c r="DQ44" i="5" s="1"/>
  <c r="BL44" i="5"/>
  <c r="DP44" i="5" s="1"/>
  <c r="BK44" i="5"/>
  <c r="DO44" i="5" s="1"/>
  <c r="BJ44" i="5"/>
  <c r="BI44" i="5"/>
  <c r="DM44" i="5" s="1"/>
  <c r="BH44" i="5"/>
  <c r="DL44" i="5" s="1"/>
  <c r="BG44" i="5"/>
  <c r="DK44" i="5" s="1"/>
  <c r="BR43" i="5"/>
  <c r="DV43" i="5" s="1"/>
  <c r="BQ43" i="5"/>
  <c r="DU43" i="5" s="1"/>
  <c r="BP43" i="5"/>
  <c r="DT43" i="5" s="1"/>
  <c r="BO43" i="5"/>
  <c r="DS43" i="5" s="1"/>
  <c r="BN43" i="5"/>
  <c r="BM43" i="5"/>
  <c r="DQ43" i="5" s="1"/>
  <c r="BL43" i="5"/>
  <c r="DP43" i="5" s="1"/>
  <c r="BK43" i="5"/>
  <c r="DO43" i="5" s="1"/>
  <c r="BJ43" i="5"/>
  <c r="DN43" i="5" s="1"/>
  <c r="BI43" i="5"/>
  <c r="DM43" i="5" s="1"/>
  <c r="BH43" i="5"/>
  <c r="DL43" i="5" s="1"/>
  <c r="BG43" i="5"/>
  <c r="DK43" i="5" s="1"/>
  <c r="BR42" i="5"/>
  <c r="BQ42" i="5"/>
  <c r="DU42" i="5" s="1"/>
  <c r="BP42" i="5"/>
  <c r="DT42" i="5" s="1"/>
  <c r="BO42" i="5"/>
  <c r="DS42" i="5" s="1"/>
  <c r="BN42" i="5"/>
  <c r="DR42" i="5" s="1"/>
  <c r="BM42" i="5"/>
  <c r="DQ42" i="5" s="1"/>
  <c r="BL42" i="5"/>
  <c r="DP42" i="5" s="1"/>
  <c r="BK42" i="5"/>
  <c r="DO42" i="5" s="1"/>
  <c r="BJ42" i="5"/>
  <c r="BI42" i="5"/>
  <c r="DM42" i="5" s="1"/>
  <c r="BH42" i="5"/>
  <c r="DL42" i="5" s="1"/>
  <c r="BG42" i="5"/>
  <c r="DK42" i="5" s="1"/>
  <c r="BR41" i="5"/>
  <c r="DV41" i="5" s="1"/>
  <c r="BQ41" i="5"/>
  <c r="DU41" i="5" s="1"/>
  <c r="BP41" i="5"/>
  <c r="DT41" i="5" s="1"/>
  <c r="BO41" i="5"/>
  <c r="DS41" i="5" s="1"/>
  <c r="BN41" i="5"/>
  <c r="BM41" i="5"/>
  <c r="DQ41" i="5" s="1"/>
  <c r="BL41" i="5"/>
  <c r="DP41" i="5" s="1"/>
  <c r="BK41" i="5"/>
  <c r="DO41" i="5" s="1"/>
  <c r="BJ41" i="5"/>
  <c r="DN41" i="5" s="1"/>
  <c r="BI41" i="5"/>
  <c r="DM41" i="5" s="1"/>
  <c r="BH41" i="5"/>
  <c r="DL41" i="5" s="1"/>
  <c r="BG41" i="5"/>
  <c r="DK41" i="5" s="1"/>
  <c r="BR40" i="5"/>
  <c r="BQ40" i="5"/>
  <c r="DU40" i="5" s="1"/>
  <c r="BP40" i="5"/>
  <c r="DT40" i="5" s="1"/>
  <c r="BO40" i="5"/>
  <c r="DS40" i="5" s="1"/>
  <c r="BN40" i="5"/>
  <c r="DR40" i="5" s="1"/>
  <c r="BM40" i="5"/>
  <c r="DQ40" i="5" s="1"/>
  <c r="BL40" i="5"/>
  <c r="DP40" i="5" s="1"/>
  <c r="BK40" i="5"/>
  <c r="DO40" i="5" s="1"/>
  <c r="BJ40" i="5"/>
  <c r="BI40" i="5"/>
  <c r="DM40" i="5" s="1"/>
  <c r="BH40" i="5"/>
  <c r="DL40" i="5" s="1"/>
  <c r="BG40" i="5"/>
  <c r="BR39" i="5"/>
  <c r="DV39" i="5" s="1"/>
  <c r="BQ39" i="5"/>
  <c r="DU39" i="5" s="1"/>
  <c r="BP39" i="5"/>
  <c r="DT39" i="5" s="1"/>
  <c r="BO39" i="5"/>
  <c r="DS39" i="5" s="1"/>
  <c r="BN39" i="5"/>
  <c r="DR39" i="5" s="1"/>
  <c r="BM39" i="5"/>
  <c r="DQ39" i="5" s="1"/>
  <c r="BL39" i="5"/>
  <c r="DP39" i="5" s="1"/>
  <c r="BK39" i="5"/>
  <c r="DO39" i="5" s="1"/>
  <c r="BJ39" i="5"/>
  <c r="DN39" i="5" s="1"/>
  <c r="BI39" i="5"/>
  <c r="DM39" i="5" s="1"/>
  <c r="BH39" i="5"/>
  <c r="DL39" i="5" s="1"/>
  <c r="BG39" i="5"/>
  <c r="DK39" i="5" s="1"/>
  <c r="BR38" i="5"/>
  <c r="DV38" i="5" s="1"/>
  <c r="BQ38" i="5"/>
  <c r="DU38" i="5" s="1"/>
  <c r="BP38" i="5"/>
  <c r="DT38" i="5" s="1"/>
  <c r="BO38" i="5"/>
  <c r="DS38" i="5" s="1"/>
  <c r="BN38" i="5"/>
  <c r="DR38" i="5" s="1"/>
  <c r="BM38" i="5"/>
  <c r="DQ38" i="5" s="1"/>
  <c r="BL38" i="5"/>
  <c r="DP38" i="5" s="1"/>
  <c r="BK38" i="5"/>
  <c r="DO38" i="5" s="1"/>
  <c r="BJ38" i="5"/>
  <c r="DN38" i="5" s="1"/>
  <c r="BI38" i="5"/>
  <c r="DM38" i="5" s="1"/>
  <c r="BH38" i="5"/>
  <c r="DL38" i="5" s="1"/>
  <c r="BG38" i="5"/>
  <c r="DK38" i="5" s="1"/>
  <c r="BR37" i="5"/>
  <c r="DV37" i="5" s="1"/>
  <c r="BQ37" i="5"/>
  <c r="DU37" i="5" s="1"/>
  <c r="BP37" i="5"/>
  <c r="DT37" i="5" s="1"/>
  <c r="BO37" i="5"/>
  <c r="DS37" i="5" s="1"/>
  <c r="BN37" i="5"/>
  <c r="BM37" i="5"/>
  <c r="DQ37" i="5" s="1"/>
  <c r="BL37" i="5"/>
  <c r="DP37" i="5" s="1"/>
  <c r="BK37" i="5"/>
  <c r="DO37" i="5" s="1"/>
  <c r="BJ37" i="5"/>
  <c r="DN37" i="5" s="1"/>
  <c r="BI37" i="5"/>
  <c r="DM37" i="5" s="1"/>
  <c r="BH37" i="5"/>
  <c r="DL37" i="5" s="1"/>
  <c r="BG37" i="5"/>
  <c r="DK37" i="5" s="1"/>
  <c r="BR36" i="5"/>
  <c r="BQ36" i="5"/>
  <c r="DU36" i="5" s="1"/>
  <c r="BP36" i="5"/>
  <c r="DT36" i="5" s="1"/>
  <c r="BO36" i="5"/>
  <c r="DS36" i="5" s="1"/>
  <c r="BN36" i="5"/>
  <c r="DR36" i="5" s="1"/>
  <c r="BM36" i="5"/>
  <c r="DQ36" i="5" s="1"/>
  <c r="BL36" i="5"/>
  <c r="DP36" i="5" s="1"/>
  <c r="BK36" i="5"/>
  <c r="DO36" i="5" s="1"/>
  <c r="BJ36" i="5"/>
  <c r="BI36" i="5"/>
  <c r="DM36" i="5" s="1"/>
  <c r="BH36" i="5"/>
  <c r="DL36" i="5" s="1"/>
  <c r="BG36" i="5"/>
  <c r="DK36" i="5" s="1"/>
  <c r="BR35" i="5"/>
  <c r="DV35" i="5" s="1"/>
  <c r="BQ35" i="5"/>
  <c r="DU35" i="5" s="1"/>
  <c r="BP35" i="5"/>
  <c r="DT35" i="5" s="1"/>
  <c r="BO35" i="5"/>
  <c r="DS35" i="5" s="1"/>
  <c r="BN35" i="5"/>
  <c r="BM35" i="5"/>
  <c r="BL35" i="5"/>
  <c r="DP35" i="5" s="1"/>
  <c r="BK35" i="5"/>
  <c r="DO35" i="5" s="1"/>
  <c r="BJ35" i="5"/>
  <c r="DN35" i="5" s="1"/>
  <c r="BI35" i="5"/>
  <c r="DM35" i="5" s="1"/>
  <c r="BH35" i="5"/>
  <c r="DL35" i="5" s="1"/>
  <c r="BG35" i="5"/>
  <c r="DK35" i="5" s="1"/>
  <c r="BR34" i="5"/>
  <c r="BQ34" i="5"/>
  <c r="DU34" i="5" s="1"/>
  <c r="BP34" i="5"/>
  <c r="DT34" i="5" s="1"/>
  <c r="BO34" i="5"/>
  <c r="DS34" i="5" s="1"/>
  <c r="BN34" i="5"/>
  <c r="DR34" i="5" s="1"/>
  <c r="BM34" i="5"/>
  <c r="DQ34" i="5" s="1"/>
  <c r="BL34" i="5"/>
  <c r="DP34" i="5" s="1"/>
  <c r="BK34" i="5"/>
  <c r="DO34" i="5" s="1"/>
  <c r="BJ34" i="5"/>
  <c r="BI34" i="5"/>
  <c r="BH34" i="5"/>
  <c r="DL34" i="5" s="1"/>
  <c r="BG34" i="5"/>
  <c r="DK34" i="5" s="1"/>
  <c r="BR33" i="5"/>
  <c r="DV33" i="5" s="1"/>
  <c r="BQ33" i="5"/>
  <c r="DU33" i="5" s="1"/>
  <c r="BP33" i="5"/>
  <c r="DT33" i="5" s="1"/>
  <c r="BO33" i="5"/>
  <c r="DS33" i="5" s="1"/>
  <c r="BN33" i="5"/>
  <c r="BM33" i="5"/>
  <c r="DQ33" i="5" s="1"/>
  <c r="BL33" i="5"/>
  <c r="DP33" i="5" s="1"/>
  <c r="BK33" i="5"/>
  <c r="DO33" i="5" s="1"/>
  <c r="BJ33" i="5"/>
  <c r="DN33" i="5" s="1"/>
  <c r="BI33" i="5"/>
  <c r="DM33" i="5" s="1"/>
  <c r="BH33" i="5"/>
  <c r="DL33" i="5" s="1"/>
  <c r="BG33" i="5"/>
  <c r="DK33" i="5" s="1"/>
  <c r="BR32" i="5"/>
  <c r="BQ32" i="5"/>
  <c r="DU32" i="5" s="1"/>
  <c r="BP32" i="5"/>
  <c r="DT32" i="5" s="1"/>
  <c r="BO32" i="5"/>
  <c r="BN32" i="5"/>
  <c r="DR32" i="5" s="1"/>
  <c r="BM32" i="5"/>
  <c r="DQ32" i="5" s="1"/>
  <c r="BL32" i="5"/>
  <c r="DP32" i="5" s="1"/>
  <c r="BK32" i="5"/>
  <c r="DO32" i="5" s="1"/>
  <c r="BJ32" i="5"/>
  <c r="BI32" i="5"/>
  <c r="DM32" i="5" s="1"/>
  <c r="BH32" i="5"/>
  <c r="DL32" i="5" s="1"/>
  <c r="BG32" i="5"/>
  <c r="DK32" i="5" s="1"/>
  <c r="BR31" i="5"/>
  <c r="DV31" i="5" s="1"/>
  <c r="BQ31" i="5"/>
  <c r="DU31" i="5" s="1"/>
  <c r="BP31" i="5"/>
  <c r="DT31" i="5" s="1"/>
  <c r="BO31" i="5"/>
  <c r="DS31" i="5" s="1"/>
  <c r="BN31" i="5"/>
  <c r="DR31" i="5" s="1"/>
  <c r="BM31" i="5"/>
  <c r="DQ31" i="5" s="1"/>
  <c r="BL31" i="5"/>
  <c r="DP31" i="5" s="1"/>
  <c r="BK31" i="5"/>
  <c r="DO31" i="5" s="1"/>
  <c r="BJ31" i="5"/>
  <c r="DN31" i="5" s="1"/>
  <c r="BI31" i="5"/>
  <c r="DM31" i="5" s="1"/>
  <c r="BH31" i="5"/>
  <c r="DL31" i="5" s="1"/>
  <c r="BG31" i="5"/>
  <c r="DK31" i="5" s="1"/>
  <c r="BR30" i="5"/>
  <c r="DV30" i="5" s="1"/>
  <c r="BQ30" i="5"/>
  <c r="DU30" i="5" s="1"/>
  <c r="BP30" i="5"/>
  <c r="DT30" i="5" s="1"/>
  <c r="BO30" i="5"/>
  <c r="DS30" i="5" s="1"/>
  <c r="BN30" i="5"/>
  <c r="DR30" i="5" s="1"/>
  <c r="BM30" i="5"/>
  <c r="DQ30" i="5" s="1"/>
  <c r="BL30" i="5"/>
  <c r="DP30" i="5" s="1"/>
  <c r="BK30" i="5"/>
  <c r="DO30" i="5" s="1"/>
  <c r="BJ30" i="5"/>
  <c r="DN30" i="5" s="1"/>
  <c r="BI30" i="5"/>
  <c r="DM30" i="5" s="1"/>
  <c r="BH30" i="5"/>
  <c r="DL30" i="5" s="1"/>
  <c r="BG30" i="5"/>
  <c r="DK30" i="5" s="1"/>
  <c r="BR29" i="5"/>
  <c r="DV29" i="5" s="1"/>
  <c r="BQ29" i="5"/>
  <c r="DU29" i="5" s="1"/>
  <c r="BP29" i="5"/>
  <c r="DT29" i="5" s="1"/>
  <c r="BO29" i="5"/>
  <c r="DS29" i="5" s="1"/>
  <c r="BN29" i="5"/>
  <c r="BM29" i="5"/>
  <c r="DQ29" i="5" s="1"/>
  <c r="BL29" i="5"/>
  <c r="DP29" i="5" s="1"/>
  <c r="BK29" i="5"/>
  <c r="DO29" i="5" s="1"/>
  <c r="BJ29" i="5"/>
  <c r="DN29" i="5" s="1"/>
  <c r="BI29" i="5"/>
  <c r="DM29" i="5" s="1"/>
  <c r="BH29" i="5"/>
  <c r="DL29" i="5" s="1"/>
  <c r="BG29" i="5"/>
  <c r="DK29" i="5" s="1"/>
  <c r="BR28" i="5"/>
  <c r="BQ28" i="5"/>
  <c r="DU28" i="5" s="1"/>
  <c r="BP28" i="5"/>
  <c r="DT28" i="5" s="1"/>
  <c r="BO28" i="5"/>
  <c r="DS28" i="5" s="1"/>
  <c r="BN28" i="5"/>
  <c r="DR28" i="5" s="1"/>
  <c r="BM28" i="5"/>
  <c r="DQ28" i="5" s="1"/>
  <c r="BL28" i="5"/>
  <c r="DP28" i="5" s="1"/>
  <c r="BK28" i="5"/>
  <c r="DO28" i="5" s="1"/>
  <c r="BJ28" i="5"/>
  <c r="BI28" i="5"/>
  <c r="DM28" i="5" s="1"/>
  <c r="BH28" i="5"/>
  <c r="DL28" i="5" s="1"/>
  <c r="BG28" i="5"/>
  <c r="DK28" i="5" s="1"/>
  <c r="BR27" i="5"/>
  <c r="DV27" i="5" s="1"/>
  <c r="BQ27" i="5"/>
  <c r="DU27" i="5" s="1"/>
  <c r="BP27" i="5"/>
  <c r="DT27" i="5" s="1"/>
  <c r="BO27" i="5"/>
  <c r="DS27" i="5" s="1"/>
  <c r="BN27" i="5"/>
  <c r="BM27" i="5"/>
  <c r="DQ27" i="5" s="1"/>
  <c r="BL27" i="5"/>
  <c r="DP27" i="5" s="1"/>
  <c r="BK27" i="5"/>
  <c r="DO27" i="5" s="1"/>
  <c r="BJ27" i="5"/>
  <c r="DN27" i="5" s="1"/>
  <c r="BI27" i="5"/>
  <c r="DM27" i="5" s="1"/>
  <c r="BH27" i="5"/>
  <c r="DL27" i="5" s="1"/>
  <c r="BG27" i="5"/>
  <c r="DK27" i="5" s="1"/>
  <c r="BR26" i="5"/>
  <c r="BQ26" i="5"/>
  <c r="DU26" i="5" s="1"/>
  <c r="BP26" i="5"/>
  <c r="DT26" i="5" s="1"/>
  <c r="BO26" i="5"/>
  <c r="DS26" i="5" s="1"/>
  <c r="BN26" i="5"/>
  <c r="DR26" i="5" s="1"/>
  <c r="BM26" i="5"/>
  <c r="DQ26" i="5" s="1"/>
  <c r="BL26" i="5"/>
  <c r="DP26" i="5" s="1"/>
  <c r="BK26" i="5"/>
  <c r="DO26" i="5" s="1"/>
  <c r="BJ26" i="5"/>
  <c r="BI26" i="5"/>
  <c r="DM26" i="5" s="1"/>
  <c r="BH26" i="5"/>
  <c r="DL26" i="5" s="1"/>
  <c r="BG26" i="5"/>
  <c r="DK26" i="5" s="1"/>
  <c r="BR25" i="5"/>
  <c r="DV25" i="5" s="1"/>
  <c r="BQ25" i="5"/>
  <c r="DU25" i="5" s="1"/>
  <c r="BP25" i="5"/>
  <c r="DT25" i="5" s="1"/>
  <c r="BO25" i="5"/>
  <c r="DS25" i="5" s="1"/>
  <c r="BN25" i="5"/>
  <c r="BM25" i="5"/>
  <c r="DQ25" i="5" s="1"/>
  <c r="BL25" i="5"/>
  <c r="DP25" i="5" s="1"/>
  <c r="BK25" i="5"/>
  <c r="DO25" i="5" s="1"/>
  <c r="BJ25" i="5"/>
  <c r="DN25" i="5" s="1"/>
  <c r="BI25" i="5"/>
  <c r="DM25" i="5" s="1"/>
  <c r="BH25" i="5"/>
  <c r="DL25" i="5" s="1"/>
  <c r="BG25" i="5"/>
  <c r="DK25" i="5" s="1"/>
  <c r="BR24" i="5"/>
  <c r="BQ24" i="5"/>
  <c r="DU24" i="5" s="1"/>
  <c r="BP24" i="5"/>
  <c r="DT24" i="5" s="1"/>
  <c r="BO24" i="5"/>
  <c r="DS24" i="5" s="1"/>
  <c r="BN24" i="5"/>
  <c r="DR24" i="5" s="1"/>
  <c r="BM24" i="5"/>
  <c r="DQ24" i="5" s="1"/>
  <c r="BL24" i="5"/>
  <c r="DP24" i="5" s="1"/>
  <c r="BK24" i="5"/>
  <c r="DO24" i="5" s="1"/>
  <c r="BJ24" i="5"/>
  <c r="BI24" i="5"/>
  <c r="DM24" i="5" s="1"/>
  <c r="BH24" i="5"/>
  <c r="DL24" i="5" s="1"/>
  <c r="BG24" i="5"/>
  <c r="DK24" i="5" s="1"/>
  <c r="BR23" i="5"/>
  <c r="DV23" i="5" s="1"/>
  <c r="BQ23" i="5"/>
  <c r="DU23" i="5" s="1"/>
  <c r="BP23" i="5"/>
  <c r="DT23" i="5" s="1"/>
  <c r="BO23" i="5"/>
  <c r="DS23" i="5" s="1"/>
  <c r="BN23" i="5"/>
  <c r="BM23" i="5"/>
  <c r="DQ23" i="5" s="1"/>
  <c r="BL23" i="5"/>
  <c r="DP23" i="5" s="1"/>
  <c r="BK23" i="5"/>
  <c r="DO23" i="5" s="1"/>
  <c r="BJ23" i="5"/>
  <c r="DN23" i="5" s="1"/>
  <c r="BI23" i="5"/>
  <c r="DM23" i="5" s="1"/>
  <c r="BH23" i="5"/>
  <c r="DL23" i="5" s="1"/>
  <c r="BG23" i="5"/>
  <c r="DK23" i="5" s="1"/>
  <c r="BR22" i="5"/>
  <c r="BQ22" i="5"/>
  <c r="DU22" i="5" s="1"/>
  <c r="BP22" i="5"/>
  <c r="DT22" i="5" s="1"/>
  <c r="BO22" i="5"/>
  <c r="DS22" i="5" s="1"/>
  <c r="BN22" i="5"/>
  <c r="DR22" i="5" s="1"/>
  <c r="BM22" i="5"/>
  <c r="DQ22" i="5" s="1"/>
  <c r="BL22" i="5"/>
  <c r="DP22" i="5" s="1"/>
  <c r="BK22" i="5"/>
  <c r="DO22" i="5" s="1"/>
  <c r="BJ22" i="5"/>
  <c r="DN22" i="5" s="1"/>
  <c r="BI22" i="5"/>
  <c r="DM22" i="5" s="1"/>
  <c r="BH22" i="5"/>
  <c r="DL22" i="5" s="1"/>
  <c r="BG22" i="5"/>
  <c r="DK22" i="5" s="1"/>
  <c r="BR21" i="5"/>
  <c r="DV21" i="5" s="1"/>
  <c r="BQ21" i="5"/>
  <c r="DU21" i="5" s="1"/>
  <c r="BP21" i="5"/>
  <c r="DT21" i="5" s="1"/>
  <c r="BO21" i="5"/>
  <c r="DS21" i="5" s="1"/>
  <c r="BN21" i="5"/>
  <c r="BM21" i="5"/>
  <c r="DQ21" i="5" s="1"/>
  <c r="BL21" i="5"/>
  <c r="DP21" i="5" s="1"/>
  <c r="BK21" i="5"/>
  <c r="DO21" i="5" s="1"/>
  <c r="BJ21" i="5"/>
  <c r="DN21" i="5" s="1"/>
  <c r="BI21" i="5"/>
  <c r="DM21" i="5" s="1"/>
  <c r="BH21" i="5"/>
  <c r="DL21" i="5" s="1"/>
  <c r="BG21" i="5"/>
  <c r="DK21" i="5" s="1"/>
  <c r="BR20" i="5"/>
  <c r="BQ20" i="5"/>
  <c r="DU20" i="5" s="1"/>
  <c r="BP20" i="5"/>
  <c r="DT20" i="5" s="1"/>
  <c r="BO20" i="5"/>
  <c r="DS20" i="5" s="1"/>
  <c r="BN20" i="5"/>
  <c r="DR20" i="5" s="1"/>
  <c r="BM20" i="5"/>
  <c r="DQ20" i="5" s="1"/>
  <c r="BL20" i="5"/>
  <c r="DP20" i="5" s="1"/>
  <c r="BK20" i="5"/>
  <c r="DO20" i="5" s="1"/>
  <c r="BJ20" i="5"/>
  <c r="BI20" i="5"/>
  <c r="DM20" i="5" s="1"/>
  <c r="BH20" i="5"/>
  <c r="DL20" i="5" s="1"/>
  <c r="BG20" i="5"/>
  <c r="DK20" i="5" s="1"/>
  <c r="BR19" i="5"/>
  <c r="DV19" i="5" s="1"/>
  <c r="BQ19" i="5"/>
  <c r="DU19" i="5" s="1"/>
  <c r="BP19" i="5"/>
  <c r="DT19" i="5" s="1"/>
  <c r="BO19" i="5"/>
  <c r="DS19" i="5" s="1"/>
  <c r="BN19" i="5"/>
  <c r="DR19" i="5" s="1"/>
  <c r="BM19" i="5"/>
  <c r="BL19" i="5"/>
  <c r="DP19" i="5" s="1"/>
  <c r="BK19" i="5"/>
  <c r="DO19" i="5" s="1"/>
  <c r="BJ19" i="5"/>
  <c r="DN19" i="5" s="1"/>
  <c r="BI19" i="5"/>
  <c r="DM19" i="5" s="1"/>
  <c r="BH19" i="5"/>
  <c r="DL19" i="5" s="1"/>
  <c r="BG19" i="5"/>
  <c r="DK19" i="5" s="1"/>
  <c r="BR18" i="5"/>
  <c r="BQ18" i="5"/>
  <c r="DU18" i="5" s="1"/>
  <c r="BP18" i="5"/>
  <c r="DT18" i="5" s="1"/>
  <c r="BO18" i="5"/>
  <c r="DS18" i="5" s="1"/>
  <c r="BN18" i="5"/>
  <c r="DR18" i="5" s="1"/>
  <c r="BM18" i="5"/>
  <c r="DQ18" i="5" s="1"/>
  <c r="BL18" i="5"/>
  <c r="DP18" i="5" s="1"/>
  <c r="BK18" i="5"/>
  <c r="DO18" i="5" s="1"/>
  <c r="BJ18" i="5"/>
  <c r="BI18" i="5"/>
  <c r="DM18" i="5" s="1"/>
  <c r="BH18" i="5"/>
  <c r="DL18" i="5" s="1"/>
  <c r="BG18" i="5"/>
  <c r="DK18" i="5" s="1"/>
  <c r="BR17" i="5"/>
  <c r="DV17" i="5" s="1"/>
  <c r="BQ17" i="5"/>
  <c r="DU17" i="5" s="1"/>
  <c r="BP17" i="5"/>
  <c r="DT17" i="5" s="1"/>
  <c r="BO17" i="5"/>
  <c r="DS17" i="5" s="1"/>
  <c r="BN17" i="5"/>
  <c r="BM17" i="5"/>
  <c r="DQ17" i="5" s="1"/>
  <c r="BL17" i="5"/>
  <c r="DP17" i="5" s="1"/>
  <c r="BK17" i="5"/>
  <c r="DO17" i="5" s="1"/>
  <c r="BJ17" i="5"/>
  <c r="DN17" i="5" s="1"/>
  <c r="BI17" i="5"/>
  <c r="DM17" i="5" s="1"/>
  <c r="BH17" i="5"/>
  <c r="DL17" i="5" s="1"/>
  <c r="BG17" i="5"/>
  <c r="DK17" i="5" s="1"/>
  <c r="BR16" i="5"/>
  <c r="BQ16" i="5"/>
  <c r="DU16" i="5" s="1"/>
  <c r="BP16" i="5"/>
  <c r="DT16" i="5" s="1"/>
  <c r="BO16" i="5"/>
  <c r="DS16" i="5" s="1"/>
  <c r="BN16" i="5"/>
  <c r="DR16" i="5" s="1"/>
  <c r="BM16" i="5"/>
  <c r="DQ16" i="5" s="1"/>
  <c r="BL16" i="5"/>
  <c r="DP16" i="5" s="1"/>
  <c r="BK16" i="5"/>
  <c r="DO16" i="5" s="1"/>
  <c r="BJ16" i="5"/>
  <c r="BI16" i="5"/>
  <c r="DM16" i="5" s="1"/>
  <c r="BH16" i="5"/>
  <c r="DL16" i="5" s="1"/>
  <c r="BG16" i="5"/>
  <c r="DK16" i="5" s="1"/>
  <c r="BR15" i="5"/>
  <c r="DV15" i="5" s="1"/>
  <c r="BQ15" i="5"/>
  <c r="DU15" i="5" s="1"/>
  <c r="BP15" i="5"/>
  <c r="DT15" i="5" s="1"/>
  <c r="BO15" i="5"/>
  <c r="DS15" i="5" s="1"/>
  <c r="BN15" i="5"/>
  <c r="DR15" i="5" s="1"/>
  <c r="BM15" i="5"/>
  <c r="DQ15" i="5" s="1"/>
  <c r="BL15" i="5"/>
  <c r="DP15" i="5" s="1"/>
  <c r="BK15" i="5"/>
  <c r="DO15" i="5" s="1"/>
  <c r="BJ15" i="5"/>
  <c r="DN15" i="5" s="1"/>
  <c r="BI15" i="5"/>
  <c r="DM15" i="5" s="1"/>
  <c r="BH15" i="5"/>
  <c r="DL15" i="5" s="1"/>
  <c r="BG15" i="5"/>
  <c r="DK15" i="5" s="1"/>
  <c r="BR14" i="5"/>
  <c r="DV14" i="5" s="1"/>
  <c r="BQ14" i="5"/>
  <c r="DU14" i="5" s="1"/>
  <c r="BP14" i="5"/>
  <c r="DT14" i="5" s="1"/>
  <c r="BO14" i="5"/>
  <c r="DS14" i="5" s="1"/>
  <c r="BN14" i="5"/>
  <c r="DR14" i="5" s="1"/>
  <c r="BM14" i="5"/>
  <c r="DQ14" i="5" s="1"/>
  <c r="BL14" i="5"/>
  <c r="DP14" i="5" s="1"/>
  <c r="BK14" i="5"/>
  <c r="DO14" i="5" s="1"/>
  <c r="BJ14" i="5"/>
  <c r="DN14" i="5" s="1"/>
  <c r="BI14" i="5"/>
  <c r="DM14" i="5" s="1"/>
  <c r="BH14" i="5"/>
  <c r="DL14" i="5" s="1"/>
  <c r="BG14" i="5"/>
  <c r="DK14" i="5" s="1"/>
  <c r="BR13" i="5"/>
  <c r="DV13" i="5" s="1"/>
  <c r="BQ13" i="5"/>
  <c r="DU13" i="5" s="1"/>
  <c r="BP13" i="5"/>
  <c r="DT13" i="5" s="1"/>
  <c r="BO13" i="5"/>
  <c r="DS13" i="5" s="1"/>
  <c r="BN13" i="5"/>
  <c r="DR13" i="5" s="1"/>
  <c r="BM13" i="5"/>
  <c r="BL13" i="5"/>
  <c r="DP13" i="5" s="1"/>
  <c r="BK13" i="5"/>
  <c r="DO13" i="5" s="1"/>
  <c r="BJ13" i="5"/>
  <c r="DN13" i="5" s="1"/>
  <c r="BI13" i="5"/>
  <c r="DM13" i="5" s="1"/>
  <c r="BH13" i="5"/>
  <c r="DL13" i="5" s="1"/>
  <c r="BG13" i="5"/>
  <c r="DK13" i="5" s="1"/>
  <c r="BR12" i="5"/>
  <c r="DV12" i="5" s="1"/>
  <c r="BQ12" i="5"/>
  <c r="DU12" i="5" s="1"/>
  <c r="BP12" i="5"/>
  <c r="DT12" i="5" s="1"/>
  <c r="BO12" i="5"/>
  <c r="DS12" i="5" s="1"/>
  <c r="BN12" i="5"/>
  <c r="DR12" i="5" s="1"/>
  <c r="BM12" i="5"/>
  <c r="DQ12" i="5" s="1"/>
  <c r="BL12" i="5"/>
  <c r="DP12" i="5" s="1"/>
  <c r="BK12" i="5"/>
  <c r="DO12" i="5" s="1"/>
  <c r="BJ12" i="5"/>
  <c r="BI12" i="5"/>
  <c r="DM12" i="5" s="1"/>
  <c r="BH12" i="5"/>
  <c r="DL12" i="5" s="1"/>
  <c r="BG12" i="5"/>
  <c r="DK12" i="5" s="1"/>
  <c r="BR11" i="5"/>
  <c r="DV11" i="5" s="1"/>
  <c r="BQ11" i="5"/>
  <c r="DU11" i="5" s="1"/>
  <c r="BP11" i="5"/>
  <c r="DT11" i="5" s="1"/>
  <c r="BO11" i="5"/>
  <c r="DS11" i="5" s="1"/>
  <c r="BN11" i="5"/>
  <c r="DR11" i="5" s="1"/>
  <c r="BM11" i="5"/>
  <c r="DQ11" i="5" s="1"/>
  <c r="BL11" i="5"/>
  <c r="DP11" i="5" s="1"/>
  <c r="BK11" i="5"/>
  <c r="DO11" i="5" s="1"/>
  <c r="BJ11" i="5"/>
  <c r="DN11" i="5" s="1"/>
  <c r="BI11" i="5"/>
  <c r="DM11" i="5" s="1"/>
  <c r="BH11" i="5"/>
  <c r="DL11" i="5" s="1"/>
  <c r="BG11" i="5"/>
  <c r="DK11" i="5" s="1"/>
  <c r="BR10" i="5"/>
  <c r="DV10" i="5" s="1"/>
  <c r="BQ10" i="5"/>
  <c r="DU10" i="5" s="1"/>
  <c r="BP10" i="5"/>
  <c r="DT10" i="5" s="1"/>
  <c r="BO10" i="5"/>
  <c r="DS10" i="5" s="1"/>
  <c r="BN10" i="5"/>
  <c r="DR10" i="5" s="1"/>
  <c r="BM10" i="5"/>
  <c r="DQ10" i="5" s="1"/>
  <c r="BL10" i="5"/>
  <c r="DP10" i="5" s="1"/>
  <c r="BK10" i="5"/>
  <c r="DO10" i="5" s="1"/>
  <c r="BJ10" i="5"/>
  <c r="DN10" i="5" s="1"/>
  <c r="BI10" i="5"/>
  <c r="DM10" i="5" s="1"/>
  <c r="BH10" i="5"/>
  <c r="DL10" i="5" s="1"/>
  <c r="BG10" i="5"/>
  <c r="DK10" i="5" s="1"/>
  <c r="BR9" i="5"/>
  <c r="DV9" i="5" s="1"/>
  <c r="BQ9" i="5"/>
  <c r="DU9" i="5" s="1"/>
  <c r="BP9" i="5"/>
  <c r="DT9" i="5" s="1"/>
  <c r="BO9" i="5"/>
  <c r="DS9" i="5" s="1"/>
  <c r="BN9" i="5"/>
  <c r="BM9" i="5"/>
  <c r="DQ9" i="5" s="1"/>
  <c r="BL9" i="5"/>
  <c r="DP9" i="5" s="1"/>
  <c r="BK9" i="5"/>
  <c r="DO9" i="5" s="1"/>
  <c r="BJ9" i="5"/>
  <c r="DN9" i="5" s="1"/>
  <c r="BI9" i="5"/>
  <c r="DM9" i="5" s="1"/>
  <c r="BH9" i="5"/>
  <c r="DL9" i="5" s="1"/>
  <c r="BG9" i="5"/>
  <c r="DK9" i="5" s="1"/>
  <c r="BR8" i="5"/>
  <c r="DV8" i="5" s="1"/>
  <c r="BQ8" i="5"/>
  <c r="DU8" i="5" s="1"/>
  <c r="BP8" i="5"/>
  <c r="DT8" i="5" s="1"/>
  <c r="BO8" i="5"/>
  <c r="DS8" i="5" s="1"/>
  <c r="BN8" i="5"/>
  <c r="DR8" i="5" s="1"/>
  <c r="BM8" i="5"/>
  <c r="DQ8" i="5" s="1"/>
  <c r="BL8" i="5"/>
  <c r="DP8" i="5" s="1"/>
  <c r="BK8" i="5"/>
  <c r="DO8" i="5" s="1"/>
  <c r="BJ8" i="5"/>
  <c r="DN8" i="5" s="1"/>
  <c r="BI8" i="5"/>
  <c r="DM8" i="5" s="1"/>
  <c r="BH8" i="5"/>
  <c r="DL8" i="5" s="1"/>
  <c r="BG8" i="5"/>
  <c r="DK8" i="5" s="1"/>
  <c r="BR7" i="5"/>
  <c r="DV7" i="5" s="1"/>
  <c r="BQ7" i="5"/>
  <c r="DU7" i="5" s="1"/>
  <c r="BP7" i="5"/>
  <c r="DT7" i="5" s="1"/>
  <c r="BO7" i="5"/>
  <c r="DS7" i="5" s="1"/>
  <c r="BN7" i="5"/>
  <c r="DR7" i="5" s="1"/>
  <c r="BM7" i="5"/>
  <c r="DQ7" i="5" s="1"/>
  <c r="BL7" i="5"/>
  <c r="DP7" i="5" s="1"/>
  <c r="BK7" i="5"/>
  <c r="DO7" i="5" s="1"/>
  <c r="BJ7" i="5"/>
  <c r="DN7" i="5" s="1"/>
  <c r="BI7" i="5"/>
  <c r="DM7" i="5" s="1"/>
  <c r="BH7" i="5"/>
  <c r="DL7" i="5" s="1"/>
  <c r="BG7" i="5"/>
  <c r="DK7" i="5" s="1"/>
  <c r="BR6" i="5"/>
  <c r="DV6" i="5" s="1"/>
  <c r="BQ6" i="5"/>
  <c r="DU6" i="5" s="1"/>
  <c r="BP6" i="5"/>
  <c r="DT6" i="5" s="1"/>
  <c r="BO6" i="5"/>
  <c r="DS6" i="5" s="1"/>
  <c r="BN6" i="5"/>
  <c r="DR6" i="5" s="1"/>
  <c r="BM6" i="5"/>
  <c r="DQ6" i="5" s="1"/>
  <c r="BL6" i="5"/>
  <c r="DP6" i="5" s="1"/>
  <c r="BK6" i="5"/>
  <c r="DO6" i="5" s="1"/>
  <c r="BJ6" i="5"/>
  <c r="DN6" i="5" s="1"/>
  <c r="BI6" i="5"/>
  <c r="DM6" i="5" s="1"/>
  <c r="BH6" i="5"/>
  <c r="DL6" i="5" s="1"/>
  <c r="BG6" i="5"/>
  <c r="DK6" i="5" s="1"/>
  <c r="BR5" i="5"/>
  <c r="DV5" i="5" s="1"/>
  <c r="BQ5" i="5"/>
  <c r="DU5" i="5" s="1"/>
  <c r="BP5" i="5"/>
  <c r="DT5" i="5" s="1"/>
  <c r="BO5" i="5"/>
  <c r="DS5" i="5" s="1"/>
  <c r="BN5" i="5"/>
  <c r="DR5" i="5" s="1"/>
  <c r="BM5" i="5"/>
  <c r="DQ5" i="5" s="1"/>
  <c r="BL5" i="5"/>
  <c r="DP5" i="5" s="1"/>
  <c r="BK5" i="5"/>
  <c r="DO5" i="5" s="1"/>
  <c r="BJ5" i="5"/>
  <c r="DN5" i="5" s="1"/>
  <c r="BI5" i="5"/>
  <c r="DM5" i="5" s="1"/>
  <c r="BH5" i="5"/>
  <c r="DL5" i="5" s="1"/>
  <c r="BG5" i="5"/>
  <c r="DV22" i="5"/>
  <c r="DR9" i="5"/>
  <c r="DN12" i="5"/>
  <c r="DQ13" i="5"/>
  <c r="DN16" i="5"/>
  <c r="DV16" i="5"/>
  <c r="DR17" i="5"/>
  <c r="DN18" i="5"/>
  <c r="DV18" i="5"/>
  <c r="DQ19" i="5"/>
  <c r="DN20" i="5"/>
  <c r="DV20" i="5"/>
  <c r="DR21" i="5"/>
  <c r="DR23" i="5"/>
  <c r="DN24" i="5"/>
  <c r="DV24" i="5"/>
  <c r="DR25" i="5"/>
  <c r="DN26" i="5"/>
  <c r="DV26" i="5"/>
  <c r="DR27" i="5"/>
  <c r="DN28" i="5"/>
  <c r="DV28" i="5"/>
  <c r="DR29" i="5"/>
  <c r="DN32" i="5"/>
  <c r="DS32" i="5"/>
  <c r="DV32" i="5"/>
  <c r="DR33" i="5"/>
  <c r="DM34" i="5"/>
  <c r="DN34" i="5"/>
  <c r="DV34" i="5"/>
  <c r="DQ35" i="5"/>
  <c r="DR35" i="5"/>
  <c r="DN36" i="5"/>
  <c r="DV36" i="5"/>
  <c r="DR37" i="5"/>
  <c r="DK40" i="5"/>
  <c r="DN40" i="5"/>
  <c r="DV40" i="5"/>
  <c r="DR41" i="5"/>
  <c r="DN42" i="5"/>
  <c r="DV42" i="5"/>
  <c r="DR43" i="5"/>
  <c r="DN44" i="5"/>
  <c r="DU44" i="5"/>
  <c r="DV44" i="5"/>
  <c r="DR45" i="5"/>
  <c r="DK46" i="5"/>
  <c r="DN48" i="5"/>
  <c r="DV48" i="5"/>
  <c r="DR49" i="5"/>
  <c r="DN50" i="5"/>
  <c r="DV50" i="5"/>
  <c r="DR51" i="5"/>
  <c r="DN52" i="5"/>
  <c r="DV52" i="5"/>
  <c r="DO53" i="5"/>
  <c r="DR53" i="5"/>
  <c r="DN56" i="5"/>
  <c r="DV56" i="5"/>
  <c r="DQ57" i="5"/>
  <c r="DR57" i="5"/>
  <c r="DK58" i="5"/>
  <c r="DM58" i="5"/>
  <c r="DN58" i="5"/>
  <c r="DV58" i="5"/>
  <c r="DR59" i="5"/>
  <c r="DN60" i="5"/>
  <c r="DV60" i="5"/>
  <c r="DW58" i="5" l="1" a="1"/>
  <c r="DW58" i="5" s="1"/>
  <c r="DY58" i="5" s="1"/>
  <c r="DW50" i="5" a="1"/>
  <c r="DW50" i="5" s="1"/>
  <c r="DY50" i="5" s="1"/>
  <c r="DW42" i="5" a="1"/>
  <c r="DW42" i="5" s="1"/>
  <c r="DY42" i="5" s="1"/>
  <c r="DW38" i="5" a="1"/>
  <c r="DW38" i="5" s="1"/>
  <c r="DY38" i="5" s="1"/>
  <c r="DW36" i="5" a="1"/>
  <c r="DW36" i="5" s="1"/>
  <c r="DY36" i="5" s="1"/>
  <c r="DW34" i="5" a="1"/>
  <c r="DW34" i="5" s="1"/>
  <c r="DY34" i="5" s="1"/>
  <c r="DW26" i="5" a="1"/>
  <c r="DW26" i="5" s="1"/>
  <c r="DY26" i="5" s="1"/>
  <c r="DW24" i="5" a="1"/>
  <c r="DW24" i="5" s="1"/>
  <c r="DY24" i="5" s="1"/>
  <c r="DW22" i="5" a="1"/>
  <c r="DW22" i="5" s="1"/>
  <c r="DY22" i="5" s="1"/>
  <c r="DW20" i="5" a="1"/>
  <c r="DW20" i="5" s="1"/>
  <c r="DY20" i="5" s="1"/>
  <c r="DW18" i="5" a="1"/>
  <c r="DW18" i="5" s="1"/>
  <c r="DY18" i="5" s="1"/>
  <c r="DW12" i="5" a="1"/>
  <c r="DW12" i="5" s="1"/>
  <c r="DY12" i="5" s="1"/>
  <c r="DW10" i="5" a="1"/>
  <c r="DW10" i="5" s="1"/>
  <c r="DY10" i="5" s="1"/>
  <c r="DW8" i="5" a="1"/>
  <c r="DW8" i="5" s="1"/>
  <c r="DY8" i="5" s="1"/>
  <c r="DW6" i="5" a="1"/>
  <c r="DW6" i="5" s="1"/>
  <c r="DY6" i="5" s="1"/>
  <c r="DW46" i="5" a="1"/>
  <c r="DW46" i="5" s="1"/>
  <c r="DY46" i="5" s="1"/>
  <c r="DW48" i="5" a="1"/>
  <c r="DW48" i="5" s="1"/>
  <c r="DY48" i="5" s="1"/>
  <c r="DW14" i="5" a="1"/>
  <c r="DW14" i="5" s="1"/>
  <c r="DY14" i="5" s="1"/>
  <c r="DW54" i="5" a="1"/>
  <c r="DW54" i="5" s="1"/>
  <c r="DY54" i="5" s="1"/>
  <c r="DW40" i="5" a="1"/>
  <c r="DW40" i="5" s="1"/>
  <c r="DY40" i="5" s="1"/>
  <c r="DW28" i="5" a="1"/>
  <c r="DW28" i="5" s="1"/>
  <c r="DY28" i="5" s="1"/>
  <c r="DW56" i="5" a="1"/>
  <c r="DW56" i="5" s="1"/>
  <c r="DY56" i="5" s="1"/>
  <c r="DW30" i="5" a="1"/>
  <c r="DW30" i="5" s="1"/>
  <c r="DY30" i="5" s="1"/>
  <c r="DW60" i="5" a="1"/>
  <c r="DW60" i="5" s="1"/>
  <c r="DY60" i="5" s="1"/>
  <c r="DW44" i="5" a="1"/>
  <c r="DW44" i="5" s="1"/>
  <c r="DY44" i="5" s="1"/>
  <c r="DW32" i="5" a="1"/>
  <c r="DW32" i="5" s="1"/>
  <c r="DY32" i="5" s="1"/>
  <c r="DW16" i="5" a="1"/>
  <c r="DW16" i="5" s="1"/>
  <c r="DY16" i="5" s="1"/>
  <c r="DW59" i="5" a="1"/>
  <c r="DW59" i="5" s="1"/>
  <c r="DY59" i="5" s="1"/>
  <c r="DW57" i="5" a="1"/>
  <c r="DW57" i="5" s="1"/>
  <c r="DY57" i="5" s="1"/>
  <c r="DW29" i="5" a="1"/>
  <c r="DW29" i="5" s="1"/>
  <c r="DY29" i="5" s="1"/>
  <c r="DW35" i="5" a="1"/>
  <c r="DW35" i="5" s="1"/>
  <c r="DY35" i="5" s="1"/>
  <c r="DW53" i="5" a="1"/>
  <c r="DW53" i="5" s="1"/>
  <c r="DY53" i="5" s="1"/>
  <c r="DW47" i="5" a="1"/>
  <c r="DW47" i="5" s="1"/>
  <c r="DY47" i="5" s="1"/>
  <c r="DW41" i="5" a="1"/>
  <c r="DW41" i="5" s="1"/>
  <c r="DY41" i="5" s="1"/>
  <c r="DW25" i="5" a="1"/>
  <c r="DW25" i="5" s="1"/>
  <c r="DY25" i="5" s="1"/>
  <c r="DW17" i="5" a="1"/>
  <c r="DW17" i="5" s="1"/>
  <c r="DY17" i="5" s="1"/>
  <c r="DW13" i="5" a="1"/>
  <c r="DW13" i="5" s="1"/>
  <c r="DY13" i="5" s="1"/>
  <c r="DW11" i="5" a="1"/>
  <c r="DW11" i="5" s="1"/>
  <c r="DY11" i="5" s="1"/>
  <c r="DW9" i="5" a="1"/>
  <c r="DW9" i="5" s="1"/>
  <c r="DY9" i="5" s="1"/>
  <c r="DW7" i="5" a="1"/>
  <c r="DW7" i="5" s="1"/>
  <c r="DY7" i="5" s="1"/>
  <c r="DW52" i="5" a="1"/>
  <c r="DW52" i="5" s="1"/>
  <c r="DY52" i="5" s="1"/>
  <c r="DW55" i="5" a="1"/>
  <c r="DW55" i="5" s="1"/>
  <c r="DY55" i="5" s="1"/>
  <c r="DW45" i="5" a="1"/>
  <c r="DW45" i="5" s="1"/>
  <c r="DY45" i="5" s="1"/>
  <c r="DW31" i="5" a="1"/>
  <c r="DW31" i="5" s="1"/>
  <c r="DY31" i="5" s="1"/>
  <c r="DW15" i="5" a="1"/>
  <c r="DW15" i="5" s="1"/>
  <c r="DY15" i="5" s="1"/>
  <c r="DW43" i="5" a="1"/>
  <c r="DW43" i="5" s="1"/>
  <c r="DY43" i="5" s="1"/>
  <c r="DW21" i="5" a="1"/>
  <c r="DW21" i="5" s="1"/>
  <c r="DY21" i="5" s="1"/>
  <c r="DW51" i="5" a="1"/>
  <c r="DW51" i="5" s="1"/>
  <c r="DY51" i="5" s="1"/>
  <c r="DW37" i="5" a="1"/>
  <c r="DW37" i="5" s="1"/>
  <c r="DY37" i="5" s="1"/>
  <c r="DW23" i="5" a="1"/>
  <c r="DW23" i="5" s="1"/>
  <c r="DY23" i="5" s="1"/>
  <c r="DW49" i="5" a="1"/>
  <c r="DW49" i="5" s="1"/>
  <c r="DY49" i="5" s="1"/>
  <c r="DW39" i="5" a="1"/>
  <c r="DW39" i="5" s="1"/>
  <c r="DY39" i="5" s="1"/>
  <c r="DW33" i="5" a="1"/>
  <c r="DW33" i="5" s="1"/>
  <c r="DY33" i="5" s="1"/>
  <c r="DW19" i="5" a="1"/>
  <c r="DW19" i="5" s="1"/>
  <c r="DY19" i="5" s="1"/>
  <c r="DW27" i="5" a="1"/>
  <c r="DW27" i="5" s="1"/>
  <c r="DY27" i="5" s="1"/>
  <c r="CI5" i="5"/>
  <c r="DK5" i="5"/>
  <c r="DW5" i="5" l="1" a="1"/>
  <c r="DW5" i="5" s="1"/>
  <c r="DY5" i="5" s="1"/>
  <c r="CW61" i="5"/>
  <c r="DH61" i="5"/>
  <c r="DG61" i="5"/>
  <c r="DF61" i="5"/>
  <c r="DE61" i="5"/>
  <c r="DD61" i="5"/>
  <c r="DC61" i="5"/>
  <c r="DB61" i="5"/>
  <c r="DA61" i="5"/>
  <c r="CZ61" i="5"/>
  <c r="CY61" i="5"/>
  <c r="CX61" i="5"/>
  <c r="CT60" i="5"/>
  <c r="CS60" i="5"/>
  <c r="CR60" i="5"/>
  <c r="CQ60" i="5"/>
  <c r="CP60" i="5"/>
  <c r="CO60" i="5"/>
  <c r="CN60" i="5"/>
  <c r="CM60" i="5"/>
  <c r="CL60" i="5"/>
  <c r="CK60" i="5"/>
  <c r="CJ60" i="5"/>
  <c r="CI60" i="5"/>
  <c r="CT59" i="5"/>
  <c r="CS59" i="5"/>
  <c r="CR59" i="5"/>
  <c r="CQ59" i="5"/>
  <c r="CP59" i="5"/>
  <c r="CO59" i="5"/>
  <c r="CN59" i="5"/>
  <c r="CM59" i="5"/>
  <c r="CL59" i="5"/>
  <c r="CK59" i="5"/>
  <c r="CJ59" i="5"/>
  <c r="CI59" i="5"/>
  <c r="CT58" i="5"/>
  <c r="CS58" i="5"/>
  <c r="CR58" i="5"/>
  <c r="CQ58" i="5"/>
  <c r="CP58" i="5"/>
  <c r="CO58" i="5"/>
  <c r="CN58" i="5"/>
  <c r="CM58" i="5"/>
  <c r="CL58" i="5"/>
  <c r="CK58" i="5"/>
  <c r="CJ58" i="5"/>
  <c r="CI58" i="5"/>
  <c r="CT57" i="5"/>
  <c r="CS57" i="5"/>
  <c r="CR57" i="5"/>
  <c r="CQ57" i="5"/>
  <c r="CP57" i="5"/>
  <c r="CO57" i="5"/>
  <c r="CN57" i="5"/>
  <c r="CM57" i="5"/>
  <c r="CL57" i="5"/>
  <c r="CK57" i="5"/>
  <c r="CJ57" i="5"/>
  <c r="CI57" i="5"/>
  <c r="CT56" i="5"/>
  <c r="CS56" i="5"/>
  <c r="CR56" i="5"/>
  <c r="CQ56" i="5"/>
  <c r="CP56" i="5"/>
  <c r="CO56" i="5"/>
  <c r="CN56" i="5"/>
  <c r="CM56" i="5"/>
  <c r="CL56" i="5"/>
  <c r="CK56" i="5"/>
  <c r="CJ56" i="5"/>
  <c r="CI56" i="5"/>
  <c r="CT55" i="5"/>
  <c r="CS55" i="5"/>
  <c r="CR55" i="5"/>
  <c r="CQ55" i="5"/>
  <c r="CP55" i="5"/>
  <c r="CO55" i="5"/>
  <c r="CN55" i="5"/>
  <c r="CM55" i="5"/>
  <c r="CL55" i="5"/>
  <c r="CK55" i="5"/>
  <c r="CJ55" i="5"/>
  <c r="CI55" i="5"/>
  <c r="CT54" i="5"/>
  <c r="CS54" i="5"/>
  <c r="CR54" i="5"/>
  <c r="CQ54" i="5"/>
  <c r="CP54" i="5"/>
  <c r="CO54" i="5"/>
  <c r="CN54" i="5"/>
  <c r="CM54" i="5"/>
  <c r="CL54" i="5"/>
  <c r="CK54" i="5"/>
  <c r="CJ54" i="5"/>
  <c r="CI54" i="5"/>
  <c r="CT53" i="5"/>
  <c r="CS53" i="5"/>
  <c r="CR53" i="5"/>
  <c r="CQ53" i="5"/>
  <c r="CP53" i="5"/>
  <c r="CO53" i="5"/>
  <c r="CN53" i="5"/>
  <c r="CM53" i="5"/>
  <c r="CL53" i="5"/>
  <c r="CK53" i="5"/>
  <c r="CJ53" i="5"/>
  <c r="CI53" i="5"/>
  <c r="CT52" i="5"/>
  <c r="CS52" i="5"/>
  <c r="CR52" i="5"/>
  <c r="CQ52" i="5"/>
  <c r="CP52" i="5"/>
  <c r="CO52" i="5"/>
  <c r="CN52" i="5"/>
  <c r="CM52" i="5"/>
  <c r="CL52" i="5"/>
  <c r="CK52" i="5"/>
  <c r="CJ52" i="5"/>
  <c r="CI52" i="5"/>
  <c r="CT51" i="5"/>
  <c r="CS51" i="5"/>
  <c r="CR51" i="5"/>
  <c r="CQ51" i="5"/>
  <c r="CP51" i="5"/>
  <c r="CO51" i="5"/>
  <c r="CN51" i="5"/>
  <c r="CM51" i="5"/>
  <c r="CL51" i="5"/>
  <c r="CK51" i="5"/>
  <c r="CJ51" i="5"/>
  <c r="CI51" i="5"/>
  <c r="CT50" i="5"/>
  <c r="CS50" i="5"/>
  <c r="CR50" i="5"/>
  <c r="CQ50" i="5"/>
  <c r="CP50" i="5"/>
  <c r="CO50" i="5"/>
  <c r="CN50" i="5"/>
  <c r="CM50" i="5"/>
  <c r="CL50" i="5"/>
  <c r="CK50" i="5"/>
  <c r="CJ50" i="5"/>
  <c r="CI50" i="5"/>
  <c r="CT49" i="5"/>
  <c r="CS49" i="5"/>
  <c r="CR49" i="5"/>
  <c r="CQ49" i="5"/>
  <c r="CP49" i="5"/>
  <c r="CO49" i="5"/>
  <c r="CN49" i="5"/>
  <c r="CM49" i="5"/>
  <c r="CL49" i="5"/>
  <c r="CK49" i="5"/>
  <c r="CJ49" i="5"/>
  <c r="CI49" i="5"/>
  <c r="CT48" i="5"/>
  <c r="CS48" i="5"/>
  <c r="CR48" i="5"/>
  <c r="CQ48" i="5"/>
  <c r="CP48" i="5"/>
  <c r="CO48" i="5"/>
  <c r="CN48" i="5"/>
  <c r="CM48" i="5"/>
  <c r="CL48" i="5"/>
  <c r="CK48" i="5"/>
  <c r="CJ48" i="5"/>
  <c r="CI48" i="5"/>
  <c r="CT47" i="5"/>
  <c r="CS47" i="5"/>
  <c r="CR47" i="5"/>
  <c r="CQ47" i="5"/>
  <c r="CP47" i="5"/>
  <c r="CO47" i="5"/>
  <c r="CN47" i="5"/>
  <c r="CM47" i="5"/>
  <c r="CL47" i="5"/>
  <c r="CK47" i="5"/>
  <c r="CJ47" i="5"/>
  <c r="CI47" i="5"/>
  <c r="CT46" i="5"/>
  <c r="CS46" i="5"/>
  <c r="CR46" i="5"/>
  <c r="CQ46" i="5"/>
  <c r="CP46" i="5"/>
  <c r="CO46" i="5"/>
  <c r="CN46" i="5"/>
  <c r="CM46" i="5"/>
  <c r="CL46" i="5"/>
  <c r="CK46" i="5"/>
  <c r="CJ46" i="5"/>
  <c r="CI46" i="5"/>
  <c r="CT45" i="5"/>
  <c r="CS45" i="5"/>
  <c r="CR45" i="5"/>
  <c r="CQ45" i="5"/>
  <c r="CP45" i="5"/>
  <c r="CO45" i="5"/>
  <c r="CN45" i="5"/>
  <c r="CM45" i="5"/>
  <c r="CL45" i="5"/>
  <c r="CK45" i="5"/>
  <c r="CJ45" i="5"/>
  <c r="CI45" i="5"/>
  <c r="CT44" i="5"/>
  <c r="CS44" i="5"/>
  <c r="CR44" i="5"/>
  <c r="CQ44" i="5"/>
  <c r="CP44" i="5"/>
  <c r="CO44" i="5"/>
  <c r="CN44" i="5"/>
  <c r="CM44" i="5"/>
  <c r="CL44" i="5"/>
  <c r="CK44" i="5"/>
  <c r="CJ44" i="5"/>
  <c r="CI44" i="5"/>
  <c r="CT43" i="5"/>
  <c r="CS43" i="5"/>
  <c r="CR43" i="5"/>
  <c r="CQ43" i="5"/>
  <c r="CP43" i="5"/>
  <c r="CO43" i="5"/>
  <c r="CN43" i="5"/>
  <c r="CM43" i="5"/>
  <c r="CL43" i="5"/>
  <c r="CK43" i="5"/>
  <c r="CJ43" i="5"/>
  <c r="CI43" i="5"/>
  <c r="CT42" i="5"/>
  <c r="CS42" i="5"/>
  <c r="CR42" i="5"/>
  <c r="CQ42" i="5"/>
  <c r="CP42" i="5"/>
  <c r="CO42" i="5"/>
  <c r="CN42" i="5"/>
  <c r="CM42" i="5"/>
  <c r="CL42" i="5"/>
  <c r="CK42" i="5"/>
  <c r="CJ42" i="5"/>
  <c r="CI42" i="5"/>
  <c r="CT41" i="5"/>
  <c r="CS41" i="5"/>
  <c r="CR41" i="5"/>
  <c r="CQ41" i="5"/>
  <c r="CP41" i="5"/>
  <c r="CO41" i="5"/>
  <c r="CN41" i="5"/>
  <c r="CM41" i="5"/>
  <c r="CL41" i="5"/>
  <c r="CK41" i="5"/>
  <c r="CJ41" i="5"/>
  <c r="CI41" i="5"/>
  <c r="CT40" i="5"/>
  <c r="CS40" i="5"/>
  <c r="CR40" i="5"/>
  <c r="CQ40" i="5"/>
  <c r="CP40" i="5"/>
  <c r="CO40" i="5"/>
  <c r="CN40" i="5"/>
  <c r="CM40" i="5"/>
  <c r="CL40" i="5"/>
  <c r="CK40" i="5"/>
  <c r="CJ40" i="5"/>
  <c r="CI40" i="5"/>
  <c r="CT39" i="5"/>
  <c r="CS39" i="5"/>
  <c r="CR39" i="5"/>
  <c r="CQ39" i="5"/>
  <c r="CP39" i="5"/>
  <c r="CO39" i="5"/>
  <c r="CN39" i="5"/>
  <c r="CM39" i="5"/>
  <c r="CL39" i="5"/>
  <c r="CK39" i="5"/>
  <c r="CJ39" i="5"/>
  <c r="CI39" i="5"/>
  <c r="CT38" i="5"/>
  <c r="CS38" i="5"/>
  <c r="CR38" i="5"/>
  <c r="CQ38" i="5"/>
  <c r="CP38" i="5"/>
  <c r="CO38" i="5"/>
  <c r="CN38" i="5"/>
  <c r="CM38" i="5"/>
  <c r="CL38" i="5"/>
  <c r="CK38" i="5"/>
  <c r="CJ38" i="5"/>
  <c r="CI38" i="5"/>
  <c r="CT37" i="5"/>
  <c r="CS37" i="5"/>
  <c r="CR37" i="5"/>
  <c r="CQ37" i="5"/>
  <c r="CP37" i="5"/>
  <c r="CO37" i="5"/>
  <c r="CN37" i="5"/>
  <c r="CM37" i="5"/>
  <c r="CL37" i="5"/>
  <c r="CK37" i="5"/>
  <c r="CJ37" i="5"/>
  <c r="CI37" i="5"/>
  <c r="CT36" i="5"/>
  <c r="CS36" i="5"/>
  <c r="CR36" i="5"/>
  <c r="CQ36" i="5"/>
  <c r="CP36" i="5"/>
  <c r="CO36" i="5"/>
  <c r="CN36" i="5"/>
  <c r="CM36" i="5"/>
  <c r="CL36" i="5"/>
  <c r="CK36" i="5"/>
  <c r="CJ36" i="5"/>
  <c r="CI36" i="5"/>
  <c r="CT35" i="5"/>
  <c r="CS35" i="5"/>
  <c r="CR35" i="5"/>
  <c r="CQ35" i="5"/>
  <c r="CP35" i="5"/>
  <c r="CO35" i="5"/>
  <c r="CN35" i="5"/>
  <c r="CM35" i="5"/>
  <c r="CL35" i="5"/>
  <c r="CK35" i="5"/>
  <c r="CJ35" i="5"/>
  <c r="CI35" i="5"/>
  <c r="CT34" i="5"/>
  <c r="CS34" i="5"/>
  <c r="CR34" i="5"/>
  <c r="CQ34" i="5"/>
  <c r="CP34" i="5"/>
  <c r="CO34" i="5"/>
  <c r="CN34" i="5"/>
  <c r="CM34" i="5"/>
  <c r="CL34" i="5"/>
  <c r="CK34" i="5"/>
  <c r="CJ34" i="5"/>
  <c r="CI34" i="5"/>
  <c r="CT33" i="5"/>
  <c r="CS33" i="5"/>
  <c r="CR33" i="5"/>
  <c r="CQ33" i="5"/>
  <c r="CP33" i="5"/>
  <c r="CO33" i="5"/>
  <c r="CN33" i="5"/>
  <c r="CM33" i="5"/>
  <c r="CL33" i="5"/>
  <c r="CK33" i="5"/>
  <c r="CJ33" i="5"/>
  <c r="CI33" i="5"/>
  <c r="CT32" i="5"/>
  <c r="CS32" i="5"/>
  <c r="CR32" i="5"/>
  <c r="CQ32" i="5"/>
  <c r="CP32" i="5"/>
  <c r="CO32" i="5"/>
  <c r="CN32" i="5"/>
  <c r="CM32" i="5"/>
  <c r="CL32" i="5"/>
  <c r="CK32" i="5"/>
  <c r="CJ32" i="5"/>
  <c r="CI32" i="5"/>
  <c r="CT31" i="5"/>
  <c r="CS31" i="5"/>
  <c r="CR31" i="5"/>
  <c r="CQ31" i="5"/>
  <c r="CP31" i="5"/>
  <c r="CO31" i="5"/>
  <c r="CN31" i="5"/>
  <c r="CM31" i="5"/>
  <c r="CL31" i="5"/>
  <c r="CK31" i="5"/>
  <c r="CJ31" i="5"/>
  <c r="CI31" i="5"/>
  <c r="CT30" i="5"/>
  <c r="CS30" i="5"/>
  <c r="CR30" i="5"/>
  <c r="CQ30" i="5"/>
  <c r="CP30" i="5"/>
  <c r="CO30" i="5"/>
  <c r="CN30" i="5"/>
  <c r="CM30" i="5"/>
  <c r="CL30" i="5"/>
  <c r="CK30" i="5"/>
  <c r="CJ30" i="5"/>
  <c r="CI30" i="5"/>
  <c r="CT29" i="5"/>
  <c r="CS29" i="5"/>
  <c r="CR29" i="5"/>
  <c r="CQ29" i="5"/>
  <c r="CP29" i="5"/>
  <c r="CO29" i="5"/>
  <c r="CN29" i="5"/>
  <c r="CM29" i="5"/>
  <c r="CL29" i="5"/>
  <c r="CK29" i="5"/>
  <c r="CJ29" i="5"/>
  <c r="CI29" i="5"/>
  <c r="CT28" i="5"/>
  <c r="CS28" i="5"/>
  <c r="CR28" i="5"/>
  <c r="CQ28" i="5"/>
  <c r="CP28" i="5"/>
  <c r="CO28" i="5"/>
  <c r="CN28" i="5"/>
  <c r="CM28" i="5"/>
  <c r="CL28" i="5"/>
  <c r="CK28" i="5"/>
  <c r="CJ28" i="5"/>
  <c r="CI28" i="5"/>
  <c r="CT27" i="5"/>
  <c r="CS27" i="5"/>
  <c r="CR27" i="5"/>
  <c r="CQ27" i="5"/>
  <c r="CP27" i="5"/>
  <c r="CO27" i="5"/>
  <c r="CN27" i="5"/>
  <c r="CM27" i="5"/>
  <c r="CL27" i="5"/>
  <c r="CK27" i="5"/>
  <c r="CJ27" i="5"/>
  <c r="CI27" i="5"/>
  <c r="CT26" i="5"/>
  <c r="CS26" i="5"/>
  <c r="CR26" i="5"/>
  <c r="CQ26" i="5"/>
  <c r="CP26" i="5"/>
  <c r="CO26" i="5"/>
  <c r="CN26" i="5"/>
  <c r="CM26" i="5"/>
  <c r="CL26" i="5"/>
  <c r="CK26" i="5"/>
  <c r="CJ26" i="5"/>
  <c r="CI26" i="5"/>
  <c r="CT25" i="5"/>
  <c r="CS25" i="5"/>
  <c r="CR25" i="5"/>
  <c r="CQ25" i="5"/>
  <c r="CP25" i="5"/>
  <c r="CO25" i="5"/>
  <c r="CN25" i="5"/>
  <c r="CM25" i="5"/>
  <c r="CL25" i="5"/>
  <c r="CK25" i="5"/>
  <c r="CJ25" i="5"/>
  <c r="CI25" i="5"/>
  <c r="CT24" i="5"/>
  <c r="CS24" i="5"/>
  <c r="CR24" i="5"/>
  <c r="CQ24" i="5"/>
  <c r="CP24" i="5"/>
  <c r="CO24" i="5"/>
  <c r="CN24" i="5"/>
  <c r="CM24" i="5"/>
  <c r="CL24" i="5"/>
  <c r="CK24" i="5"/>
  <c r="CJ24" i="5"/>
  <c r="CI24" i="5"/>
  <c r="CT23" i="5"/>
  <c r="CS23" i="5"/>
  <c r="CR23" i="5"/>
  <c r="CQ23" i="5"/>
  <c r="CP23" i="5"/>
  <c r="CO23" i="5"/>
  <c r="CN23" i="5"/>
  <c r="CM23" i="5"/>
  <c r="CL23" i="5"/>
  <c r="CK23" i="5"/>
  <c r="CJ23" i="5"/>
  <c r="CI23" i="5"/>
  <c r="CT22" i="5"/>
  <c r="CS22" i="5"/>
  <c r="CR22" i="5"/>
  <c r="CQ22" i="5"/>
  <c r="CP22" i="5"/>
  <c r="CO22" i="5"/>
  <c r="CN22" i="5"/>
  <c r="CM22" i="5"/>
  <c r="CL22" i="5"/>
  <c r="CK22" i="5"/>
  <c r="CJ22" i="5"/>
  <c r="CI22" i="5"/>
  <c r="CT21" i="5"/>
  <c r="CS21" i="5"/>
  <c r="CR21" i="5"/>
  <c r="CQ21" i="5"/>
  <c r="CP21" i="5"/>
  <c r="CO21" i="5"/>
  <c r="CN21" i="5"/>
  <c r="CM21" i="5"/>
  <c r="CL21" i="5"/>
  <c r="CK21" i="5"/>
  <c r="CJ21" i="5"/>
  <c r="CI21" i="5"/>
  <c r="CT20" i="5"/>
  <c r="CS20" i="5"/>
  <c r="CR20" i="5"/>
  <c r="CQ20" i="5"/>
  <c r="CP20" i="5"/>
  <c r="CO20" i="5"/>
  <c r="CN20" i="5"/>
  <c r="CM20" i="5"/>
  <c r="CL20" i="5"/>
  <c r="CK20" i="5"/>
  <c r="CJ20" i="5"/>
  <c r="CI20" i="5"/>
  <c r="CT19" i="5"/>
  <c r="CS19" i="5"/>
  <c r="CR19" i="5"/>
  <c r="CQ19" i="5"/>
  <c r="CP19" i="5"/>
  <c r="CO19" i="5"/>
  <c r="CN19" i="5"/>
  <c r="CM19" i="5"/>
  <c r="CL19" i="5"/>
  <c r="CK19" i="5"/>
  <c r="CJ19" i="5"/>
  <c r="CI19" i="5"/>
  <c r="CT18" i="5"/>
  <c r="CS18" i="5"/>
  <c r="CR18" i="5"/>
  <c r="CQ18" i="5"/>
  <c r="CP18" i="5"/>
  <c r="CO18" i="5"/>
  <c r="CN18" i="5"/>
  <c r="CM18" i="5"/>
  <c r="CL18" i="5"/>
  <c r="CK18" i="5"/>
  <c r="CJ18" i="5"/>
  <c r="CI18" i="5"/>
  <c r="CT17" i="5"/>
  <c r="CS17" i="5"/>
  <c r="CR17" i="5"/>
  <c r="CQ17" i="5"/>
  <c r="CP17" i="5"/>
  <c r="CO17" i="5"/>
  <c r="CN17" i="5"/>
  <c r="CM17" i="5"/>
  <c r="CL17" i="5"/>
  <c r="CK17" i="5"/>
  <c r="CJ17" i="5"/>
  <c r="CI17" i="5"/>
  <c r="CT16" i="5"/>
  <c r="CS16" i="5"/>
  <c r="CR16" i="5"/>
  <c r="CQ16" i="5"/>
  <c r="CP16" i="5"/>
  <c r="CO16" i="5"/>
  <c r="CN16" i="5"/>
  <c r="CM16" i="5"/>
  <c r="CL16" i="5"/>
  <c r="CK16" i="5"/>
  <c r="CJ16" i="5"/>
  <c r="CI16" i="5"/>
  <c r="CT15" i="5"/>
  <c r="CS15" i="5"/>
  <c r="CR15" i="5"/>
  <c r="CQ15" i="5"/>
  <c r="CP15" i="5"/>
  <c r="CO15" i="5"/>
  <c r="CN15" i="5"/>
  <c r="CM15" i="5"/>
  <c r="CL15" i="5"/>
  <c r="CK15" i="5"/>
  <c r="CJ15" i="5"/>
  <c r="CI15" i="5"/>
  <c r="CT14" i="5"/>
  <c r="CS14" i="5"/>
  <c r="CR14" i="5"/>
  <c r="CQ14" i="5"/>
  <c r="CP14" i="5"/>
  <c r="CO14" i="5"/>
  <c r="CN14" i="5"/>
  <c r="CM14" i="5"/>
  <c r="CL14" i="5"/>
  <c r="CK14" i="5"/>
  <c r="CJ14" i="5"/>
  <c r="CI14" i="5"/>
  <c r="CT13" i="5"/>
  <c r="CS13" i="5"/>
  <c r="CR13" i="5"/>
  <c r="CQ13" i="5"/>
  <c r="CP13" i="5"/>
  <c r="CO13" i="5"/>
  <c r="CN13" i="5"/>
  <c r="CM13" i="5"/>
  <c r="CL13" i="5"/>
  <c r="CK13" i="5"/>
  <c r="CJ13" i="5"/>
  <c r="CI13" i="5"/>
  <c r="CT12" i="5"/>
  <c r="CS12" i="5"/>
  <c r="CR12" i="5"/>
  <c r="CQ12" i="5"/>
  <c r="CP12" i="5"/>
  <c r="CO12" i="5"/>
  <c r="CN12" i="5"/>
  <c r="CM12" i="5"/>
  <c r="CL12" i="5"/>
  <c r="CK12" i="5"/>
  <c r="CJ12" i="5"/>
  <c r="CI12" i="5"/>
  <c r="CT11" i="5"/>
  <c r="CS11" i="5"/>
  <c r="CR11" i="5"/>
  <c r="CQ11" i="5"/>
  <c r="CP11" i="5"/>
  <c r="CO11" i="5"/>
  <c r="CN11" i="5"/>
  <c r="CM11" i="5"/>
  <c r="CL11" i="5"/>
  <c r="CK11" i="5"/>
  <c r="CJ11" i="5"/>
  <c r="CI11" i="5"/>
  <c r="CT10" i="5"/>
  <c r="CS10" i="5"/>
  <c r="CR10" i="5"/>
  <c r="CQ10" i="5"/>
  <c r="CP10" i="5"/>
  <c r="CO10" i="5"/>
  <c r="CN10" i="5"/>
  <c r="CM10" i="5"/>
  <c r="CL10" i="5"/>
  <c r="CK10" i="5"/>
  <c r="CJ10" i="5"/>
  <c r="CI10" i="5"/>
  <c r="CT9" i="5"/>
  <c r="CS9" i="5"/>
  <c r="CR9" i="5"/>
  <c r="CQ9" i="5"/>
  <c r="CP9" i="5"/>
  <c r="CO9" i="5"/>
  <c r="CN9" i="5"/>
  <c r="CM9" i="5"/>
  <c r="CL9" i="5"/>
  <c r="CK9" i="5"/>
  <c r="CJ9" i="5"/>
  <c r="CI9" i="5"/>
  <c r="CT8" i="5"/>
  <c r="CS8" i="5"/>
  <c r="CR8" i="5"/>
  <c r="CQ8" i="5"/>
  <c r="CP8" i="5"/>
  <c r="CO8" i="5"/>
  <c r="CN8" i="5"/>
  <c r="CM8" i="5"/>
  <c r="CL8" i="5"/>
  <c r="CK8" i="5"/>
  <c r="CJ8" i="5"/>
  <c r="CI8" i="5"/>
  <c r="CT7" i="5"/>
  <c r="CS7" i="5"/>
  <c r="CR7" i="5"/>
  <c r="CQ7" i="5"/>
  <c r="CP7" i="5"/>
  <c r="CO7" i="5"/>
  <c r="CN7" i="5"/>
  <c r="CM7" i="5"/>
  <c r="CL7" i="5"/>
  <c r="CK7" i="5"/>
  <c r="CJ7" i="5"/>
  <c r="CI7" i="5"/>
  <c r="CT6" i="5"/>
  <c r="CS6" i="5"/>
  <c r="CR6" i="5"/>
  <c r="CQ6" i="5"/>
  <c r="CP6" i="5"/>
  <c r="CO6" i="5"/>
  <c r="CN6" i="5"/>
  <c r="CM6" i="5"/>
  <c r="CL6" i="5"/>
  <c r="CK6" i="5"/>
  <c r="CJ6" i="5"/>
  <c r="CI6" i="5"/>
  <c r="CT5" i="5"/>
  <c r="CS5" i="5"/>
  <c r="CR5" i="5"/>
  <c r="CQ5" i="5"/>
  <c r="CP5" i="5"/>
  <c r="CO5" i="5"/>
  <c r="CN5" i="5"/>
  <c r="CM5" i="5"/>
  <c r="CL5" i="5"/>
  <c r="CK5" i="5"/>
  <c r="CJ5" i="5"/>
  <c r="EB5" i="5" l="1"/>
  <c r="ES5" i="5" s="1"/>
  <c r="DO61" i="5"/>
  <c r="DQ61" i="5"/>
  <c r="DR61" i="5"/>
  <c r="DT61" i="5"/>
  <c r="DS61" i="5"/>
  <c r="DL61" i="5"/>
  <c r="DM61" i="5"/>
  <c r="DU61" i="5"/>
  <c r="DN61" i="5"/>
  <c r="DK61" i="5"/>
  <c r="DV61" i="5"/>
  <c r="DP61" i="5"/>
  <c r="AC16" i="1"/>
  <c r="EL10" i="5" l="1"/>
  <c r="FC10" i="5" s="1"/>
  <c r="EG40" i="5"/>
  <c r="EX40" i="5" s="1"/>
  <c r="EE57" i="5"/>
  <c r="EV57" i="5" s="1"/>
  <c r="EK57" i="5"/>
  <c r="FB57" i="5" s="1"/>
  <c r="EB57" i="5"/>
  <c r="ES57" i="5" s="1"/>
  <c r="EL57" i="5"/>
  <c r="FC57" i="5" s="1"/>
  <c r="EF57" i="5"/>
  <c r="EW57" i="5" s="1"/>
  <c r="ED57" i="5"/>
  <c r="EU57" i="5" s="1"/>
  <c r="EH57" i="5"/>
  <c r="EY57" i="5" s="1"/>
  <c r="EC57" i="5"/>
  <c r="ET57" i="5" s="1"/>
  <c r="EM57" i="5"/>
  <c r="FD57" i="5" s="1"/>
  <c r="EJ57" i="5"/>
  <c r="FA57" i="5" s="1"/>
  <c r="EI57" i="5"/>
  <c r="EZ57" i="5" s="1"/>
  <c r="ER57" i="5"/>
  <c r="F56" i="6" s="1"/>
  <c r="G56" i="6" s="1"/>
  <c r="EC42" i="5"/>
  <c r="ET42" i="5" s="1"/>
  <c r="ED51" i="5"/>
  <c r="EU51" i="5" s="1"/>
  <c r="ED39" i="5"/>
  <c r="EU39" i="5" s="1"/>
  <c r="ED23" i="5"/>
  <c r="EU23" i="5" s="1"/>
  <c r="EH26" i="5"/>
  <c r="EY26" i="5" s="1"/>
  <c r="EC25" i="5"/>
  <c r="ET25" i="5" s="1"/>
  <c r="EF28" i="5"/>
  <c r="EW28" i="5" s="1"/>
  <c r="EJ56" i="5"/>
  <c r="FA56" i="5" s="1"/>
  <c r="EI44" i="5"/>
  <c r="EZ44" i="5" s="1"/>
  <c r="EC22" i="5"/>
  <c r="ET22" i="5" s="1"/>
  <c r="EG20" i="5"/>
  <c r="EX20" i="5" s="1"/>
  <c r="EK32" i="5"/>
  <c r="FB32" i="5" s="1"/>
  <c r="EB54" i="5"/>
  <c r="ES54" i="5" s="1"/>
  <c r="EJ38" i="5"/>
  <c r="FA38" i="5" s="1"/>
  <c r="EJ30" i="5"/>
  <c r="FA30" i="5" s="1"/>
  <c r="EE19" i="5"/>
  <c r="EV19" i="5" s="1"/>
  <c r="EJ55" i="5"/>
  <c r="FA55" i="5" s="1"/>
  <c r="EM8" i="5"/>
  <c r="FD8" i="5" s="1"/>
  <c r="EG49" i="5"/>
  <c r="EX49" i="5" s="1"/>
  <c r="EH33" i="5"/>
  <c r="EY33" i="5" s="1"/>
  <c r="EE41" i="5"/>
  <c r="EV41" i="5" s="1"/>
  <c r="EF46" i="5"/>
  <c r="EW46" i="5" s="1"/>
  <c r="EB52" i="5"/>
  <c r="ES52" i="5" s="1"/>
  <c r="EE31" i="5"/>
  <c r="EV31" i="5" s="1"/>
  <c r="EJ40" i="5"/>
  <c r="FA40" i="5" s="1"/>
  <c r="EG17" i="5"/>
  <c r="EX17" i="5" s="1"/>
  <c r="EB50" i="5"/>
  <c r="ES50" i="5" s="1"/>
  <c r="EK29" i="5"/>
  <c r="FB29" i="5" s="1"/>
  <c r="EB37" i="5"/>
  <c r="ES37" i="5" s="1"/>
  <c r="EC34" i="5"/>
  <c r="ET34" i="5" s="1"/>
  <c r="EH16" i="5"/>
  <c r="EY16" i="5" s="1"/>
  <c r="ED59" i="5"/>
  <c r="EU59" i="5" s="1"/>
  <c r="EL27" i="5"/>
  <c r="FC27" i="5" s="1"/>
  <c r="EM15" i="5"/>
  <c r="FD15" i="5" s="1"/>
  <c r="EG57" i="5"/>
  <c r="EX57" i="5" s="1"/>
  <c r="ED14" i="5"/>
  <c r="EU14" i="5" s="1"/>
  <c r="EI28" i="5"/>
  <c r="EZ28" i="5" s="1"/>
  <c r="EI25" i="5"/>
  <c r="EZ25" i="5" s="1"/>
  <c r="EH32" i="5"/>
  <c r="EY32" i="5" s="1"/>
  <c r="EC52" i="5"/>
  <c r="ET52" i="5" s="1"/>
  <c r="EI32" i="5"/>
  <c r="EZ32" i="5" s="1"/>
  <c r="EM32" i="5"/>
  <c r="FD32" i="5" s="1"/>
  <c r="ED25" i="5"/>
  <c r="EU25" i="5" s="1"/>
  <c r="EL25" i="5"/>
  <c r="FC25" i="5" s="1"/>
  <c r="EF38" i="5"/>
  <c r="EW38" i="5" s="1"/>
  <c r="EC28" i="5"/>
  <c r="ET28" i="5" s="1"/>
  <c r="EE40" i="5"/>
  <c r="EV40" i="5" s="1"/>
  <c r="EI40" i="5"/>
  <c r="EZ40" i="5" s="1"/>
  <c r="EF40" i="5"/>
  <c r="EW40" i="5" s="1"/>
  <c r="EJ32" i="5"/>
  <c r="FA32" i="5" s="1"/>
  <c r="EE32" i="5"/>
  <c r="EV32" i="5" s="1"/>
  <c r="EF20" i="5"/>
  <c r="EW20" i="5" s="1"/>
  <c r="EG14" i="5"/>
  <c r="EX14" i="5" s="1"/>
  <c r="EM56" i="5"/>
  <c r="FD56" i="5" s="1"/>
  <c r="EB32" i="5"/>
  <c r="ES32" i="5" s="1"/>
  <c r="EJ28" i="5"/>
  <c r="FA28" i="5" s="1"/>
  <c r="EE56" i="5"/>
  <c r="EV56" i="5" s="1"/>
  <c r="EL32" i="5"/>
  <c r="FC32" i="5" s="1"/>
  <c r="EC32" i="5"/>
  <c r="ET32" i="5" s="1"/>
  <c r="EE18" i="5"/>
  <c r="EV18" i="5" s="1"/>
  <c r="EB53" i="5"/>
  <c r="ES53" i="5" s="1"/>
  <c r="EF56" i="5"/>
  <c r="EW56" i="5" s="1"/>
  <c r="ED32" i="5"/>
  <c r="EU32" i="5" s="1"/>
  <c r="EL54" i="5"/>
  <c r="FC54" i="5" s="1"/>
  <c r="EI54" i="5"/>
  <c r="EZ54" i="5" s="1"/>
  <c r="EM52" i="5"/>
  <c r="FD52" i="5" s="1"/>
  <c r="ED17" i="5"/>
  <c r="EU17" i="5" s="1"/>
  <c r="EK54" i="5"/>
  <c r="FB54" i="5" s="1"/>
  <c r="EM41" i="5"/>
  <c r="FD41" i="5" s="1"/>
  <c r="EK40" i="5"/>
  <c r="FB40" i="5" s="1"/>
  <c r="EL9" i="5"/>
  <c r="FC9" i="5" s="1"/>
  <c r="EF48" i="5"/>
  <c r="EW48" i="5" s="1"/>
  <c r="EM37" i="5"/>
  <c r="FD37" i="5" s="1"/>
  <c r="EG41" i="5"/>
  <c r="EX41" i="5" s="1"/>
  <c r="EL41" i="5"/>
  <c r="FC41" i="5" s="1"/>
  <c r="EC54" i="5"/>
  <c r="ET54" i="5" s="1"/>
  <c r="EM54" i="5"/>
  <c r="FD54" i="5" s="1"/>
  <c r="EK48" i="5"/>
  <c r="FB48" i="5" s="1"/>
  <c r="EB49" i="5"/>
  <c r="ES49" i="5" s="1"/>
  <c r="EI49" i="5"/>
  <c r="EZ49" i="5" s="1"/>
  <c r="EJ52" i="5"/>
  <c r="FA52" i="5" s="1"/>
  <c r="EF49" i="5"/>
  <c r="EW49" i="5" s="1"/>
  <c r="EK38" i="5"/>
  <c r="FB38" i="5" s="1"/>
  <c r="EC49" i="5"/>
  <c r="ET49" i="5" s="1"/>
  <c r="EH53" i="5"/>
  <c r="EY53" i="5" s="1"/>
  <c r="EH25" i="5"/>
  <c r="EY25" i="5" s="1"/>
  <c r="EE17" i="5"/>
  <c r="EV17" i="5" s="1"/>
  <c r="EG10" i="5"/>
  <c r="EX10" i="5" s="1"/>
  <c r="ED9" i="5"/>
  <c r="EU9" i="5" s="1"/>
  <c r="EM59" i="5"/>
  <c r="FD59" i="5" s="1"/>
  <c r="EM42" i="5"/>
  <c r="FD42" i="5" s="1"/>
  <c r="ED38" i="5"/>
  <c r="EU38" i="5" s="1"/>
  <c r="EE30" i="5"/>
  <c r="EV30" i="5" s="1"/>
  <c r="EK10" i="5"/>
  <c r="FB10" i="5" s="1"/>
  <c r="EH54" i="5"/>
  <c r="EY54" i="5" s="1"/>
  <c r="EF54" i="5"/>
  <c r="EW54" i="5" s="1"/>
  <c r="EG56" i="5"/>
  <c r="EX56" i="5" s="1"/>
  <c r="EE54" i="5"/>
  <c r="EV54" i="5" s="1"/>
  <c r="EE36" i="5"/>
  <c r="EV36" i="5" s="1"/>
  <c r="EM14" i="5"/>
  <c r="FD14" i="5" s="1"/>
  <c r="EE14" i="5"/>
  <c r="EV14" i="5" s="1"/>
  <c r="EI59" i="5"/>
  <c r="EZ59" i="5" s="1"/>
  <c r="EL53" i="5"/>
  <c r="FC53" i="5" s="1"/>
  <c r="EL49" i="5"/>
  <c r="FC49" i="5" s="1"/>
  <c r="EE38" i="5"/>
  <c r="EV38" i="5" s="1"/>
  <c r="EB38" i="5"/>
  <c r="ES38" i="5" s="1"/>
  <c r="EE49" i="5"/>
  <c r="EV49" i="5" s="1"/>
  <c r="EJ49" i="5"/>
  <c r="FA49" i="5" s="1"/>
  <c r="ED42" i="5"/>
  <c r="EU42" i="5" s="1"/>
  <c r="EL56" i="5"/>
  <c r="FC56" i="5" s="1"/>
  <c r="EG53" i="5"/>
  <c r="EX53" i="5" s="1"/>
  <c r="EK53" i="5"/>
  <c r="FB53" i="5" s="1"/>
  <c r="EB56" i="5"/>
  <c r="ES56" i="5" s="1"/>
  <c r="EK42" i="5"/>
  <c r="FB42" i="5" s="1"/>
  <c r="EF42" i="5"/>
  <c r="EW42" i="5" s="1"/>
  <c r="EM16" i="5"/>
  <c r="FD16" i="5" s="1"/>
  <c r="EJ59" i="5"/>
  <c r="FA59" i="5" s="1"/>
  <c r="EH59" i="5"/>
  <c r="EY59" i="5" s="1"/>
  <c r="EM53" i="5"/>
  <c r="FD53" i="5" s="1"/>
  <c r="ED53" i="5"/>
  <c r="EU53" i="5" s="1"/>
  <c r="EC53" i="5"/>
  <c r="ET53" i="5" s="1"/>
  <c r="EJ53" i="5"/>
  <c r="FA53" i="5" s="1"/>
  <c r="EK36" i="5"/>
  <c r="FB36" i="5" s="1"/>
  <c r="EM12" i="5"/>
  <c r="FD12" i="5" s="1"/>
  <c r="EB25" i="5"/>
  <c r="ES25" i="5" s="1"/>
  <c r="EE53" i="5"/>
  <c r="EV53" i="5" s="1"/>
  <c r="EM49" i="5"/>
  <c r="FD49" i="5" s="1"/>
  <c r="EF26" i="5"/>
  <c r="EW26" i="5" s="1"/>
  <c r="EK27" i="5"/>
  <c r="FB27" i="5" s="1"/>
  <c r="ED27" i="5"/>
  <c r="EU27" i="5" s="1"/>
  <c r="EE59" i="5"/>
  <c r="EV59" i="5" s="1"/>
  <c r="EI55" i="5"/>
  <c r="EZ55" i="5" s="1"/>
  <c r="EH37" i="5"/>
  <c r="EY37" i="5" s="1"/>
  <c r="EJ44" i="5"/>
  <c r="FA44" i="5" s="1"/>
  <c r="EM26" i="5"/>
  <c r="FD26" i="5" s="1"/>
  <c r="EF36" i="5"/>
  <c r="EW36" i="5" s="1"/>
  <c r="ED15" i="5"/>
  <c r="EU15" i="5" s="1"/>
  <c r="EJ19" i="5"/>
  <c r="FA19" i="5" s="1"/>
  <c r="EC10" i="5"/>
  <c r="ET10" i="5" s="1"/>
  <c r="EH14" i="5"/>
  <c r="EY14" i="5" s="1"/>
  <c r="EH8" i="5"/>
  <c r="EY8" i="5" s="1"/>
  <c r="EL55" i="5"/>
  <c r="FC55" i="5" s="1"/>
  <c r="EF55" i="5"/>
  <c r="EW55" i="5" s="1"/>
  <c r="EI37" i="5"/>
  <c r="EZ37" i="5" s="1"/>
  <c r="EG15" i="5"/>
  <c r="EX15" i="5" s="1"/>
  <c r="EC8" i="5"/>
  <c r="ET8" i="5" s="1"/>
  <c r="ED55" i="5"/>
  <c r="EU55" i="5" s="1"/>
  <c r="EF52" i="5"/>
  <c r="EW52" i="5" s="1"/>
  <c r="EE52" i="5"/>
  <c r="EV52" i="5" s="1"/>
  <c r="EJ54" i="5"/>
  <c r="FA54" i="5" s="1"/>
  <c r="EC55" i="5"/>
  <c r="ET55" i="5" s="1"/>
  <c r="EK44" i="5"/>
  <c r="FB44" i="5" s="1"/>
  <c r="EK28" i="5"/>
  <c r="FB28" i="5" s="1"/>
  <c r="EB28" i="5"/>
  <c r="ES28" i="5" s="1"/>
  <c r="EF37" i="5"/>
  <c r="EW37" i="5" s="1"/>
  <c r="ED37" i="5"/>
  <c r="EU37" i="5" s="1"/>
  <c r="EC41" i="5"/>
  <c r="ET41" i="5" s="1"/>
  <c r="EK21" i="5"/>
  <c r="FB21" i="5" s="1"/>
  <c r="EH12" i="5"/>
  <c r="EY12" i="5" s="1"/>
  <c r="EH55" i="5"/>
  <c r="EY55" i="5" s="1"/>
  <c r="EG55" i="5"/>
  <c r="EX55" i="5" s="1"/>
  <c r="EG37" i="5"/>
  <c r="EX37" i="5" s="1"/>
  <c r="EL19" i="5"/>
  <c r="FC19" i="5" s="1"/>
  <c r="EI18" i="5"/>
  <c r="EZ18" i="5" s="1"/>
  <c r="EK25" i="5"/>
  <c r="FB25" i="5" s="1"/>
  <c r="EK15" i="5"/>
  <c r="FB15" i="5" s="1"/>
  <c r="EL59" i="5"/>
  <c r="FC59" i="5" s="1"/>
  <c r="EB59" i="5"/>
  <c r="ES59" i="5" s="1"/>
  <c r="EK51" i="5"/>
  <c r="FB51" i="5" s="1"/>
  <c r="EJ27" i="5"/>
  <c r="FA27" i="5" s="1"/>
  <c r="ED36" i="5"/>
  <c r="EU36" i="5" s="1"/>
  <c r="EE28" i="5"/>
  <c r="EV28" i="5" s="1"/>
  <c r="EB40" i="5"/>
  <c r="ES40" i="5" s="1"/>
  <c r="EL30" i="5"/>
  <c r="FC30" i="5" s="1"/>
  <c r="ED19" i="5"/>
  <c r="EU19" i="5" s="1"/>
  <c r="EF25" i="5"/>
  <c r="EW25" i="5" s="1"/>
  <c r="EI16" i="5"/>
  <c r="EZ16" i="5" s="1"/>
  <c r="EB8" i="5"/>
  <c r="ES8" i="5" s="1"/>
  <c r="EC59" i="5"/>
  <c r="ET59" i="5" s="1"/>
  <c r="EM55" i="5"/>
  <c r="FD55" i="5" s="1"/>
  <c r="EK55" i="5"/>
  <c r="FB55" i="5" s="1"/>
  <c r="EB55" i="5"/>
  <c r="ES55" i="5" s="1"/>
  <c r="EL42" i="5"/>
  <c r="FC42" i="5" s="1"/>
  <c r="EB27" i="5"/>
  <c r="ES27" i="5" s="1"/>
  <c r="EG27" i="5"/>
  <c r="EX27" i="5" s="1"/>
  <c r="EE37" i="5"/>
  <c r="EV37" i="5" s="1"/>
  <c r="EH15" i="5"/>
  <c r="EY15" i="5" s="1"/>
  <c r="EC14" i="5"/>
  <c r="ET14" i="5" s="1"/>
  <c r="EJ11" i="5"/>
  <c r="FA11" i="5" s="1"/>
  <c r="EC60" i="5"/>
  <c r="ET60" i="5" s="1"/>
  <c r="EF60" i="5"/>
  <c r="EW60" i="5" s="1"/>
  <c r="EB6" i="5"/>
  <c r="ES6" i="5" s="1"/>
  <c r="EG6" i="5"/>
  <c r="EX6" i="5" s="1"/>
  <c r="EH6" i="5"/>
  <c r="EY6" i="5" s="1"/>
  <c r="EL6" i="5"/>
  <c r="FC6" i="5" s="1"/>
  <c r="EC46" i="5"/>
  <c r="ET46" i="5" s="1"/>
  <c r="EB43" i="5"/>
  <c r="ES43" i="5" s="1"/>
  <c r="EJ43" i="5"/>
  <c r="FA43" i="5" s="1"/>
  <c r="EF43" i="5"/>
  <c r="EW43" i="5" s="1"/>
  <c r="EC43" i="5"/>
  <c r="ET43" i="5" s="1"/>
  <c r="EK43" i="5"/>
  <c r="FB43" i="5" s="1"/>
  <c r="EE33" i="5"/>
  <c r="EV33" i="5" s="1"/>
  <c r="EB33" i="5"/>
  <c r="ES33" i="5" s="1"/>
  <c r="EC33" i="5"/>
  <c r="ET33" i="5" s="1"/>
  <c r="EG33" i="5"/>
  <c r="EX33" i="5" s="1"/>
  <c r="EJ33" i="5"/>
  <c r="FA33" i="5" s="1"/>
  <c r="EK33" i="5"/>
  <c r="FB33" i="5" s="1"/>
  <c r="EF33" i="5"/>
  <c r="EW33" i="5" s="1"/>
  <c r="ED33" i="5"/>
  <c r="EU33" i="5" s="1"/>
  <c r="EI33" i="5"/>
  <c r="EZ33" i="5" s="1"/>
  <c r="EJ23" i="5"/>
  <c r="FA23" i="5" s="1"/>
  <c r="EL23" i="5"/>
  <c r="FC23" i="5" s="1"/>
  <c r="EF23" i="5"/>
  <c r="EW23" i="5" s="1"/>
  <c r="EC23" i="5"/>
  <c r="ET23" i="5" s="1"/>
  <c r="EH23" i="5"/>
  <c r="EY23" i="5" s="1"/>
  <c r="EB23" i="5"/>
  <c r="ES23" i="5" s="1"/>
  <c r="ED46" i="5"/>
  <c r="EU46" i="5" s="1"/>
  <c r="EL60" i="5"/>
  <c r="FC60" i="5" s="1"/>
  <c r="EM46" i="5"/>
  <c r="FD46" i="5" s="1"/>
  <c r="EF31" i="5"/>
  <c r="EW31" i="5" s="1"/>
  <c r="EJ31" i="5"/>
  <c r="FA31" i="5" s="1"/>
  <c r="EH31" i="5"/>
  <c r="EY31" i="5" s="1"/>
  <c r="EK31" i="5"/>
  <c r="FB31" i="5" s="1"/>
  <c r="EL31" i="5"/>
  <c r="FC31" i="5" s="1"/>
  <c r="EE60" i="5"/>
  <c r="EV60" i="5" s="1"/>
  <c r="EC58" i="5"/>
  <c r="ET58" i="5" s="1"/>
  <c r="EK58" i="5"/>
  <c r="FB58" i="5" s="1"/>
  <c r="EG47" i="5"/>
  <c r="EX47" i="5" s="1"/>
  <c r="EC47" i="5"/>
  <c r="ET47" i="5" s="1"/>
  <c r="ED29" i="5"/>
  <c r="EU29" i="5" s="1"/>
  <c r="EJ29" i="5"/>
  <c r="FA29" i="5" s="1"/>
  <c r="EF29" i="5"/>
  <c r="EW29" i="5" s="1"/>
  <c r="EL13" i="5"/>
  <c r="FC13" i="5" s="1"/>
  <c r="EM13" i="5"/>
  <c r="FD13" i="5" s="1"/>
  <c r="EK13" i="5"/>
  <c r="FB13" i="5" s="1"/>
  <c r="ED13" i="5"/>
  <c r="EU13" i="5" s="1"/>
  <c r="EJ60" i="5"/>
  <c r="FA60" i="5" s="1"/>
  <c r="EJ46" i="5"/>
  <c r="FA46" i="5" s="1"/>
  <c r="EI46" i="5"/>
  <c r="EZ46" i="5" s="1"/>
  <c r="EK46" i="5"/>
  <c r="FB46" i="5" s="1"/>
  <c r="EG46" i="5"/>
  <c r="EX46" i="5" s="1"/>
  <c r="EL46" i="5"/>
  <c r="FC46" i="5" s="1"/>
  <c r="EH46" i="5"/>
  <c r="EY46" i="5" s="1"/>
  <c r="EB46" i="5"/>
  <c r="ES46" i="5" s="1"/>
  <c r="EE46" i="5"/>
  <c r="EV46" i="5" s="1"/>
  <c r="EK59" i="5"/>
  <c r="FB59" i="5" s="1"/>
  <c r="EG59" i="5"/>
  <c r="EX59" i="5" s="1"/>
  <c r="ED48" i="5"/>
  <c r="EU48" i="5" s="1"/>
  <c r="EF59" i="5"/>
  <c r="EW59" i="5" s="1"/>
  <c r="EE42" i="5"/>
  <c r="EV42" i="5" s="1"/>
  <c r="EB42" i="5"/>
  <c r="ES42" i="5" s="1"/>
  <c r="EH28" i="5"/>
  <c r="EY28" i="5" s="1"/>
  <c r="EH35" i="5"/>
  <c r="EY35" i="5" s="1"/>
  <c r="EG16" i="5"/>
  <c r="EX16" i="5" s="1"/>
  <c r="EM18" i="5"/>
  <c r="FD18" i="5" s="1"/>
  <c r="EG25" i="5"/>
  <c r="EX25" i="5" s="1"/>
  <c r="EK18" i="5"/>
  <c r="FB18" i="5" s="1"/>
  <c r="EG28" i="5"/>
  <c r="EX28" i="5" s="1"/>
  <c r="EJ18" i="5"/>
  <c r="FA18" i="5" s="1"/>
  <c r="EL14" i="5"/>
  <c r="FC14" i="5" s="1"/>
  <c r="EJ25" i="5"/>
  <c r="FA25" i="5" s="1"/>
  <c r="EE12" i="5"/>
  <c r="EV12" i="5" s="1"/>
  <c r="EG8" i="5"/>
  <c r="EX8" i="5" s="1"/>
  <c r="EE7" i="5"/>
  <c r="EV7" i="5" s="1"/>
  <c r="EJ10" i="5"/>
  <c r="FA10" i="5" s="1"/>
  <c r="EG52" i="5"/>
  <c r="EX52" i="5" s="1"/>
  <c r="EB14" i="5"/>
  <c r="ES14" i="5" s="1"/>
  <c r="EJ14" i="5"/>
  <c r="FA14" i="5" s="1"/>
  <c r="EF35" i="5"/>
  <c r="EW35" i="5" s="1"/>
  <c r="EF34" i="5"/>
  <c r="EW34" i="5" s="1"/>
  <c r="EI26" i="5"/>
  <c r="EZ26" i="5" s="1"/>
  <c r="EH41" i="5"/>
  <c r="EY41" i="5" s="1"/>
  <c r="EJ34" i="5"/>
  <c r="FA34" i="5" s="1"/>
  <c r="EE16" i="5"/>
  <c r="EV16" i="5" s="1"/>
  <c r="EK26" i="5"/>
  <c r="FB26" i="5" s="1"/>
  <c r="EJ20" i="5"/>
  <c r="FA20" i="5" s="1"/>
  <c r="EB16" i="5"/>
  <c r="ES16" i="5" s="1"/>
  <c r="EJ9" i="5"/>
  <c r="FA9" i="5" s="1"/>
  <c r="EM34" i="5"/>
  <c r="FD34" i="5" s="1"/>
  <c r="EC35" i="5"/>
  <c r="ET35" i="5" s="1"/>
  <c r="EG12" i="5"/>
  <c r="EX12" i="5" s="1"/>
  <c r="EE8" i="5"/>
  <c r="EV8" i="5" s="1"/>
  <c r="EH34" i="5"/>
  <c r="EY34" i="5" s="1"/>
  <c r="EL26" i="5"/>
  <c r="FC26" i="5" s="1"/>
  <c r="EF41" i="5"/>
  <c r="EW41" i="5" s="1"/>
  <c r="ED41" i="5"/>
  <c r="EU41" i="5" s="1"/>
  <c r="EG42" i="5"/>
  <c r="EX42" i="5" s="1"/>
  <c r="EJ41" i="5"/>
  <c r="FA41" i="5" s="1"/>
  <c r="EJ37" i="5"/>
  <c r="FA37" i="5" s="1"/>
  <c r="EL28" i="5"/>
  <c r="FC28" i="5" s="1"/>
  <c r="EC30" i="5"/>
  <c r="ET30" i="5" s="1"/>
  <c r="EF16" i="5"/>
  <c r="EW16" i="5" s="1"/>
  <c r="EB12" i="5"/>
  <c r="ES12" i="5" s="1"/>
  <c r="EM27" i="5"/>
  <c r="FD27" i="5" s="1"/>
  <c r="ED28" i="5"/>
  <c r="EU28" i="5" s="1"/>
  <c r="EF18" i="5"/>
  <c r="EW18" i="5" s="1"/>
  <c r="EL18" i="5"/>
  <c r="FC18" i="5" s="1"/>
  <c r="EC15" i="5"/>
  <c r="ET15" i="5" s="1"/>
  <c r="EI20" i="5"/>
  <c r="EZ20" i="5" s="1"/>
  <c r="EB15" i="5"/>
  <c r="ES15" i="5" s="1"/>
  <c r="EH19" i="5"/>
  <c r="EY19" i="5" s="1"/>
  <c r="EK8" i="5"/>
  <c r="FB8" i="5" s="1"/>
  <c r="EE55" i="5"/>
  <c r="EV55" i="5" s="1"/>
  <c r="EH56" i="5"/>
  <c r="EY56" i="5" s="1"/>
  <c r="ED54" i="5"/>
  <c r="EU54" i="5" s="1"/>
  <c r="EL52" i="5"/>
  <c r="FC52" i="5" s="1"/>
  <c r="EK56" i="5"/>
  <c r="FB56" i="5" s="1"/>
  <c r="EC27" i="5"/>
  <c r="ET27" i="5" s="1"/>
  <c r="EH36" i="5"/>
  <c r="EY36" i="5" s="1"/>
  <c r="EH30" i="5"/>
  <c r="EY30" i="5" s="1"/>
  <c r="EL37" i="5"/>
  <c r="FC37" i="5" s="1"/>
  <c r="EK41" i="5"/>
  <c r="FB41" i="5" s="1"/>
  <c r="EM20" i="5"/>
  <c r="FD20" i="5" s="1"/>
  <c r="ED18" i="5"/>
  <c r="EU18" i="5" s="1"/>
  <c r="EG18" i="5"/>
  <c r="EX18" i="5" s="1"/>
  <c r="ED8" i="5"/>
  <c r="EU8" i="5" s="1"/>
  <c r="EI9" i="5"/>
  <c r="EZ9" i="5" s="1"/>
  <c r="EH10" i="5"/>
  <c r="EY10" i="5" s="1"/>
  <c r="ER60" i="5"/>
  <c r="F59" i="6" s="1"/>
  <c r="G59" i="6" s="1"/>
  <c r="EG60" i="5"/>
  <c r="EX60" i="5" s="1"/>
  <c r="ED60" i="5"/>
  <c r="EU60" i="5" s="1"/>
  <c r="EH60" i="5"/>
  <c r="EY60" i="5" s="1"/>
  <c r="EI60" i="5"/>
  <c r="EZ60" i="5" s="1"/>
  <c r="EB60" i="5"/>
  <c r="ES60" i="5" s="1"/>
  <c r="EK60" i="5"/>
  <c r="FB60" i="5" s="1"/>
  <c r="EM60" i="5"/>
  <c r="FD60" i="5" s="1"/>
  <c r="ER39" i="5"/>
  <c r="F38" i="6" s="1"/>
  <c r="G38" i="6" s="1"/>
  <c r="EM39" i="5"/>
  <c r="FD39" i="5" s="1"/>
  <c r="EF39" i="5"/>
  <c r="EW39" i="5" s="1"/>
  <c r="EI39" i="5"/>
  <c r="EZ39" i="5" s="1"/>
  <c r="EB39" i="5"/>
  <c r="ES39" i="5" s="1"/>
  <c r="EC39" i="5"/>
  <c r="ET39" i="5" s="1"/>
  <c r="EL39" i="5"/>
  <c r="FC39" i="5" s="1"/>
  <c r="EJ39" i="5"/>
  <c r="FA39" i="5" s="1"/>
  <c r="EK39" i="5"/>
  <c r="FB39" i="5" s="1"/>
  <c r="EG39" i="5"/>
  <c r="EX39" i="5" s="1"/>
  <c r="EH39" i="5"/>
  <c r="EY39" i="5" s="1"/>
  <c r="ER58" i="5"/>
  <c r="F57" i="6" s="1"/>
  <c r="EM58" i="5"/>
  <c r="FD58" i="5" s="1"/>
  <c r="ED58" i="5"/>
  <c r="EU58" i="5" s="1"/>
  <c r="EG58" i="5"/>
  <c r="EX58" i="5" s="1"/>
  <c r="EH58" i="5"/>
  <c r="EY58" i="5" s="1"/>
  <c r="EI58" i="5"/>
  <c r="EZ58" i="5" s="1"/>
  <c r="EJ58" i="5"/>
  <c r="FA58" i="5" s="1"/>
  <c r="EE58" i="5"/>
  <c r="EV58" i="5" s="1"/>
  <c r="EL58" i="5"/>
  <c r="FC58" i="5" s="1"/>
  <c r="EK50" i="5"/>
  <c r="FB50" i="5" s="1"/>
  <c r="ED47" i="5"/>
  <c r="EU47" i="5" s="1"/>
  <c r="EB58" i="5"/>
  <c r="ES58" i="5" s="1"/>
  <c r="ER51" i="5"/>
  <c r="F50" i="6" s="1"/>
  <c r="G50" i="6" s="1"/>
  <c r="EB51" i="5"/>
  <c r="ES51" i="5" s="1"/>
  <c r="EJ51" i="5"/>
  <c r="FA51" i="5" s="1"/>
  <c r="EL51" i="5"/>
  <c r="FC51" i="5" s="1"/>
  <c r="EF51" i="5"/>
  <c r="EW51" i="5" s="1"/>
  <c r="EH51" i="5"/>
  <c r="EY51" i="5" s="1"/>
  <c r="EI51" i="5"/>
  <c r="EZ51" i="5" s="1"/>
  <c r="EG51" i="5"/>
  <c r="EX51" i="5" s="1"/>
  <c r="EM51" i="5"/>
  <c r="FD51" i="5" s="1"/>
  <c r="EE51" i="5"/>
  <c r="EV51" i="5" s="1"/>
  <c r="EE39" i="5"/>
  <c r="EV39" i="5" s="1"/>
  <c r="ER50" i="5"/>
  <c r="F49" i="6" s="1"/>
  <c r="G49" i="6" s="1"/>
  <c r="EL50" i="5"/>
  <c r="FC50" i="5" s="1"/>
  <c r="EJ50" i="5"/>
  <c r="FA50" i="5" s="1"/>
  <c r="ED50" i="5"/>
  <c r="EU50" i="5" s="1"/>
  <c r="EG50" i="5"/>
  <c r="EX50" i="5" s="1"/>
  <c r="EH50" i="5"/>
  <c r="EY50" i="5" s="1"/>
  <c r="EF50" i="5"/>
  <c r="EW50" i="5" s="1"/>
  <c r="EI50" i="5"/>
  <c r="EZ50" i="5" s="1"/>
  <c r="ER45" i="5"/>
  <c r="F44" i="6" s="1"/>
  <c r="EL45" i="5"/>
  <c r="FC45" i="5" s="1"/>
  <c r="EE45" i="5"/>
  <c r="EV45" i="5" s="1"/>
  <c r="EC45" i="5"/>
  <c r="ET45" i="5" s="1"/>
  <c r="EI45" i="5"/>
  <c r="EZ45" i="5" s="1"/>
  <c r="EM45" i="5"/>
  <c r="FD45" i="5" s="1"/>
  <c r="EK45" i="5"/>
  <c r="FB45" i="5" s="1"/>
  <c r="ED45" i="5"/>
  <c r="EU45" i="5" s="1"/>
  <c r="EB45" i="5"/>
  <c r="ES45" i="5" s="1"/>
  <c r="EH45" i="5"/>
  <c r="EY45" i="5" s="1"/>
  <c r="EJ45" i="5"/>
  <c r="FA45" i="5" s="1"/>
  <c r="EF45" i="5"/>
  <c r="EW45" i="5" s="1"/>
  <c r="EG45" i="5"/>
  <c r="EX45" i="5" s="1"/>
  <c r="EF58" i="5"/>
  <c r="EW58" i="5" s="1"/>
  <c r="EC50" i="5"/>
  <c r="ET50" i="5" s="1"/>
  <c r="EM50" i="5"/>
  <c r="FD50" i="5" s="1"/>
  <c r="ER47" i="5"/>
  <c r="F46" i="6" s="1"/>
  <c r="G46" i="6" s="1"/>
  <c r="EH47" i="5"/>
  <c r="EY47" i="5" s="1"/>
  <c r="EJ47" i="5"/>
  <c r="FA47" i="5" s="1"/>
  <c r="EI47" i="5"/>
  <c r="EZ47" i="5" s="1"/>
  <c r="EK47" i="5"/>
  <c r="FB47" i="5" s="1"/>
  <c r="EL47" i="5"/>
  <c r="FC47" i="5" s="1"/>
  <c r="EF47" i="5"/>
  <c r="EW47" i="5" s="1"/>
  <c r="EE47" i="5"/>
  <c r="EV47" i="5" s="1"/>
  <c r="EM47" i="5"/>
  <c r="FD47" i="5" s="1"/>
  <c r="EB47" i="5"/>
  <c r="ES47" i="5" s="1"/>
  <c r="EC51" i="5"/>
  <c r="ET51" i="5" s="1"/>
  <c r="EE50" i="5"/>
  <c r="EV50" i="5" s="1"/>
  <c r="ER48" i="5"/>
  <c r="F47" i="6" s="1"/>
  <c r="EJ48" i="5"/>
  <c r="FA48" i="5" s="1"/>
  <c r="EH48" i="5"/>
  <c r="EY48" i="5" s="1"/>
  <c r="EB48" i="5"/>
  <c r="ES48" i="5" s="1"/>
  <c r="EK52" i="5"/>
  <c r="FB52" i="5" s="1"/>
  <c r="EE48" i="5"/>
  <c r="EV48" i="5" s="1"/>
  <c r="EH49" i="5"/>
  <c r="EY49" i="5" s="1"/>
  <c r="ER49" i="5"/>
  <c r="F48" i="6" s="1"/>
  <c r="G48" i="6" s="1"/>
  <c r="ED49" i="5"/>
  <c r="EU49" i="5" s="1"/>
  <c r="ED43" i="5"/>
  <c r="EU43" i="5" s="1"/>
  <c r="ER31" i="5"/>
  <c r="F30" i="6" s="1"/>
  <c r="G30" i="6" s="1"/>
  <c r="EG43" i="5"/>
  <c r="EX43" i="5" s="1"/>
  <c r="EG35" i="5"/>
  <c r="EX35" i="5" s="1"/>
  <c r="EI30" i="5"/>
  <c r="EZ30" i="5" s="1"/>
  <c r="ER42" i="5"/>
  <c r="F41" i="6" s="1"/>
  <c r="EI42" i="5"/>
  <c r="EZ42" i="5" s="1"/>
  <c r="EE35" i="5"/>
  <c r="EV35" i="5" s="1"/>
  <c r="EG30" i="5"/>
  <c r="EX30" i="5" s="1"/>
  <c r="ED40" i="5"/>
  <c r="EU40" i="5" s="1"/>
  <c r="EL36" i="5"/>
  <c r="FC36" i="5" s="1"/>
  <c r="ED34" i="5"/>
  <c r="EU34" i="5" s="1"/>
  <c r="EM30" i="5"/>
  <c r="FD30" i="5" s="1"/>
  <c r="EF44" i="5"/>
  <c r="EW44" i="5" s="1"/>
  <c r="EB41" i="5"/>
  <c r="ES41" i="5" s="1"/>
  <c r="EB36" i="5"/>
  <c r="ES36" i="5" s="1"/>
  <c r="ED24" i="5"/>
  <c r="EU24" i="5" s="1"/>
  <c r="EB22" i="5"/>
  <c r="ES22" i="5" s="1"/>
  <c r="EL17" i="5"/>
  <c r="FC17" i="5" s="1"/>
  <c r="EG23" i="5"/>
  <c r="EX23" i="5" s="1"/>
  <c r="EC19" i="5"/>
  <c r="ET19" i="5" s="1"/>
  <c r="EL15" i="5"/>
  <c r="FC15" i="5" s="1"/>
  <c r="EH18" i="5"/>
  <c r="EY18" i="5" s="1"/>
  <c r="ER18" i="5"/>
  <c r="F17" i="6" s="1"/>
  <c r="G17" i="6" s="1"/>
  <c r="EG24" i="5"/>
  <c r="EX24" i="5" s="1"/>
  <c r="ER16" i="5"/>
  <c r="F15" i="6" s="1"/>
  <c r="G15" i="6" s="1"/>
  <c r="EL16" i="5"/>
  <c r="FC16" i="5" s="1"/>
  <c r="ED16" i="5"/>
  <c r="EU16" i="5" s="1"/>
  <c r="EI23" i="5"/>
  <c r="EZ23" i="5" s="1"/>
  <c r="EL29" i="5"/>
  <c r="FC29" i="5" s="1"/>
  <c r="ED20" i="5"/>
  <c r="EU20" i="5" s="1"/>
  <c r="EE11" i="5"/>
  <c r="EV11" i="5" s="1"/>
  <c r="EF10" i="5"/>
  <c r="EW10" i="5" s="1"/>
  <c r="EM10" i="5"/>
  <c r="FD10" i="5" s="1"/>
  <c r="EC16" i="5"/>
  <c r="ET16" i="5" s="1"/>
  <c r="ER6" i="5"/>
  <c r="F5" i="6" s="1"/>
  <c r="EL8" i="5"/>
  <c r="FC8" i="5" s="1"/>
  <c r="EC9" i="5"/>
  <c r="ET9" i="5" s="1"/>
  <c r="EK20" i="5"/>
  <c r="FB20" i="5" s="1"/>
  <c r="EM9" i="5"/>
  <c r="FD9" i="5" s="1"/>
  <c r="EF6" i="5"/>
  <c r="EW6" i="5" s="1"/>
  <c r="ER22" i="5"/>
  <c r="F21" i="6" s="1"/>
  <c r="G21" i="6" s="1"/>
  <c r="ER30" i="5"/>
  <c r="F29" i="6" s="1"/>
  <c r="G29" i="6" s="1"/>
  <c r="EK30" i="5"/>
  <c r="FB30" i="5" s="1"/>
  <c r="EI22" i="5"/>
  <c r="EZ22" i="5" s="1"/>
  <c r="ER17" i="5"/>
  <c r="F16" i="6" s="1"/>
  <c r="G16" i="6" s="1"/>
  <c r="ER5" i="5"/>
  <c r="EC11" i="5"/>
  <c r="ET11" i="5" s="1"/>
  <c r="EJ5" i="5"/>
  <c r="FA5" i="5" s="1"/>
  <c r="ER7" i="5"/>
  <c r="F6" i="6" s="1"/>
  <c r="EI7" i="5"/>
  <c r="EZ7" i="5" s="1"/>
  <c r="EI15" i="5"/>
  <c r="EZ15" i="5" s="1"/>
  <c r="EF5" i="5"/>
  <c r="EW5" i="5" s="1"/>
  <c r="ER56" i="5"/>
  <c r="F55" i="6" s="1"/>
  <c r="EC56" i="5"/>
  <c r="ET56" i="5" s="1"/>
  <c r="EG44" i="5"/>
  <c r="EX44" i="5" s="1"/>
  <c r="EI48" i="5"/>
  <c r="EZ48" i="5" s="1"/>
  <c r="EH52" i="5"/>
  <c r="EY52" i="5" s="1"/>
  <c r="ER29" i="5"/>
  <c r="F28" i="6" s="1"/>
  <c r="EM29" i="5"/>
  <c r="FD29" i="5" s="1"/>
  <c r="EI29" i="5"/>
  <c r="EZ29" i="5" s="1"/>
  <c r="EG29" i="5"/>
  <c r="EX29" i="5" s="1"/>
  <c r="EC38" i="5"/>
  <c r="ET38" i="5" s="1"/>
  <c r="EC36" i="5"/>
  <c r="ET36" i="5" s="1"/>
  <c r="EI43" i="5"/>
  <c r="EZ43" i="5" s="1"/>
  <c r="EC31" i="5"/>
  <c r="ET31" i="5" s="1"/>
  <c r="EF17" i="5"/>
  <c r="EW17" i="5" s="1"/>
  <c r="EB30" i="5"/>
  <c r="ES30" i="5" s="1"/>
  <c r="EF11" i="5"/>
  <c r="EW11" i="5" s="1"/>
  <c r="ER11" i="5"/>
  <c r="F10" i="6" s="1"/>
  <c r="EI11" i="5"/>
  <c r="EZ11" i="5" s="1"/>
  <c r="EG22" i="5"/>
  <c r="EX22" i="5" s="1"/>
  <c r="EF22" i="5"/>
  <c r="EW22" i="5" s="1"/>
  <c r="ER19" i="5"/>
  <c r="F18" i="6" s="1"/>
  <c r="G18" i="6" s="1"/>
  <c r="EF19" i="5"/>
  <c r="EW19" i="5" s="1"/>
  <c r="EC40" i="5"/>
  <c r="ET40" i="5" s="1"/>
  <c r="EE23" i="5"/>
  <c r="EV23" i="5" s="1"/>
  <c r="ER32" i="5"/>
  <c r="F31" i="6" s="1"/>
  <c r="G31" i="6" s="1"/>
  <c r="EG32" i="5"/>
  <c r="EX32" i="5" s="1"/>
  <c r="EL22" i="5"/>
  <c r="FC22" i="5" s="1"/>
  <c r="EF21" i="5"/>
  <c r="EW21" i="5" s="1"/>
  <c r="EF15" i="5"/>
  <c r="EW15" i="5" s="1"/>
  <c r="EJ17" i="5"/>
  <c r="FA17" i="5" s="1"/>
  <c r="ED11" i="5"/>
  <c r="EU11" i="5" s="1"/>
  <c r="EL5" i="5"/>
  <c r="FC5" i="5" s="1"/>
  <c r="EH13" i="5"/>
  <c r="EY13" i="5" s="1"/>
  <c r="EK7" i="5"/>
  <c r="FB7" i="5" s="1"/>
  <c r="ER10" i="5"/>
  <c r="F9" i="6" s="1"/>
  <c r="G9" i="6" s="1"/>
  <c r="EB7" i="5"/>
  <c r="ES7" i="5" s="1"/>
  <c r="EG11" i="5"/>
  <c r="EX11" i="5" s="1"/>
  <c r="EM6" i="5"/>
  <c r="FD6" i="5" s="1"/>
  <c r="EI56" i="5"/>
  <c r="EZ56" i="5" s="1"/>
  <c r="ER59" i="5"/>
  <c r="F58" i="6" s="1"/>
  <c r="G58" i="6" s="1"/>
  <c r="EF53" i="5"/>
  <c r="EW53" i="5" s="1"/>
  <c r="EL48" i="5"/>
  <c r="FC48" i="5" s="1"/>
  <c r="EC48" i="5"/>
  <c r="ET48" i="5" s="1"/>
  <c r="EK49" i="5"/>
  <c r="FB49" i="5" s="1"/>
  <c r="EL44" i="5"/>
  <c r="FC44" i="5" s="1"/>
  <c r="EG48" i="5"/>
  <c r="EX48" i="5" s="1"/>
  <c r="ER46" i="5"/>
  <c r="F45" i="6" s="1"/>
  <c r="EH42" i="5"/>
  <c r="EY42" i="5" s="1"/>
  <c r="EE44" i="5"/>
  <c r="EV44" i="5" s="1"/>
  <c r="EI36" i="5"/>
  <c r="EZ36" i="5" s="1"/>
  <c r="EC29" i="5"/>
  <c r="ET29" i="5" s="1"/>
  <c r="EH40" i="5"/>
  <c r="EY40" i="5" s="1"/>
  <c r="EI34" i="5"/>
  <c r="EZ34" i="5" s="1"/>
  <c r="EB29" i="5"/>
  <c r="ES29" i="5" s="1"/>
  <c r="ER27" i="5"/>
  <c r="F26" i="6" s="1"/>
  <c r="G26" i="6" s="1"/>
  <c r="EI27" i="5"/>
  <c r="EZ27" i="5" s="1"/>
  <c r="EG31" i="5"/>
  <c r="EX31" i="5" s="1"/>
  <c r="EL35" i="5"/>
  <c r="FC35" i="5" s="1"/>
  <c r="EF27" i="5"/>
  <c r="EW27" i="5" s="1"/>
  <c r="EM28" i="5"/>
  <c r="FD28" i="5" s="1"/>
  <c r="EJ24" i="5"/>
  <c r="FA24" i="5" s="1"/>
  <c r="ER37" i="5"/>
  <c r="F36" i="6" s="1"/>
  <c r="EK37" i="5"/>
  <c r="FB37" i="5" s="1"/>
  <c r="EJ35" i="5"/>
  <c r="FA35" i="5" s="1"/>
  <c r="EM21" i="5"/>
  <c r="FD21" i="5" s="1"/>
  <c r="EL21" i="5"/>
  <c r="FC21" i="5" s="1"/>
  <c r="EK34" i="5"/>
  <c r="FB34" i="5" s="1"/>
  <c r="EH22" i="5"/>
  <c r="EY22" i="5" s="1"/>
  <c r="EB11" i="5"/>
  <c r="ES11" i="5" s="1"/>
  <c r="EC18" i="5"/>
  <c r="ET18" i="5" s="1"/>
  <c r="EF13" i="5"/>
  <c r="EW13" i="5" s="1"/>
  <c r="EC20" i="5"/>
  <c r="ET20" i="5" s="1"/>
  <c r="EB19" i="5"/>
  <c r="ES19" i="5" s="1"/>
  <c r="EI19" i="5"/>
  <c r="EZ19" i="5" s="1"/>
  <c r="EJ15" i="5"/>
  <c r="FA15" i="5" s="1"/>
  <c r="EE29" i="5"/>
  <c r="EV29" i="5" s="1"/>
  <c r="ED22" i="5"/>
  <c r="EU22" i="5" s="1"/>
  <c r="EH17" i="5"/>
  <c r="EY17" i="5" s="1"/>
  <c r="ER25" i="5"/>
  <c r="F24" i="6" s="1"/>
  <c r="EM25" i="5"/>
  <c r="FD25" i="5" s="1"/>
  <c r="EE25" i="5"/>
  <c r="EV25" i="5" s="1"/>
  <c r="EC13" i="5"/>
  <c r="ET13" i="5" s="1"/>
  <c r="EJ12" i="5"/>
  <c r="FA12" i="5" s="1"/>
  <c r="EG9" i="5"/>
  <c r="EX9" i="5" s="1"/>
  <c r="EK11" i="5"/>
  <c r="FB11" i="5" s="1"/>
  <c r="EE6" i="5"/>
  <c r="EV6" i="5" s="1"/>
  <c r="EE9" i="5"/>
  <c r="EV9" i="5" s="1"/>
  <c r="ED10" i="5"/>
  <c r="EU10" i="5" s="1"/>
  <c r="EL7" i="5"/>
  <c r="FC7" i="5" s="1"/>
  <c r="EC7" i="5"/>
  <c r="ET7" i="5" s="1"/>
  <c r="EG13" i="5"/>
  <c r="EX13" i="5" s="1"/>
  <c r="EB10" i="5"/>
  <c r="ES10" i="5" s="1"/>
  <c r="EJ6" i="5"/>
  <c r="FA6" i="5" s="1"/>
  <c r="EI10" i="5"/>
  <c r="EZ10" i="5" s="1"/>
  <c r="EI6" i="5"/>
  <c r="EZ6" i="5" s="1"/>
  <c r="EF9" i="5"/>
  <c r="EW9" i="5" s="1"/>
  <c r="EJ8" i="5"/>
  <c r="FA8" i="5" s="1"/>
  <c r="EH9" i="5"/>
  <c r="EY9" i="5" s="1"/>
  <c r="ER52" i="5"/>
  <c r="F51" i="6" s="1"/>
  <c r="G51" i="6" s="1"/>
  <c r="EH44" i="5"/>
  <c r="EY44" i="5" s="1"/>
  <c r="ED44" i="5"/>
  <c r="EU44" i="5" s="1"/>
  <c r="EM44" i="5"/>
  <c r="FD44" i="5" s="1"/>
  <c r="EE43" i="5"/>
  <c r="EV43" i="5" s="1"/>
  <c r="ER43" i="5"/>
  <c r="F42" i="6" s="1"/>
  <c r="G42" i="6" s="1"/>
  <c r="EM43" i="5"/>
  <c r="FD43" i="5" s="1"/>
  <c r="EH43" i="5"/>
  <c r="EY43" i="5" s="1"/>
  <c r="EM36" i="5"/>
  <c r="FD36" i="5" s="1"/>
  <c r="ED35" i="5"/>
  <c r="EU35" i="5" s="1"/>
  <c r="EM31" i="5"/>
  <c r="FD31" i="5" s="1"/>
  <c r="EK35" i="5"/>
  <c r="FB35" i="5" s="1"/>
  <c r="EB24" i="5"/>
  <c r="ES24" i="5" s="1"/>
  <c r="ER40" i="5"/>
  <c r="F39" i="6" s="1"/>
  <c r="EB35" i="5"/>
  <c r="ES35" i="5" s="1"/>
  <c r="ER23" i="5"/>
  <c r="F22" i="6" s="1"/>
  <c r="EK23" i="5"/>
  <c r="FB23" i="5" s="1"/>
  <c r="EE21" i="5"/>
  <c r="EV21" i="5" s="1"/>
  <c r="EK24" i="5"/>
  <c r="FB24" i="5" s="1"/>
  <c r="ED21" i="5"/>
  <c r="EU21" i="5" s="1"/>
  <c r="EM17" i="5"/>
  <c r="FD17" i="5" s="1"/>
  <c r="EJ21" i="5"/>
  <c r="FA21" i="5" s="1"/>
  <c r="EJ26" i="5"/>
  <c r="FA26" i="5" s="1"/>
  <c r="EM22" i="5"/>
  <c r="FD22" i="5" s="1"/>
  <c r="ER15" i="5"/>
  <c r="F14" i="6" s="1"/>
  <c r="EB13" i="5"/>
  <c r="ES13" i="5" s="1"/>
  <c r="ER13" i="5"/>
  <c r="F12" i="6" s="1"/>
  <c r="G12" i="6" s="1"/>
  <c r="EJ13" i="5"/>
  <c r="FA13" i="5" s="1"/>
  <c r="EI13" i="5"/>
  <c r="EZ13" i="5" s="1"/>
  <c r="ER12" i="5"/>
  <c r="F11" i="6" s="1"/>
  <c r="G11" i="6" s="1"/>
  <c r="ED12" i="5"/>
  <c r="EU12" i="5" s="1"/>
  <c r="EL12" i="5"/>
  <c r="FC12" i="5" s="1"/>
  <c r="EK12" i="5"/>
  <c r="FB12" i="5" s="1"/>
  <c r="EG5" i="5"/>
  <c r="EX5" i="5" s="1"/>
  <c r="ER8" i="5"/>
  <c r="F7" i="6" s="1"/>
  <c r="EK14" i="5"/>
  <c r="FB14" i="5" s="1"/>
  <c r="EE15" i="5"/>
  <c r="EV15" i="5" s="1"/>
  <c r="ED7" i="5"/>
  <c r="EU7" i="5" s="1"/>
  <c r="ED5" i="5"/>
  <c r="EU5" i="5" s="1"/>
  <c r="EF12" i="5"/>
  <c r="EW12" i="5" s="1"/>
  <c r="EK6" i="5"/>
  <c r="FB6" i="5" s="1"/>
  <c r="EC6" i="5"/>
  <c r="ET6" i="5" s="1"/>
  <c r="EH5" i="5"/>
  <c r="EY5" i="5" s="1"/>
  <c r="EM7" i="5"/>
  <c r="FD7" i="5" s="1"/>
  <c r="ER35" i="5"/>
  <c r="F34" i="6" s="1"/>
  <c r="EI35" i="5"/>
  <c r="EZ35" i="5" s="1"/>
  <c r="ER24" i="5"/>
  <c r="F23" i="6" s="1"/>
  <c r="EE24" i="5"/>
  <c r="EV24" i="5" s="1"/>
  <c r="EM24" i="5"/>
  <c r="FD24" i="5" s="1"/>
  <c r="EI24" i="5"/>
  <c r="EZ24" i="5" s="1"/>
  <c r="ER21" i="5"/>
  <c r="F20" i="6" s="1"/>
  <c r="G20" i="6" s="1"/>
  <c r="EB21" i="5"/>
  <c r="ES21" i="5" s="1"/>
  <c r="EK17" i="5"/>
  <c r="FB17" i="5" s="1"/>
  <c r="ER26" i="5"/>
  <c r="F25" i="6" s="1"/>
  <c r="EC26" i="5"/>
  <c r="ET26" i="5" s="1"/>
  <c r="EE22" i="5"/>
  <c r="EV22" i="5" s="1"/>
  <c r="EG21" i="5"/>
  <c r="EX21" i="5" s="1"/>
  <c r="EI21" i="5"/>
  <c r="EZ21" i="5" s="1"/>
  <c r="EE5" i="5"/>
  <c r="EV5" i="5" s="1"/>
  <c r="EK5" i="5"/>
  <c r="FB5" i="5" s="1"/>
  <c r="ER44" i="5"/>
  <c r="F43" i="6" s="1"/>
  <c r="G43" i="6" s="1"/>
  <c r="EL43" i="5"/>
  <c r="FC43" i="5" s="1"/>
  <c r="EF24" i="5"/>
  <c r="EW24" i="5" s="1"/>
  <c r="ER36" i="5"/>
  <c r="F35" i="6" s="1"/>
  <c r="EG36" i="5"/>
  <c r="EX36" i="5" s="1"/>
  <c r="EI38" i="5"/>
  <c r="EZ38" i="5" s="1"/>
  <c r="ER38" i="5"/>
  <c r="F37" i="6" s="1"/>
  <c r="EM38" i="5"/>
  <c r="FD38" i="5" s="1"/>
  <c r="EL38" i="5"/>
  <c r="FC38" i="5" s="1"/>
  <c r="ED31" i="5"/>
  <c r="EU31" i="5" s="1"/>
  <c r="ED30" i="5"/>
  <c r="EU30" i="5" s="1"/>
  <c r="EC24" i="5"/>
  <c r="ET24" i="5" s="1"/>
  <c r="EC21" i="5"/>
  <c r="ET21" i="5" s="1"/>
  <c r="EB17" i="5"/>
  <c r="ES17" i="5" s="1"/>
  <c r="ER34" i="5"/>
  <c r="F33" i="6" s="1"/>
  <c r="EC17" i="5"/>
  <c r="ET17" i="5" s="1"/>
  <c r="EB26" i="5"/>
  <c r="ES26" i="5" s="1"/>
  <c r="ER20" i="5"/>
  <c r="F19" i="6" s="1"/>
  <c r="G19" i="6" s="1"/>
  <c r="EC37" i="5"/>
  <c r="ET37" i="5" s="1"/>
  <c r="EG19" i="5"/>
  <c r="EX19" i="5" s="1"/>
  <c r="EM5" i="5"/>
  <c r="FD5" i="5" s="1"/>
  <c r="EI17" i="5"/>
  <c r="EZ17" i="5" s="1"/>
  <c r="EH11" i="5"/>
  <c r="EY11" i="5" s="1"/>
  <c r="ER9" i="5"/>
  <c r="F8" i="6" s="1"/>
  <c r="EI5" i="5"/>
  <c r="EZ5" i="5" s="1"/>
  <c r="EE13" i="5"/>
  <c r="EV13" i="5" s="1"/>
  <c r="ED56" i="5"/>
  <c r="EU56" i="5" s="1"/>
  <c r="ER54" i="5"/>
  <c r="F53" i="6" s="1"/>
  <c r="G53" i="6" s="1"/>
  <c r="EG54" i="5"/>
  <c r="EX54" i="5" s="1"/>
  <c r="ER55" i="5"/>
  <c r="F54" i="6" s="1"/>
  <c r="G54" i="6" s="1"/>
  <c r="ED52" i="5"/>
  <c r="EU52" i="5" s="1"/>
  <c r="ER53" i="5"/>
  <c r="F52" i="6" s="1"/>
  <c r="G52" i="6" s="1"/>
  <c r="EI53" i="5"/>
  <c r="EZ53" i="5" s="1"/>
  <c r="EI52" i="5"/>
  <c r="EZ52" i="5" s="1"/>
  <c r="EM48" i="5"/>
  <c r="FD48" i="5" s="1"/>
  <c r="EC44" i="5"/>
  <c r="ET44" i="5" s="1"/>
  <c r="EB44" i="5"/>
  <c r="ES44" i="5" s="1"/>
  <c r="EL40" i="5"/>
  <c r="FC40" i="5" s="1"/>
  <c r="EH38" i="5"/>
  <c r="EY38" i="5" s="1"/>
  <c r="ER33" i="5"/>
  <c r="F32" i="6" s="1"/>
  <c r="G32" i="6" s="1"/>
  <c r="EM33" i="5"/>
  <c r="FD33" i="5" s="1"/>
  <c r="EB31" i="5"/>
  <c r="ES31" i="5" s="1"/>
  <c r="EG38" i="5"/>
  <c r="EX38" i="5" s="1"/>
  <c r="EH27" i="5"/>
  <c r="EY27" i="5" s="1"/>
  <c r="EE26" i="5"/>
  <c r="EV26" i="5" s="1"/>
  <c r="ED26" i="5"/>
  <c r="EU26" i="5" s="1"/>
  <c r="EJ42" i="5"/>
  <c r="FA42" i="5" s="1"/>
  <c r="EG34" i="5"/>
  <c r="EX34" i="5" s="1"/>
  <c r="EH29" i="5"/>
  <c r="EY29" i="5" s="1"/>
  <c r="EM35" i="5"/>
  <c r="FD35" i="5" s="1"/>
  <c r="EM23" i="5"/>
  <c r="FD23" i="5" s="1"/>
  <c r="EM40" i="5"/>
  <c r="FD40" i="5" s="1"/>
  <c r="EE34" i="5"/>
  <c r="EV34" i="5" s="1"/>
  <c r="EF30" i="5"/>
  <c r="EW30" i="5" s="1"/>
  <c r="EL34" i="5"/>
  <c r="FC34" i="5" s="1"/>
  <c r="EE27" i="5"/>
  <c r="EV27" i="5" s="1"/>
  <c r="ER41" i="5"/>
  <c r="F40" i="6" s="1"/>
  <c r="EI41" i="5"/>
  <c r="EZ41" i="5" s="1"/>
  <c r="EJ36" i="5"/>
  <c r="FA36" i="5" s="1"/>
  <c r="EL33" i="5"/>
  <c r="FC33" i="5" s="1"/>
  <c r="ER28" i="5"/>
  <c r="F27" i="6" s="1"/>
  <c r="G27" i="6" s="1"/>
  <c r="EG26" i="5"/>
  <c r="EX26" i="5" s="1"/>
  <c r="EL24" i="5"/>
  <c r="FC24" i="5" s="1"/>
  <c r="EJ22" i="5"/>
  <c r="FA22" i="5" s="1"/>
  <c r="EI31" i="5"/>
  <c r="EZ31" i="5" s="1"/>
  <c r="EE20" i="5"/>
  <c r="EV20" i="5" s="1"/>
  <c r="EF32" i="5"/>
  <c r="EW32" i="5" s="1"/>
  <c r="EB34" i="5"/>
  <c r="ES34" i="5" s="1"/>
  <c r="EK19" i="5"/>
  <c r="FB19" i="5" s="1"/>
  <c r="EH24" i="5"/>
  <c r="EY24" i="5" s="1"/>
  <c r="EB20" i="5"/>
  <c r="ES20" i="5" s="1"/>
  <c r="EB18" i="5"/>
  <c r="ES18" i="5" s="1"/>
  <c r="EH21" i="5"/>
  <c r="EY21" i="5" s="1"/>
  <c r="EJ16" i="5"/>
  <c r="FA16" i="5" s="1"/>
  <c r="EH20" i="5"/>
  <c r="EY20" i="5" s="1"/>
  <c r="EK22" i="5"/>
  <c r="FB22" i="5" s="1"/>
  <c r="EL20" i="5"/>
  <c r="FC20" i="5" s="1"/>
  <c r="EM11" i="5"/>
  <c r="FD11" i="5" s="1"/>
  <c r="EG7" i="5"/>
  <c r="EX7" i="5" s="1"/>
  <c r="EI12" i="5"/>
  <c r="EZ12" i="5" s="1"/>
  <c r="EF7" i="5"/>
  <c r="EW7" i="5" s="1"/>
  <c r="EK16" i="5"/>
  <c r="FB16" i="5" s="1"/>
  <c r="EL11" i="5"/>
  <c r="FC11" i="5" s="1"/>
  <c r="ER14" i="5"/>
  <c r="F13" i="6" s="1"/>
  <c r="G13" i="6" s="1"/>
  <c r="EF14" i="5"/>
  <c r="EW14" i="5" s="1"/>
  <c r="ED6" i="5"/>
  <c r="EU6" i="5" s="1"/>
  <c r="EI14" i="5"/>
  <c r="EZ14" i="5" s="1"/>
  <c r="EK9" i="5"/>
  <c r="FB9" i="5" s="1"/>
  <c r="EC5" i="5"/>
  <c r="ET5" i="5" s="1"/>
  <c r="EJ7" i="5"/>
  <c r="FA7" i="5" s="1"/>
  <c r="EB9" i="5"/>
  <c r="ES9" i="5" s="1"/>
  <c r="EI8" i="5"/>
  <c r="EZ8" i="5" s="1"/>
  <c r="EE10" i="5"/>
  <c r="EV10" i="5" s="1"/>
  <c r="EM19" i="5"/>
  <c r="FD19" i="5" s="1"/>
  <c r="EC12" i="5"/>
  <c r="ET12" i="5" s="1"/>
  <c r="EH7" i="5"/>
  <c r="EY7" i="5" s="1"/>
  <c r="EF8" i="5"/>
  <c r="EW8" i="5" s="1"/>
  <c r="AK16" i="1"/>
  <c r="U16" i="1"/>
  <c r="E16" i="1"/>
  <c r="EQ5" i="5" l="1"/>
  <c r="EQ26" i="5"/>
  <c r="E25" i="6" s="1"/>
  <c r="EQ35" i="5"/>
  <c r="EQ32" i="5"/>
  <c r="EQ21" i="5"/>
  <c r="E20" i="6" s="1"/>
  <c r="EQ29" i="5"/>
  <c r="E28" i="6" s="1"/>
  <c r="EQ17" i="5"/>
  <c r="EQ13" i="5"/>
  <c r="EQ44" i="5"/>
  <c r="E43" i="6" s="1"/>
  <c r="EQ30" i="5"/>
  <c r="EQ45" i="5"/>
  <c r="E44" i="6" s="1"/>
  <c r="EQ12" i="5"/>
  <c r="E11" i="6" s="1"/>
  <c r="EQ43" i="5"/>
  <c r="EQ40" i="5"/>
  <c r="E39" i="6" s="1"/>
  <c r="EQ25" i="5"/>
  <c r="E24" i="6" s="1"/>
  <c r="EQ56" i="5"/>
  <c r="E55" i="6" s="1"/>
  <c r="EQ37" i="5"/>
  <c r="E36" i="6" s="1"/>
  <c r="EQ48" i="5"/>
  <c r="E47" i="6" s="1"/>
  <c r="EQ46" i="5"/>
  <c r="E45" i="6" s="1"/>
  <c r="EQ27" i="5"/>
  <c r="EQ49" i="5"/>
  <c r="EQ19" i="5"/>
  <c r="E18" i="6" s="1"/>
  <c r="EQ22" i="5"/>
  <c r="E21" i="6" s="1"/>
  <c r="EQ51" i="5"/>
  <c r="E50" i="6" s="1"/>
  <c r="EQ14" i="5"/>
  <c r="EQ50" i="5"/>
  <c r="E49" i="6" s="1"/>
  <c r="EQ57" i="5"/>
  <c r="E56" i="6" s="1"/>
  <c r="EQ7" i="5"/>
  <c r="E6" i="6" s="1"/>
  <c r="EQ55" i="5"/>
  <c r="E54" i="6" s="1"/>
  <c r="EQ18" i="5"/>
  <c r="E17" i="6" s="1"/>
  <c r="EQ36" i="5"/>
  <c r="EQ58" i="5"/>
  <c r="EQ16" i="5"/>
  <c r="EQ53" i="5"/>
  <c r="EQ54" i="5"/>
  <c r="E53" i="6" s="1"/>
  <c r="EQ39" i="5"/>
  <c r="E38" i="6" s="1"/>
  <c r="EQ41" i="5"/>
  <c r="EQ60" i="5"/>
  <c r="EQ15" i="5"/>
  <c r="E14" i="6" s="1"/>
  <c r="EQ23" i="5"/>
  <c r="E22" i="6" s="1"/>
  <c r="EQ6" i="5"/>
  <c r="E5" i="6" s="1"/>
  <c r="EQ59" i="5"/>
  <c r="E58" i="6" s="1"/>
  <c r="EQ9" i="5"/>
  <c r="EQ11" i="5"/>
  <c r="EQ42" i="5"/>
  <c r="EQ33" i="5"/>
  <c r="EQ52" i="5"/>
  <c r="E51" i="6" s="1"/>
  <c r="EQ24" i="5"/>
  <c r="E23" i="6" s="1"/>
  <c r="EQ20" i="5"/>
  <c r="EQ34" i="5"/>
  <c r="E33" i="6" s="1"/>
  <c r="EQ31" i="5"/>
  <c r="E30" i="6" s="1"/>
  <c r="EQ10" i="5"/>
  <c r="E9" i="6" s="1"/>
  <c r="EQ47" i="5"/>
  <c r="EQ8" i="5"/>
  <c r="E7" i="6" s="1"/>
  <c r="EQ28" i="5"/>
  <c r="EQ38" i="5"/>
  <c r="G8" i="6"/>
  <c r="K17" i="6"/>
  <c r="K12" i="6"/>
  <c r="K15" i="6"/>
  <c r="K16" i="6"/>
  <c r="K14" i="6"/>
  <c r="K13" i="6"/>
  <c r="E19" i="6"/>
  <c r="E26" i="6"/>
  <c r="E16" i="6"/>
  <c r="E12" i="6"/>
  <c r="E48" i="6"/>
  <c r="E31" i="6"/>
  <c r="E10" i="6"/>
  <c r="E35" i="6"/>
  <c r="E57" i="6"/>
  <c r="E15" i="6"/>
  <c r="E42" i="6"/>
  <c r="E52" i="6"/>
  <c r="E8" i="6"/>
  <c r="E34" i="6"/>
  <c r="E40" i="6"/>
  <c r="E59" i="6"/>
  <c r="E13" i="6"/>
  <c r="E41" i="6"/>
  <c r="E32" i="6"/>
  <c r="E4" i="6"/>
  <c r="E29" i="6"/>
  <c r="E46" i="6"/>
  <c r="E27" i="6"/>
  <c r="E37" i="6"/>
  <c r="ER61" i="5"/>
  <c r="F4" i="6"/>
  <c r="G4" i="6" s="1"/>
  <c r="EP57" i="5"/>
  <c r="D56" i="6" s="1"/>
  <c r="EP5" i="5"/>
  <c r="D4" i="6" s="1"/>
  <c r="EP32" i="5"/>
  <c r="D31" i="6" s="1"/>
  <c r="EP59" i="5"/>
  <c r="D58" i="6" s="1"/>
  <c r="EP28" i="5"/>
  <c r="D27" i="6" s="1"/>
  <c r="EP25" i="5"/>
  <c r="D24" i="6" s="1"/>
  <c r="EP46" i="5"/>
  <c r="D45" i="6" s="1"/>
  <c r="EP15" i="5"/>
  <c r="D14" i="6" s="1"/>
  <c r="EP53" i="5"/>
  <c r="D52" i="6" s="1"/>
  <c r="EP42" i="5"/>
  <c r="D41" i="6" s="1"/>
  <c r="EP38" i="5"/>
  <c r="D37" i="6" s="1"/>
  <c r="EP40" i="5"/>
  <c r="D39" i="6" s="1"/>
  <c r="EP14" i="5"/>
  <c r="D13" i="6" s="1"/>
  <c r="EP6" i="5"/>
  <c r="D5" i="6" s="1"/>
  <c r="EP31" i="5"/>
  <c r="D30" i="6" s="1"/>
  <c r="EP17" i="5"/>
  <c r="D16" i="6" s="1"/>
  <c r="EP24" i="5"/>
  <c r="D23" i="6" s="1"/>
  <c r="EP27" i="5"/>
  <c r="D26" i="6" s="1"/>
  <c r="EP56" i="5"/>
  <c r="D55" i="6" s="1"/>
  <c r="EP49" i="5"/>
  <c r="D48" i="6" s="1"/>
  <c r="EP60" i="5"/>
  <c r="D59" i="6" s="1"/>
  <c r="EP21" i="5"/>
  <c r="D20" i="6" s="1"/>
  <c r="EP11" i="5"/>
  <c r="D10" i="6" s="1"/>
  <c r="EP16" i="5"/>
  <c r="D15" i="6" s="1"/>
  <c r="EP36" i="5"/>
  <c r="D35" i="6" s="1"/>
  <c r="EP45" i="5"/>
  <c r="D44" i="6" s="1"/>
  <c r="EP30" i="5"/>
  <c r="D29" i="6" s="1"/>
  <c r="EP41" i="5"/>
  <c r="D40" i="6" s="1"/>
  <c r="EP39" i="5"/>
  <c r="D38" i="6" s="1"/>
  <c r="EP54" i="5"/>
  <c r="D53" i="6" s="1"/>
  <c r="EP50" i="5"/>
  <c r="D49" i="6" s="1"/>
  <c r="EP18" i="5"/>
  <c r="D17" i="6" s="1"/>
  <c r="EP35" i="5"/>
  <c r="D34" i="6" s="1"/>
  <c r="EP26" i="5"/>
  <c r="D25" i="6" s="1"/>
  <c r="EP8" i="5"/>
  <c r="D7" i="6" s="1"/>
  <c r="EP23" i="5"/>
  <c r="D22" i="6" s="1"/>
  <c r="EP37" i="5"/>
  <c r="D36" i="6" s="1"/>
  <c r="EP19" i="5"/>
  <c r="D18" i="6" s="1"/>
  <c r="EP7" i="5"/>
  <c r="D6" i="6" s="1"/>
  <c r="EP33" i="5"/>
  <c r="D32" i="6" s="1"/>
  <c r="EP34" i="5"/>
  <c r="D33" i="6" s="1"/>
  <c r="EP20" i="5"/>
  <c r="D19" i="6" s="1"/>
  <c r="EP47" i="5"/>
  <c r="D46" i="6" s="1"/>
  <c r="EP51" i="5"/>
  <c r="D50" i="6" s="1"/>
  <c r="EP58" i="5"/>
  <c r="D57" i="6" s="1"/>
  <c r="EP43" i="5"/>
  <c r="D42" i="6" s="1"/>
  <c r="EP9" i="5"/>
  <c r="D8" i="6" s="1"/>
  <c r="EP13" i="5"/>
  <c r="D12" i="6" s="1"/>
  <c r="EP22" i="5"/>
  <c r="D21" i="6" s="1"/>
  <c r="EP48" i="5"/>
  <c r="D47" i="6" s="1"/>
  <c r="EP52" i="5"/>
  <c r="D51" i="6" s="1"/>
  <c r="EP44" i="5"/>
  <c r="D43" i="6" s="1"/>
  <c r="EP12" i="5"/>
  <c r="D11" i="6" s="1"/>
  <c r="EP55" i="5"/>
  <c r="D54" i="6" s="1"/>
  <c r="EP10" i="5"/>
  <c r="D9" i="6" s="1"/>
  <c r="EP29" i="5"/>
  <c r="D28" i="6" s="1"/>
  <c r="AW16" i="1"/>
  <c r="G60" i="6" l="1"/>
  <c r="K11" i="6"/>
  <c r="K18" i="6" s="1"/>
  <c r="F60" i="6"/>
  <c r="AO16" i="1"/>
  <c r="AG16" i="1"/>
  <c r="Q16" i="1"/>
  <c r="I16" i="1"/>
  <c r="Y14" i="1"/>
  <c r="Y16" i="1" s="1"/>
  <c r="H60" i="6" l="1"/>
  <c r="L27" i="6" s="1"/>
  <c r="L28" i="6" l="1"/>
  <c r="L29" i="6"/>
</calcChain>
</file>

<file path=xl/sharedStrings.xml><?xml version="1.0" encoding="utf-8"?>
<sst xmlns="http://schemas.openxmlformats.org/spreadsheetml/2006/main" count="2031" uniqueCount="421">
  <si>
    <t>UNIVERSIDAD DISTRITAL FRANCISCO JOSE DE CALDAS</t>
  </si>
  <si>
    <t xml:space="preserve"> CONVOCATORIA PÚBLICA No. 006 DE 2022</t>
  </si>
  <si>
    <t>"CONTRATAR LA ADQUISICIÓN, INSTALACIÓN Y CONFIGURACIÓN DE EQUIPOS DEL GRUPO ROBUSTOS Y MENORES CON DESTINO A LAS UNIDADES ACADÉMICAS DE LABORATORIOS DE LA FACULTADES DE LA UNIVERSIDAD DISTRITAL FRANCISCO JOSÉ DE CALDAS, DE ACUERDO CON LAS CONDICIONES Y ESPECIFICACIONES PREVISTAS."</t>
  </si>
  <si>
    <t>EVALUACIÓN REQUISITOS HABILITANTES</t>
  </si>
  <si>
    <t>ASPECTOS TECNICOS  EVALUADOS</t>
  </si>
  <si>
    <t>CI GLOBAL</t>
  </si>
  <si>
    <t>NUEVOS RECURSOS</t>
  </si>
  <si>
    <t>GREEN TIC SAS</t>
  </si>
  <si>
    <t>SEI SISTEMAS E INSTRUMENTACIÓN</t>
  </si>
  <si>
    <t>SUCONEL</t>
  </si>
  <si>
    <t>INSTRUSERV</t>
  </si>
  <si>
    <t>3-11 INVERSIONES SAS</t>
  </si>
  <si>
    <t>CASA CIENTIFICA</t>
  </si>
  <si>
    <t>ICL</t>
  </si>
  <si>
    <t>SANDOX</t>
  </si>
  <si>
    <t>SSI SOLUCIONES</t>
  </si>
  <si>
    <t>ELECTRONICA I+D</t>
  </si>
  <si>
    <t>2.3.1.1.</t>
  </si>
  <si>
    <t>RUP (No superior a 30 días calendario del cierre)
20 12 20
20 14 26
23 10 15
23 15 32
23 15 31
23 15 20
23 21 10
23 21 11
23 24 23
23 26 15
26 13 17
31 33 12
32 13 10
32 15 17
39 12 00
41 00 00
41 10 15
41 10 17
41 10 30
41 10 34
41 10 37
41 10 38
41 10 39
41 10 48
41 10 46
41 10 51
41 11 15
41 11 16
41 11 17
41 11 19
41 11 22
41 11 24
41 11 30
41 11 33
41 11 36
41 11 37
41 11 38
41 11 42
41 11 44
41 11 46
41 11 45
41 11 53
41 11 54
41 11 55
41 11 56
41 11 57
41 11 65
41 11 46
41 12 15
41 12 24
42 28 15
46 17 16
46 16 17
46 18 23
56 10 15
56 10 17
23 24 23
41 11 15
41 11 36
41 11 53
41 11 56
41 11 56
41 12 15
43 22 31
43 22 33
61 10 11
73 15 21
81 10 16
81 10 17
86 14 17</t>
  </si>
  <si>
    <t>CUMPLE</t>
  </si>
  <si>
    <t>NO CUMPLE, DEBIDO A QUE NO ANEXA EL REGISTRO UNICO DE PROPONENTES COMO SE ESPECIFICA EN EL ITEM 2,3,1,1</t>
  </si>
  <si>
    <t xml:space="preserve">NO CUMPLE, DEBIDO A QUE LA FECHA DE EXPEDICION ES MAYOR A 30 DIAS SEGÚN EL NUMERAL 2.1.1.5 CERTIFICADO DE INSCRIPCIÓN EN EL REGISTRO ÚNICO DE PROPONENTES (RUP) DE LA
CÁMARA DE COMERCIO </t>
  </si>
  <si>
    <t>2.3.1.2</t>
  </si>
  <si>
    <t>EVALUACION CERTIFICACIONES DE EXPERIENCIA 
CERTIFICACIÓN CON OTRAS ENTIDADES Y/O I.E.S</t>
  </si>
  <si>
    <t>EXPIDE</t>
  </si>
  <si>
    <t>FECHA DE INICIO (12 septiembre 2018)</t>
  </si>
  <si>
    <t>MONTO</t>
  </si>
  <si>
    <t>OBSERVACIONES</t>
  </si>
  <si>
    <t>FECHA DE INICIO (16 agosto 2018)</t>
  </si>
  <si>
    <t>COQUECOL SAS CI</t>
  </si>
  <si>
    <t>UNIVERSIDAD DE LOS LLANOS</t>
  </si>
  <si>
    <t>NO CUMPLE, DEBIDO ANEXA NINGUN CERTIFICADO DE EXPERIENCIA  COMO SE INDICA EN EL NUMERAL 2,3,1,2</t>
  </si>
  <si>
    <t>UNIVERSIDAD MILITAR NUEVA GRANADA</t>
  </si>
  <si>
    <t>SENA REGIONAL ANTIOQUIA</t>
  </si>
  <si>
    <t>UNIVERSIDAD
DISTRITAL JOSE
FRANCISCO DE
CALDAS</t>
  </si>
  <si>
    <t>UNIVERSIDAD TECNOLOGICA DE PEREIRA</t>
  </si>
  <si>
    <t>INSTITUTO COLOMBIANO AGROPECUARIO</t>
  </si>
  <si>
    <t>ALUTIIQ TECHNICAL SERVICES LLC</t>
  </si>
  <si>
    <t>UNIVERSIDAD PEDAGOGICA Y TECNOLOGICA DE COLOMBIA</t>
  </si>
  <si>
    <t>NO CUMPLE.
NO RELACIONA CERTIFICACIÓN DE EXPERIENCIA, ANEXA CONTRATO Y ACTA DE LIQUIDACIÓN SEGÚN LO INDICADO EN EL NUMERAL 2.3.1.2. CERTIFICACIONES CONTRACTUALES NOTA 1</t>
  </si>
  <si>
    <t>SERVICIO
NACIONAL DE
APRENDIZAJE
“SENA” –
REGIONAL
ANTIOQUIA</t>
  </si>
  <si>
    <t>SUPERINTENDENCIA DE INSDUSTRIA Y COMERCIO</t>
  </si>
  <si>
    <t>NO CUMPLE (NO ANEXAN CERTIFICADO DONDE SE PUEDA VERIFICAR LA FECHA DE INICIO SEGÚN LO INDICADO EN EL NUMERAL 2.3.1.2. CERTIFICACIONES CONTRACTUALES NOTA 1)</t>
  </si>
  <si>
    <t>UNIVERSIDAD POPULAR DEL CESAR</t>
  </si>
  <si>
    <t>NO CUMPLE.
NO RELACIONA CERTIFICACIÓN DE EXPERIENCIA, ANEXA CONTRATO Y ACTA DE RECIBIDO A SATISFACCIÓN SEGÚN LO INDICADO EN EL NUMERAL 2.3.1.2. CERTIFICACIONES CONTRACTUALES NOTA 1</t>
  </si>
  <si>
    <t xml:space="preserve">INSTITUTO 
TECNOLOGICO 
METROPOLITANO 
INSTITUCION 
UNIVERSITARIA </t>
  </si>
  <si>
    <t>POLICA NACIONAL</t>
  </si>
  <si>
    <t>CENTRO DE DESARROLLO AGROINDUSTRIAL TURISTICO Y TECNOLOGICO DEL GUAVIARE - SENA REGIONAL GUAVIARE</t>
  </si>
  <si>
    <t>EMBAJADA DE LOS ESTADOS UNIDOS DE
AMERICA</t>
  </si>
  <si>
    <t>NO CUMPLE.
NO SE PUEDE VERIFICAR NOTA 5 Y 6 DEL NUMERAL 2.3.1.2. CERTIFICACIONES CONTRACTUALES. TABLA DE ELEMENTOS CONTRATADOS NO LEGIBLE</t>
  </si>
  <si>
    <t>CORPORACIÓN AUTÓNOMA
REGIONAL DE CUNDINAMARCA</t>
  </si>
  <si>
    <t>UNIVERSIDAD DEL VALLE</t>
  </si>
  <si>
    <t>UNIVERSIDAD DE ANTIOQUIA</t>
  </si>
  <si>
    <t>UNIVERSIDAD NACIONAL DE COLOMBIA</t>
  </si>
  <si>
    <t>NO CUMPLE, FECHA DE INICIO MAYOR A 5 AÑOS</t>
  </si>
  <si>
    <t>SENA</t>
  </si>
  <si>
    <t>CENTRO DE SERVICIOS Y GESTION EMPRESARIAL - SENA REGIONAL ANTIOQUIA</t>
  </si>
  <si>
    <t>LABORATORIOS CHALVER DE COLOMBIA</t>
  </si>
  <si>
    <t>UNIVERSIDAD DE NARIÑO</t>
  </si>
  <si>
    <t>MINERA DE COBRE QUEBRADORA SAS BIC</t>
  </si>
  <si>
    <t>NO CUMPLE.
NO RELACIONA CERTIFICACIÓN DE EXPERIENCIA, ANEXA PEDIDO Y ACTA DE RECIBIDO A SATISFACCIÓN SEGÚN LO INDICADO EN EL NUMERAL 2.3.1.2. CERTIFICACIONES CONTRACTUALES NOTA 1</t>
  </si>
  <si>
    <t>INSTITUTO TECNOLOGICO METROPOLITANO DE MEDELLIN</t>
  </si>
  <si>
    <t>NO CUMPLE.
NO SE PUEDE VERIFICAR NOTA 5 Y 6 DEL NUMERAL 2.3.1.2. CERTIFICACIONES CONTRACTUALES.</t>
  </si>
  <si>
    <t>SOCIEDAD TELEVISIÓN DL PACÍFICICO LTDA- TELEPACIFICO</t>
  </si>
  <si>
    <t>NO CUMPLE.
NO RELACIONA CERTIFICACIÓN DE EXPERIENCIA, ANEXA CONTRATO SEGÚN LO INDICADO EN EL NUMERAL 2.3.1.2. CERTIFICACIONES CONTRACTUALES NOTA 1</t>
  </si>
  <si>
    <t>CENTRALES 
ELECTRICAS DEL 
NORTE DE 
SANTANDER SA ESP</t>
  </si>
  <si>
    <t>SECRETARIA DE
EDUCACION DEL
DISTRITO</t>
  </si>
  <si>
    <t>INSTITUCION UNIVERSITARIA PASCUAL BRAVO</t>
  </si>
  <si>
    <t>UNIVERSIDAD INDUSTRIAL DE
SANTANDER</t>
  </si>
  <si>
    <t>UNIVERSIDAD DE MEDELLIN</t>
  </si>
  <si>
    <t>SERVICIO GEOLÓGICO COLOMBIANO</t>
  </si>
  <si>
    <t>SET Y GAD</t>
  </si>
  <si>
    <t>UNIVERSIDAD
PEDAGOGICA Y
TECNOLOGICA DE
COLOMBIA</t>
  </si>
  <si>
    <t>INSTITUCION UNIVERSITARIA ITSA</t>
  </si>
  <si>
    <t>SANTA MARTA GOLDEN HEMP SA</t>
  </si>
  <si>
    <t>INSTITUTO GEOGRÁFICO AGUSTÍN CODAZZI</t>
  </si>
  <si>
    <t>VALOR DE CERTIFICACIONES</t>
  </si>
  <si>
    <t>VALOR OFERTA</t>
  </si>
  <si>
    <t>NO CUMPLE, DEBIDO A QUE NO ADJUNTA EL ANEXO 3 PARA RELACIONAR EL VALOR DE LA OFERTA PRESENTADO EN LA CONVOCATORIA 004-2023 Y TAMPOCO ANEXAN CERTIFICADOS</t>
  </si>
  <si>
    <t>CALIFICACION DE LAS CERTFICACIONES</t>
  </si>
  <si>
    <t>NO CUMPLE</t>
  </si>
  <si>
    <t>NO CUMPLE, SUMATORIA DE ACUERDO AL NUMERAL 2.3.1.2. CERTIFICACIONES CONTRACTUALES</t>
  </si>
  <si>
    <t>2.3.1.3.</t>
  </si>
  <si>
    <t xml:space="preserve"> MANIFIESTOS DE IMPORTACIÓN (CARTA)</t>
  </si>
  <si>
    <t>NO CUMPLE, DEBIDO A QUE NO ANEXA LA COMUNICACION DE COMPROMISOS DE IMPORTACION COMO SE ESPECIFICA EN EL NUMERAL 2,3,1,3.</t>
  </si>
  <si>
    <t>2.3.1.4.</t>
  </si>
  <si>
    <t>MARCAS (Evaluacion 1)</t>
  </si>
  <si>
    <t>HARLEQUIN FLOORS
BIOBASE</t>
  </si>
  <si>
    <t>IKA</t>
  </si>
  <si>
    <t>SCHNEIDER ELECTRIC</t>
  </si>
  <si>
    <t>EXTECH
HIOKI</t>
  </si>
  <si>
    <t>ROHDE&amp;SCHWARZ
EXTECH
Flashforge
BK PRECISION
FLUKE</t>
  </si>
  <si>
    <t>JHS
BIOBASE
HANNA
JP INGLOBAL
Testing Equipment
OHAUS
ACE EmS
ShearMatic EmS</t>
  </si>
  <si>
    <t>AMERICAN 3B SCIENTIFIC 
IMPOINTER S.A.S.</t>
  </si>
  <si>
    <t>OHAUS
METROTEC</t>
  </si>
  <si>
    <t>LEYBOLD
PEAKTECH
RIGOL</t>
  </si>
  <si>
    <t>SCILOGEX
FAITHFUL
HANNA
ACCUMAX
PETOI
ELECTRONILAB
Eq&amp;Md
TSI
PROSISOMA S.A.S.
ARROW  TI
PROETI
ORANGE DRILL
M&amp;M SYSTECH</t>
  </si>
  <si>
    <t xml:space="preserve">PETOI
TECNOQUALITY
MATEST
SIGLENT
</t>
  </si>
  <si>
    <t>NTHL FRUHMANN
PETOI
SVANTEK
RIGOL
OWON</t>
  </si>
  <si>
    <t>MARCAS (Evaluacion 2)</t>
  </si>
  <si>
    <t>OPTOELECTRONICS TECHNOLOGY CO., LTD</t>
  </si>
  <si>
    <t xml:space="preserve">CERTIFICADOS DE DISTRIBUCIÓN </t>
  </si>
  <si>
    <t>CUMPLE - HARLEQUIN
CUMPLE - BIOBASE</t>
  </si>
  <si>
    <t>IKA (CUMPLE)</t>
  </si>
  <si>
    <t>CUMPLE - SCHNEIDER ELECTRIC</t>
  </si>
  <si>
    <t>EXTECH NO CUMPLE (NO RELACIONA SERVICIO POST VENTA COMO SE INDICA EN EL NUMERAL 2.3.1.4. CERTIFICADOS DE DISTRIBUCIÓN)
HIOKI CUMPLE</t>
  </si>
  <si>
    <t>CUMPLE - ROHDE&amp;SCHWARZ
NO CUMPLE - EXTECH (NO RELACIONA SERVICIO POST VENTA COMO SE INDICA EN EL NUMERAL 2.3.1.4. CERTIFICADOS DE DISTRIBUCIÓN)
CUMPLE - FLUKE (MELEXA)
CUMPLE -  BK PRECISION 
CUMPLE - FLASHFORGE</t>
  </si>
  <si>
    <t>JHS (CUMPLE)
BIOBASE (CUMPLE)
HANNA (CUMPLE)
JP INGLOBAL (CUMPLE)
Testing Equipment (CUMPLE)
OHAUS (CUMPLE)
ACE EmS (CUMPLE)
ShearMatic EmS (CUMPLE)</t>
  </si>
  <si>
    <t xml:space="preserve">AMERICAN 3B SCIENTIFIC - CUMPLE  
IMPOINTER S.A.S. - CUMPLE  
OPTOELECTRONICS TECHNOLOGY CO., LTD - CUMPLE  </t>
  </si>
  <si>
    <t>OHAUS (CUMPLE)
METROTEC (CUMPLE)</t>
  </si>
  <si>
    <t>CUMPLE - PEAKTECH
CUMPLE - RIGOL
CUMPLE - LEYBOLD</t>
  </si>
  <si>
    <t>SCILOGEX (CUMPLE)
FAITHFUL (CUMPLE)
HANNA (CUMPLE)
ACCUMAX (CUMPLE)
PETOI  (CUMPLE)
ELECTRONILAB (NO CUMPLE, NO RELACIONA CERTIFICADO DE DISTRIBUCIÓN PARA LA MARCA COMO SE INDICA EN EL NUMERAL 2.3.1.4. CERTIFICADOS DE DISTRIBUCIÓN)
Eq&amp;Md (NO CUMPLE, NO HAY CERTIFICADO PARA LA MARCA COMO SE INDICA EN EL NUMERAL 2.3.1.4. CERTIFICADOS DE DISTRIBUCIÓN)
TSI (CUMPLE)
PROSISOMA S.A.S. (NO CUMPLE, NO RELACIONA CERTICADO PARA LAS MARCAS OFRECIDAS Y NO OFRECE SERVICIO POSTVENTA)
ARROW  TI  (CUMPLE)
PROETI  (CUMPLE)
ORANGE DRILL (NO CUMPLE, NO RELACIONA CERTIFICADO DE DISTRIBUCIÓN PARA LA MARCA COMO SE INDICA EN EL NUMERAL 2.3.1.4. CERTIFICADOS DE DISTRIBUCIÓN)
M&amp;M SYSTECH (NO CUMPLE, NO RELACIONA CERTIFICADO DE DISTRIBUCIÓN PARA LA MARCA COMO SE INDICA EN EL NUMERAL 2.3.1.4. CERTIFICADOS DE DISTRIBUCIÓN)</t>
  </si>
  <si>
    <t>CUMPLE- PETOI
CUMPLE-TECNOQUALITY
CUMPLE-MATEST
SIGLENT (NO CUMPLE (NO CUMPLE. NO RELACIONA SERVICIO POSTVENTA COMO SE INDICA EN EL NUMERAL 2.3.1.4. CERTIFICADOS DE DISTRIBUCIÓN)</t>
  </si>
  <si>
    <t>NTHL FRUHMANN (CUMPLE)
PETOI (CUMPLE)
SVANTEK (NO CUMPLE, NO RELACIONA SERVICIO POSTVENTA COMO SE INDICA EN EL NUMERAL 2.3.1.4. CERTIFICADOS DE DISTRIBUCIÓN)
RIGOL (NO CUMPLE, NO RELACIONA SERVICIO POSTVENTA COMO SE INDICA EN EL NUMERAL 2.3.1.4. CERTIFICADOS DE DISTRIBUCIÓN)
OWON (CUMPLE)</t>
  </si>
  <si>
    <t>Ítems Ofertados</t>
  </si>
  <si>
    <t>HARLEQUIN FLOORS</t>
  </si>
  <si>
    <t>IKA -  CUMPLE</t>
  </si>
  <si>
    <t>NO CUMPLE, DEBIDO A QUE NO ADJUNTA EL ANEXO 3 PARA RELACIONAR LOS ITEMS OFERTADOS</t>
  </si>
  <si>
    <t xml:space="preserve">EXTECH </t>
  </si>
  <si>
    <t>ROHDE&amp;SCHWARZ</t>
  </si>
  <si>
    <t>JHS (CUMPLE)</t>
  </si>
  <si>
    <t xml:space="preserve">AMERICAN 3B SCIENTIFIC </t>
  </si>
  <si>
    <t>OHAUS (CUMPLE)</t>
  </si>
  <si>
    <t>LEYBOLD</t>
  </si>
  <si>
    <t>SCILOGEX (CUMPLE)</t>
  </si>
  <si>
    <t>PETOI</t>
  </si>
  <si>
    <t>NTHL FRUHMANN  (CUMPLE)</t>
  </si>
  <si>
    <t>BIOBASE</t>
  </si>
  <si>
    <t>EXTECH</t>
  </si>
  <si>
    <t>BIOBASE (CUMPLE)</t>
  </si>
  <si>
    <t>IMPOINTER S.A.S.</t>
  </si>
  <si>
    <t>PEAKTECH</t>
  </si>
  <si>
    <t>FAITHFUL (CUMPLE)</t>
  </si>
  <si>
    <t>TECNOQUALITY</t>
  </si>
  <si>
    <t xml:space="preserve">HIOKI </t>
  </si>
  <si>
    <t>Flashforge</t>
  </si>
  <si>
    <t>HANNA (CUMPLE)</t>
  </si>
  <si>
    <t>METROTEC (CUMPLE)</t>
  </si>
  <si>
    <t>MATEST</t>
  </si>
  <si>
    <t>JP INGLOBAL (CUMPLE)</t>
  </si>
  <si>
    <t>ACCUMAX (CUMPLE)</t>
  </si>
  <si>
    <t>BK PRECISION</t>
  </si>
  <si>
    <t>Testing Equipment (CUMPLE)</t>
  </si>
  <si>
    <t>FLUKE</t>
  </si>
  <si>
    <t>RIGOL</t>
  </si>
  <si>
    <t>PETOI  (CUMPLE)</t>
  </si>
  <si>
    <t>SIGLENT</t>
  </si>
  <si>
    <t>PETOI (CUMPLE)</t>
  </si>
  <si>
    <t>ELECTRONILAB (NO CUMPLE, NO RELACIONA CERTIFICADO DE DISTRIBUCIÓN PARA LA MARCA)</t>
  </si>
  <si>
    <t xml:space="preserve">SIGLENT
</t>
  </si>
  <si>
    <t>SVANTEK (NO CUMPLE, NO RELACIONA SERVICIO POSTVENTA)</t>
  </si>
  <si>
    <t>Eq&amp;Md (NO CUMPLE, NO HAY CERTIFICADO PARA LA MARCA COMO SE INDICA EN EL NUMERAL 2.3.1.4. CERTIFICADOS DE DISTRIBUCIÓN)</t>
  </si>
  <si>
    <t>RIGOL (NO CUMPLE)</t>
  </si>
  <si>
    <t>ACE EmS (CUMPLE)</t>
  </si>
  <si>
    <t>TSI (CUMPLE)</t>
  </si>
  <si>
    <t>OWON (CUMPLE)</t>
  </si>
  <si>
    <t>ShearMatic EmS (CUMPLE)</t>
  </si>
  <si>
    <t>PROSISOMA S.A.S. (NO CUMPLE, NO RELACIONA CERTICADO PARA LAS MARCAS OFRECIDAS Y NO OFRECE SERVICIO POSTVENTA)</t>
  </si>
  <si>
    <t>ARROW  TI (CUMPLE)</t>
  </si>
  <si>
    <t>PROETI  (CUMPLE)</t>
  </si>
  <si>
    <t>ORANGE DRILL (CUMPLE)</t>
  </si>
  <si>
    <t>M&amp;M SYSTECH (CUMPLE)</t>
  </si>
  <si>
    <t>2.3.1.5.</t>
  </si>
  <si>
    <t>GARANTÍA MINIMA OFERTADA DE 2 AÑOS</t>
  </si>
  <si>
    <t>PRESENTA</t>
  </si>
  <si>
    <t>AÑOS OFERTA ANEXO 3</t>
  </si>
  <si>
    <t>ITEM 1  (2 AÑOS)
ITEM 12 Y 13 (3AÑOS)</t>
  </si>
  <si>
    <t>3 AÑOS (ITEM 13)</t>
  </si>
  <si>
    <t>NO CUMPLE, DEBIDO A QUE NO ADJUNTA EL ANEXO 3 PARA RELACIONAR LA GARANTIA DE LOS ITEMS OFERTADOS</t>
  </si>
  <si>
    <t>5 AÑOS Y DOS MESES (ITEMS 26, 28, 49, 51 Y 55)</t>
  </si>
  <si>
    <t>ITEM 24, 49 Y 51 (5 AÑOS Y 1 MES)
ITEM 26, 55 Y 56 (3 AÑOS)
ITEM 35 (2 AÑOS)</t>
  </si>
  <si>
    <t>2 AÑOS (ITEMS 13, 46 Y 47)
3 AÑOS UN MES (ITEMS 15, 18, 40, 44 Y 45)
5 AÑOS Y UN MES (ITEMS 12 Y 39)</t>
  </si>
  <si>
    <t>ITEM 42:  3 AÑOS Y UN MES
ITEM 51: 5 AÑOS Y UN MES</t>
  </si>
  <si>
    <t>2 AÑOS (ITEM 39)
3 AÑOS (ITEM 15)
5 AÑOS Y UN MES (ITEMS 13 Y 40)</t>
  </si>
  <si>
    <t>5 AÑOS Y 1 MES</t>
  </si>
  <si>
    <t>3 MESES (ITEMS 30, 31, 32, 33 Y 34)
1 AÑO (ITEMS 25 Y 26)
2 AÑOS (ITEMS 13, 23, 35, 47, Y 48)
3 AÑOS (ITEMS 14, 15, 27, 28, 29, 45 Y 53)
4 AÑOS (ITEMS 16 Y 17)</t>
  </si>
  <si>
    <t>ITEM 23,39,46,47,48,50,51 (2AÑOS)</t>
  </si>
  <si>
    <t>ITEM 5 - CUMPLE
ITEM 6 - CUMPLE
ITEM 8 - CUMPLE
ITEM 9 - CUMPLE
ITEM 10 - CUMPLE
ITEM 23 - CUMPLE
ITEM 27 - CUMPLE
ITEM 50 - NO CUMPLE PRESENTA GARANTIA ADICIONAL DIFERENTE A LA RELACIONADA EN EL ANEXO 3
ITEM 51 - NO CUMPLE PRESENTA GARANTIA ADICIONAL DIFERENTE A LA RELACIONADA EN EL ANEXO 3</t>
  </si>
  <si>
    <t>2 AÑOS (ITEM 23)
3 AÑOS (ITEM 27)
5 AÑOS Y UN MES (ITEMS 5, 6, 8, 9, 10, 50 Y 51)</t>
  </si>
  <si>
    <t>2.3.1.6.</t>
  </si>
  <si>
    <t>CATÁLOGOS</t>
  </si>
  <si>
    <t xml:space="preserve">CUMPLE </t>
  </si>
  <si>
    <t>ITEM 23 - NO CUMPLE
ITEM 39 - NO CUMPLE
ITEM 46 - CUMPLE
ITEM 47 - CUMPLE
ITEM 48 - CUMPLE
ITEM 50 - NO CUMPLE
ITEM 51 - CUMPLE</t>
  </si>
  <si>
    <t xml:space="preserve">2.3.1.7. </t>
  </si>
  <si>
    <t>MANUALES</t>
  </si>
  <si>
    <t xml:space="preserve">2.3.1.8. </t>
  </si>
  <si>
    <t>TIEMPO MÁXIMO DE RESPUESTA (CARTA)</t>
  </si>
  <si>
    <t>2.3.1.9.</t>
  </si>
  <si>
    <t xml:space="preserve">PLAN DE CAPACITACION PARA CADA ITEM </t>
  </si>
  <si>
    <t xml:space="preserve">2.3.1.10. </t>
  </si>
  <si>
    <t>GARANTÍA DEL SUMINISTRO DE LOS REPUESTOS (CARTA)</t>
  </si>
  <si>
    <t>DILIGENCIAMIENTO ANEXO No. 3</t>
  </si>
  <si>
    <t>NO CUMPLE - NO PRESENTA</t>
  </si>
  <si>
    <t>ITEM 23 - CUMPLE
ITEM 39 - NO CUMPLE
ITEM 46 - NO CUMPLE
ITEM 47 - NO CUMPLE
ITEM 48 -NO CUMPLE
ITEM 50 - NO CUMPLE
ITEM 51 - NO CUMPLE</t>
  </si>
  <si>
    <t>VALORACION TECNICA</t>
  </si>
  <si>
    <t>HABILITADO</t>
  </si>
  <si>
    <t>RECHAZADO</t>
  </si>
  <si>
    <t>HABILITADO ÍTEM 49
NO HABILIDADO ÍTEMS 26, 28, 51 Y 55</t>
  </si>
  <si>
    <t>HABILITADO ITEM 24, 35, 49, 51 Y 55
NO HABILITADO ITEM 26 Y 56</t>
  </si>
  <si>
    <t>HABILITADO Ítem 13, 14, 15, 16, 17, 23 27, 28, 29, 35, 45, 47, 48  Y 53
NO HABILITADO ITEM 25, 26, 30, 31, 32, 33 Y 34</t>
  </si>
  <si>
    <t>NO HABILITADO</t>
  </si>
  <si>
    <t>HABILITADO ÍTEM 5, 6, 8, 9, 10 Y 23
NO HABILITADO ITEM 27, 50 Y 51</t>
  </si>
  <si>
    <t>CESAR ANDREY PERDOMO CHARRY</t>
  </si>
  <si>
    <t>DOLLY ANDREA GALLEGO NARVAEZ</t>
  </si>
  <si>
    <t>Coordinador General del Comité Institucional de Laboratorios
Evaluaciación de aspectos  tecnicos habilitantes  realizada  por el equipo de trabajo de los  laboratorios  de las  Facultades</t>
  </si>
  <si>
    <t xml:space="preserve">Consolidó: CPS Coordinación General de Laboratorios
</t>
  </si>
  <si>
    <t>CONTRATAR LA ADQUISICIÓN, INSTALACIÓN Y CONFIGURACIÓN DE EQUIPOS DEL GRUPO ROBUSTOS Y MENORES CON DESTINO A LAS UNIDADES ACADÉMICAS DE LABORATORIOS DE LA FACULTADES DE LA UNIVERSIDAD DISTRITAL FRANCISCO JOSÉ DE CALDAS, DE ACUERDO CON LAS CONDICIONES Y ESPECIFICACIONES PREVISTAS.</t>
  </si>
  <si>
    <t xml:space="preserve"> ANEXO No. 3 FORMULARIO DE ESPECIFICACIONES TÉCNICAS MÍNIMAS Y OFERTA ECONÓMICA</t>
  </si>
  <si>
    <t xml:space="preserve">ITEM </t>
  </si>
  <si>
    <t>FACULTAD Y/O DEPENDENCIA</t>
  </si>
  <si>
    <t>LABORATORIO Y/O DEPENDENCIA  DESTINO</t>
  </si>
  <si>
    <t xml:space="preserve">UBICACIÓN </t>
  </si>
  <si>
    <t>NOMBRE EQUIPO</t>
  </si>
  <si>
    <t>CANTIDAD</t>
  </si>
  <si>
    <t>INVERSIONES SAS</t>
  </si>
  <si>
    <t>ELCTRONICA I+D</t>
  </si>
  <si>
    <t>EVALUADO Y/O DESIERTO</t>
  </si>
  <si>
    <t>Artes ASAB</t>
  </si>
  <si>
    <t>Laboratorio de la corporeidad</t>
  </si>
  <si>
    <t>Sede Arte Danzario</t>
  </si>
  <si>
    <t>BARRA DE BALLET DE 6 PIES</t>
  </si>
  <si>
    <t xml:space="preserve">EVALUADO  </t>
  </si>
  <si>
    <t xml:space="preserve">Ciencias, Matemáticas y Naturales </t>
  </si>
  <si>
    <t xml:space="preserve">Laboratorio de Fisica </t>
  </si>
  <si>
    <t>Macarena A</t>
  </si>
  <si>
    <t>Kit  de Sensores Inalámbricos para medición</t>
  </si>
  <si>
    <t>DESIERTO</t>
  </si>
  <si>
    <t>Tubo de rayos catódicos con rendija</t>
  </si>
  <si>
    <t xml:space="preserve">Tubo de Cruz de Malta </t>
  </si>
  <si>
    <t>Tubo de descarga al vacío (tipo Pohl)</t>
  </si>
  <si>
    <t>Anillo para medir la tensión superficial</t>
  </si>
  <si>
    <t xml:space="preserve">Tubo de Venturi </t>
  </si>
  <si>
    <t>Juego de equipos aerodinámicos</t>
  </si>
  <si>
    <t>Estroboscopio</t>
  </si>
  <si>
    <t xml:space="preserve">Mesa elevadora grande </t>
  </si>
  <si>
    <r>
      <t>Juego de Tubos Espectrales 7 unidades (Ar, H</t>
    </r>
    <r>
      <rPr>
        <vertAlign val="subscript"/>
        <sz val="9"/>
        <rFont val="Calibri"/>
        <family val="2"/>
        <scheme val="minor"/>
      </rPr>
      <t>2</t>
    </r>
    <r>
      <rPr>
        <sz val="9"/>
        <rFont val="Calibri"/>
        <family val="2"/>
        <scheme val="minor"/>
      </rPr>
      <t>, H</t>
    </r>
    <r>
      <rPr>
        <vertAlign val="subscript"/>
        <sz val="9"/>
        <rFont val="Calibri"/>
        <family val="2"/>
        <scheme val="minor"/>
      </rPr>
      <t>2</t>
    </r>
    <r>
      <rPr>
        <sz val="9"/>
        <rFont val="Calibri"/>
        <family val="2"/>
        <scheme val="minor"/>
      </rPr>
      <t xml:space="preserve"> He, Hg,</t>
    </r>
    <r>
      <rPr>
        <vertAlign val="subscript"/>
        <sz val="9"/>
        <rFont val="Calibri"/>
        <family val="2"/>
        <scheme val="minor"/>
      </rPr>
      <t xml:space="preserve"> </t>
    </r>
    <r>
      <rPr>
        <sz val="9"/>
        <rFont val="Calibri"/>
        <family val="2"/>
        <scheme val="minor"/>
      </rPr>
      <t>N</t>
    </r>
    <r>
      <rPr>
        <vertAlign val="subscript"/>
        <sz val="9"/>
        <rFont val="Calibri"/>
        <family val="2"/>
        <scheme val="minor"/>
      </rPr>
      <t>2</t>
    </r>
    <r>
      <rPr>
        <sz val="9"/>
        <rFont val="Calibri"/>
        <family val="2"/>
        <scheme val="minor"/>
      </rPr>
      <t>, Ne, O</t>
    </r>
    <r>
      <rPr>
        <vertAlign val="subscript"/>
        <sz val="9"/>
        <rFont val="Calibri"/>
        <family val="2"/>
        <scheme val="minor"/>
      </rPr>
      <t>2</t>
    </r>
    <r>
      <rPr>
        <sz val="9"/>
        <rFont val="Calibri"/>
        <family val="2"/>
        <scheme val="minor"/>
      </rPr>
      <t>.)</t>
    </r>
  </si>
  <si>
    <t>Ciencias, Matemáticas y Naturales ( 2 )
Artes - ASAB ( 6 )</t>
  </si>
  <si>
    <t>Laboratorio de Fisica 
Salones de música</t>
  </si>
  <si>
    <t>Macarena A
Palacio la Merced</t>
  </si>
  <si>
    <t>Deshumificador</t>
  </si>
  <si>
    <t>LABORATORIO DE QUIMICA</t>
  </si>
  <si>
    <t>ALMACEN DE QUIMICA</t>
  </si>
  <si>
    <t>AGITADOR MAGNÉTICO CON
CALENTAMIENTO</t>
  </si>
  <si>
    <t>MANTA DE CALENTAMIENTO</t>
  </si>
  <si>
    <t>PH-METRO</t>
  </si>
  <si>
    <t>NO CUMPLE. No se puede verificar especificaciones del cuerpo de la sonda.</t>
  </si>
  <si>
    <t>MICROPIPETA VOLUMEN VARIABLE 
DE 20 A 200 UL</t>
  </si>
  <si>
    <t>MICROPIPETA VOLUMEN VARIABLE 
DE 100 A 1000 UL</t>
  </si>
  <si>
    <t>AUTOCLAVE</t>
  </si>
  <si>
    <t>Ingeniería</t>
  </si>
  <si>
    <t>Laboratorio de Geodesia y Topografia</t>
  </si>
  <si>
    <t>Sede Macarena A</t>
  </si>
  <si>
    <t>Colector de Datos FC-6000</t>
  </si>
  <si>
    <t>Sede Macarena AE26:I26</t>
  </si>
  <si>
    <t>Base Nivelante con Adaptador</t>
  </si>
  <si>
    <t>Kit de accesorios para Trimble R9s</t>
  </si>
  <si>
    <t>Dispositivo móvil profesional rugerizado con cámara térmica y sistema operativo Android 12 o superior.</t>
  </si>
  <si>
    <t>Laboratorio Facultad de Ingeniería</t>
  </si>
  <si>
    <t>Edificio Sabio Caldas Piso 7</t>
  </si>
  <si>
    <t>Petoi Robot Dog Bittle</t>
  </si>
  <si>
    <t xml:space="preserve">NO CUMPLE, PRESENTA CATALOGO FUERA DE LOS TIEMPOS ESTABLECIDOS </t>
  </si>
  <si>
    <t>LCR 4HZ-300KHZ mas accesorios</t>
  </si>
  <si>
    <t>Transformador de medida de corriente</t>
  </si>
  <si>
    <t>NO CUMPLE: LA GARANTIA ES MENOR A 2 AÑOS</t>
  </si>
  <si>
    <t>Luxometro</t>
  </si>
  <si>
    <t>Dosimetro personal ruido ocupacional</t>
  </si>
  <si>
    <t>Sonometro</t>
  </si>
  <si>
    <t>NO CUMPLE DADO QUE NO PRESENTA COTIZACION DEL CALIBRADOR ACUSTICO, POR LOS TANTO EL CONJUNTO DE ELEMENTOS QUEDA INCOMPLETOS.</t>
  </si>
  <si>
    <t>Calibrador acústico</t>
  </si>
  <si>
    <t>Arnés dieléctrico 4 argollas (dorsal en reata)</t>
  </si>
  <si>
    <t>Línea de vida vertical de 30mt con mosquetón hard</t>
  </si>
  <si>
    <t>Arnés detención caídas con faja lumbar y silla</t>
  </si>
  <si>
    <t>Eslinga amortiguadora pro una sola pierna</t>
  </si>
  <si>
    <t>Eslinga sencilla con amortiguador</t>
  </si>
  <si>
    <t>Impresora 3D Flashforge Adventurer 4</t>
  </si>
  <si>
    <t>Tecnológica</t>
  </si>
  <si>
    <t>DISEÑO DE PRODUCTO</t>
  </si>
  <si>
    <t>Edificio TECHNÉ Piso 3</t>
  </si>
  <si>
    <t>IMPRESORAS 3D DE FILAMENTO</t>
  </si>
  <si>
    <t>EDIFICIO
TECHNÉ
Piso 3</t>
  </si>
  <si>
    <t>EQUIPOS SOLDADOR INVERSOR</t>
  </si>
  <si>
    <t>LABORATORIO DE ELECTRÓNICA</t>
  </si>
  <si>
    <t>EDIFICIO
TECHNÉ
Piso 6</t>
  </si>
  <si>
    <t>Planta multipropósito para formación en instrumentación, automatización y control de procesos continuos industriales.</t>
  </si>
  <si>
    <t>Laboratorio de Plásticos</t>
  </si>
  <si>
    <t>Edificio Techné Piso 2</t>
  </si>
  <si>
    <t>Máquina universal de ensayos</t>
  </si>
  <si>
    <t>NO CUMPLE
NO REALIZAN LA DESCRIPCIÓN EN EL ANEXO 3</t>
  </si>
  <si>
    <t xml:space="preserve">Laboratorio de ciencias basicas - Laboratorio de fisica </t>
  </si>
  <si>
    <t xml:space="preserve">Edificio TECHNÉ Piso 7 Laboratorio de Física Mecánica 1, Física Mecánica 2, Física Mecánica 3 </t>
  </si>
  <si>
    <t xml:space="preserve"> Balanzas mecanicas de triple brazo</t>
  </si>
  <si>
    <t>NO CUMPLE 
NO CUMPLEN ESPECIFICACIONES TÉCNICAS, NO HAY CLARIDAD DE INCLUIR MASAS</t>
  </si>
  <si>
    <t xml:space="preserve">Tecnológica </t>
  </si>
  <si>
    <t>Edificio TECHNÉ Piso 6 Laboratorio de Física Electromagnética, Piso 7 Física Mecánica 1, Ondas Óptica y moderna, Fuidos y Termodinámica</t>
  </si>
  <si>
    <t xml:space="preserve">Balanzas digitales </t>
  </si>
  <si>
    <t>Edificio TECHNÉ Piso 7 Laboratorio de Física Mecánica 2</t>
  </si>
  <si>
    <t xml:space="preserve"> Equipo para Fuerzas en el plano Mesa de Fuerzas</t>
  </si>
  <si>
    <t>Edificio TECHNÉ Piso 6 Laboratorio de Física Electromagnética</t>
  </si>
  <si>
    <t>Líneas equipotenciales</t>
  </si>
  <si>
    <t>Laboratorio de ciencias basicas - Laboratorio de Química</t>
  </si>
  <si>
    <t>Edificio TECHNÉ Piso 7 Laboratorio de Química Ambiental</t>
  </si>
  <si>
    <t>Cabina extractora de gases</t>
  </si>
  <si>
    <t>NO CUMPLE
NO CUMPLEN ESPECIFICACIONES TÉCNICAS</t>
  </si>
  <si>
    <t>Fotometro multiparámetro</t>
  </si>
  <si>
    <t>Laboratorio Construcciones Civiles</t>
  </si>
  <si>
    <t>Primer piso Edificio Techné</t>
  </si>
  <si>
    <t>Consolidómetro Electromecánico</t>
  </si>
  <si>
    <t xml:space="preserve"> CUMPLE </t>
  </si>
  <si>
    <t>Equipo de corte directo electromecánico</t>
  </si>
  <si>
    <t>Extractor de núcleos</t>
  </si>
  <si>
    <t>Laboratorio Aplicado de Máquinas Eléctricas</t>
  </si>
  <si>
    <t>Edificio Techné Piso 3</t>
  </si>
  <si>
    <t>Medidor LCR</t>
  </si>
  <si>
    <t>NO CUMPLE, YA QUE EL EQUIPO OFERTADO NO CUMPLE CON LA TOTALIDAD DE LAS ESPECIFICACIONES SOLICITADAS POR LA UNIVERSIDAD EN CUANTO A INTERFAZ DE CONTROL REMOTO</t>
  </si>
  <si>
    <t>Generador de Señales</t>
  </si>
  <si>
    <t>Laboratorio de Circuitos Electrónica y Control</t>
  </si>
  <si>
    <t>Fuentes de Alimentación CC</t>
  </si>
  <si>
    <t>NO CUMPLE, YA QUE EL EQUIPO OFERTADO NO CUMPLE CON LA TOTALIDAD DE LAS ESPECIFICACIONES SOLICITADAS POR LA UNIVERSIDAD EN CUANTO A POTENCIA DE SALIDA Y PANTALLA</t>
  </si>
  <si>
    <t>NO CUMPLE, YA QUE LA EMPRESA RELACIONA EN EL ANEXO 3, LAS CARACTERISTICAS DE UN EQUIPO QUE NO OFERTAN, ADEMÁS NO ADJUNTAN LINK DE ACCESO A LA PÁGINA WEB DEL FABRICANTE PARA VALIDAR LA AUTENTICIDAD DEL MANUAL</t>
  </si>
  <si>
    <t>Laboratorio Especializado de Sistemas Eléctricos</t>
  </si>
  <si>
    <t>Variadores de Frecuencia+Módulo de Temperatura</t>
  </si>
  <si>
    <t xml:space="preserve"> NO CUMPLE, NO ADJUNTAN ANEXO 3</t>
  </si>
  <si>
    <t xml:space="preserve">laboratorio de informática </t>
  </si>
  <si>
    <t>Edificio Techné Piso 5</t>
  </si>
  <si>
    <t>Servidor</t>
  </si>
  <si>
    <t xml:space="preserve">Solucion integral en Redes y telematica </t>
  </si>
  <si>
    <t>Multímetro Digital True RMS</t>
  </si>
  <si>
    <t>Tacómetros Digitales</t>
  </si>
  <si>
    <t>ÍTEM A ÍTEM</t>
  </si>
  <si>
    <t>REQUISITOS HABILITANTES</t>
  </si>
  <si>
    <t>EVALUACIÓN JURÍDICA</t>
  </si>
  <si>
    <t>CAPACIDAD FINANCIERA</t>
  </si>
  <si>
    <t>CONSOLIDADO DE EVALUACIONES</t>
  </si>
  <si>
    <t>GARANTÍA</t>
  </si>
  <si>
    <t>ASIGNACIÓN DE PUNTAJE POR GARANTÍA</t>
  </si>
  <si>
    <t>PROPUESTA</t>
  </si>
  <si>
    <t>PROPUESTAS HABILITADAS</t>
  </si>
  <si>
    <t>ASIGNACIÓN DE PUNTAJE POR PROPUESTA</t>
  </si>
  <si>
    <t>RESULTADOS DE LA EVALUACIÓN</t>
  </si>
  <si>
    <t xml:space="preserve">Menor valor </t>
  </si>
  <si>
    <t>Valor UD</t>
  </si>
  <si>
    <t>Valor inferior UD</t>
  </si>
  <si>
    <t>Ítem</t>
  </si>
  <si>
    <t>Máximo puntaje</t>
  </si>
  <si>
    <t>Empresa a adjudicar</t>
  </si>
  <si>
    <t>Valor</t>
  </si>
  <si>
    <t>ÍTEMS</t>
  </si>
  <si>
    <t>24 meses</t>
  </si>
  <si>
    <t>61 meses</t>
  </si>
  <si>
    <t>36 meses</t>
  </si>
  <si>
    <t>37 meses</t>
  </si>
  <si>
    <t>48 meses</t>
  </si>
  <si>
    <t>12 meses</t>
  </si>
  <si>
    <t>62 meses</t>
  </si>
  <si>
    <t>3 meses</t>
  </si>
  <si>
    <t xml:space="preserve"> NO CUMPLE</t>
  </si>
  <si>
    <t>0 meses</t>
  </si>
  <si>
    <t>TOTAL</t>
  </si>
  <si>
    <t>Ahorro</t>
  </si>
  <si>
    <t>PROPONENTE</t>
  </si>
  <si>
    <t>ÍTEMS ADJUDICADOS</t>
  </si>
  <si>
    <t>VALOR</t>
  </si>
  <si>
    <t>24-35-49</t>
  </si>
  <si>
    <t>12-18-39-46</t>
  </si>
  <si>
    <t>13-40,</t>
  </si>
  <si>
    <t>10-26-28-29-43-50-51-55-56</t>
  </si>
  <si>
    <t>DESIERTOS</t>
  </si>
  <si>
    <t>2-3-4-7-11-19-20-21-22-36-37-38-41-54</t>
  </si>
  <si>
    <t>CONVOCATORIA PÚBLICA No. 014 DE 2018</t>
  </si>
  <si>
    <t>Evaluación Jurídica</t>
  </si>
  <si>
    <t>ÍTEM</t>
  </si>
  <si>
    <t>ACUALAB SAS</t>
  </si>
  <si>
    <t>ADTECH S.A.</t>
  </si>
  <si>
    <t>ADVANCED INSTRUMENTS SAS</t>
  </si>
  <si>
    <t>ANALYTICA SAS</t>
  </si>
  <si>
    <t>APP MACHINES SAS</t>
  </si>
  <si>
    <t>ARISMA SA</t>
  </si>
  <si>
    <t>AVANTIKA COLOMBIA SAS</t>
  </si>
  <si>
    <t>BULL MULTIPRODUCTOS – TORO GARCES DARIO</t>
  </si>
  <si>
    <t>CARLOS ARTURO MARTINEZ MARTINEZ - CAMNET</t>
  </si>
  <si>
    <t>CASA CIENTIFICA BLANCO Y COMPAÑÍA SAS</t>
  </si>
  <si>
    <t>Cesar Tabares L y  Compañía Ltda -  CTL COMPANY</t>
  </si>
  <si>
    <t>COMPAÑÍA GENERAL DE TELECOMUNICACIONES SAS</t>
  </si>
  <si>
    <t>CONTROL FLUID SAS</t>
  </si>
  <si>
    <t>ELECTROEQUIPOS COLOMBIA SAS</t>
  </si>
  <si>
    <t>EQUIPOS Y LABORATORIOS DE COLOMBIA</t>
  </si>
  <si>
    <t>GAMATECNICA</t>
  </si>
  <si>
    <t>GNH COLOMBIA SAS</t>
  </si>
  <si>
    <t>HANNA INSTRUMENT SAS</t>
  </si>
  <si>
    <t>ICL DIDACTICA LTDA</t>
  </si>
  <si>
    <t>IMOCOM SAS</t>
  </si>
  <si>
    <t>IMPORTECNICAL SAS</t>
  </si>
  <si>
    <t>INDUSTRIAL TECHNOLOGIES SAS</t>
  </si>
  <si>
    <t>INSTRUELECTRONICO COLOMBIA SAS</t>
  </si>
  <si>
    <t>INSTRUMENTOS Y MEDICIONES INDUSTRIALES SAS</t>
  </si>
  <si>
    <t>INSTRUMENTOS Y SOLUCIONES PARA LABORATORIO SAS</t>
  </si>
  <si>
    <t>INSTRUMENTACION Y SERVICIOS SAS</t>
  </si>
  <si>
    <t>JP BIOINGENIERÍA SAS</t>
  </si>
  <si>
    <t>KAIKA</t>
  </si>
  <si>
    <t>KASSEL</t>
  </si>
  <si>
    <t>LAB INSTRUMENT SAS</t>
  </si>
  <si>
    <t>LATAM IFER SAS</t>
  </si>
  <si>
    <t>MAVE INSTRUMENTACION Y QUIMICOS SAS</t>
  </si>
  <si>
    <t>METRICOM LTDA</t>
  </si>
  <si>
    <t>NUEVOS RECURSOS SAS</t>
  </si>
  <si>
    <t>RENTAMETRIC COLOMBIUA SAS</t>
  </si>
  <si>
    <t>SANDOX CIENTIFICA</t>
  </si>
  <si>
    <t>Software y Sistemas Especializados SYSE LTDA</t>
  </si>
  <si>
    <t>SUMINISTROS Y CONTROLES ELECTRONICOS SA – SUCONEL</t>
  </si>
  <si>
    <t>TECNIGEN</t>
  </si>
  <si>
    <t>Admitida</t>
  </si>
  <si>
    <t>Rechazada</t>
  </si>
  <si>
    <t>Capacidad Financiera</t>
  </si>
  <si>
    <t>Habilitada</t>
  </si>
  <si>
    <t>No habilitada</t>
  </si>
  <si>
    <t>5 - 6 - 8 - 9 - 23</t>
  </si>
  <si>
    <t>25-30-31-32-33-34-42-44-52</t>
  </si>
  <si>
    <t>14 -15-16-17-27-45-47-48-53</t>
  </si>
  <si>
    <t>ADJUDICADO</t>
  </si>
  <si>
    <t>AHORRO</t>
  </si>
  <si>
    <t>NO ADJUDICADO Y DESIERTOS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</si>
</sst>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42" formatCode="_-&quot;$&quot;\ * #,##0_-;\-&quot;$&quot;\ * #,##0_-;_-&quot;$&quot;\ * &quot;-&quot;_-;_-@_-"/>
    <numFmt numFmtId="44" formatCode="_-&quot;$&quot;\ * #,##0.00_-;\-&quot;$&quot;\ * #,##0.00_-;_-&quot;$&quot;\ * &quot;-&quot;??_-;_-@_-"/>
    <numFmt numFmtId="164" formatCode="_-&quot;$&quot;\ * #,##0.00_-;\-&quot;$&quot;\ * #,##0.00_-;_-&quot;$&quot;\ * &quot;-&quot;_-;_-@"/>
    <numFmt numFmtId="165" formatCode="d\-mmm\-yyyy"/>
    <numFmt numFmtId="166" formatCode="_-&quot;$&quot;\ * #,##0_-;\-&quot;$&quot;\ * #,##0_-;_-&quot;$&quot;\ * &quot;-&quot;_-;_-@"/>
    <numFmt numFmtId="167" formatCode="_(&quot;$&quot;\ * #,##0_);_(&quot;$&quot;\ * \(#,##0\);_(&quot;$&quot;\ * &quot;-&quot;??_);_(@_)"/>
    <numFmt numFmtId="168" formatCode="_-&quot;$&quot;\ * #,##0_-;\-&quot;$&quot;\ * #,##0_-;_-&quot;$&quot;\ * &quot;-&quot;??_-;_-@_-"/>
    <numFmt numFmtId="169" formatCode="0.0%"/>
  </numFmts>
  <fonts count="64" x14ac:knownFonts="1">
    <font>
      <sz val="11"/>
      <color theme="1"/>
      <name val="Arial"/>
    </font>
    <font>
      <sz val="11"/>
      <color theme="1"/>
      <name val="Calibri"/>
      <family val="2"/>
      <scheme val="minor"/>
    </font>
    <font>
      <sz val="11"/>
      <name val="Arial"/>
      <family val="2"/>
    </font>
    <font>
      <b/>
      <sz val="16"/>
      <color theme="1"/>
      <name val="Arial"/>
      <family val="2"/>
    </font>
    <font>
      <b/>
      <sz val="12"/>
      <color theme="1"/>
      <name val="Arial"/>
      <family val="2"/>
    </font>
    <font>
      <b/>
      <sz val="9"/>
      <color theme="1"/>
      <name val="Arial"/>
      <family val="2"/>
    </font>
    <font>
      <sz val="9"/>
      <color theme="1"/>
      <name val="Arial"/>
      <family val="2"/>
    </font>
    <font>
      <b/>
      <sz val="11"/>
      <name val="Arial"/>
      <family val="2"/>
    </font>
    <font>
      <sz val="10"/>
      <name val="Arial"/>
      <family val="2"/>
    </font>
    <font>
      <sz val="9"/>
      <name val="Tahoma"/>
      <family val="2"/>
    </font>
    <font>
      <b/>
      <sz val="9"/>
      <name val="Tahoma"/>
      <family val="2"/>
    </font>
    <font>
      <sz val="11"/>
      <name val="Calibri"/>
      <family val="2"/>
    </font>
    <font>
      <b/>
      <sz val="18"/>
      <name val="Tahoma"/>
      <family val="2"/>
    </font>
    <font>
      <b/>
      <sz val="16"/>
      <name val="Tahoma"/>
      <family val="2"/>
    </font>
    <font>
      <sz val="12"/>
      <name val="Tahoma"/>
      <family val="2"/>
    </font>
    <font>
      <b/>
      <sz val="14"/>
      <name val="Tahoma"/>
      <family val="2"/>
    </font>
    <font>
      <b/>
      <sz val="14"/>
      <name val="Arial"/>
      <family val="2"/>
    </font>
    <font>
      <b/>
      <sz val="10"/>
      <name val="Arial"/>
      <family val="2"/>
    </font>
    <font>
      <b/>
      <sz val="8"/>
      <name val="Arial"/>
      <family val="2"/>
    </font>
    <font>
      <b/>
      <sz val="6"/>
      <name val="Arial"/>
      <family val="2"/>
    </font>
    <font>
      <sz val="10"/>
      <name val="Tahoma"/>
      <family val="2"/>
    </font>
    <font>
      <sz val="11"/>
      <name val="Tahoma"/>
      <family val="2"/>
    </font>
    <font>
      <sz val="11"/>
      <color theme="1"/>
      <name val="Arial"/>
      <family val="2"/>
    </font>
    <font>
      <sz val="9"/>
      <color theme="1"/>
      <name val="Calibri"/>
      <family val="2"/>
    </font>
    <font>
      <sz val="14"/>
      <color rgb="FF000000"/>
      <name val="Arial"/>
      <family val="2"/>
    </font>
    <font>
      <sz val="10"/>
      <color rgb="FFFF0000"/>
      <name val="Arial"/>
      <family val="2"/>
    </font>
    <font>
      <sz val="11"/>
      <color rgb="FFFF0000"/>
      <name val="Arial"/>
      <family val="2"/>
    </font>
    <font>
      <sz val="8"/>
      <name val="Calibri"/>
      <family val="2"/>
    </font>
    <font>
      <sz val="8"/>
      <name val="Tahoma"/>
      <family val="2"/>
    </font>
    <font>
      <b/>
      <sz val="8"/>
      <name val="Tahoma"/>
      <family val="2"/>
    </font>
    <font>
      <sz val="8"/>
      <name val="Arial"/>
      <family val="2"/>
    </font>
    <font>
      <b/>
      <sz val="8"/>
      <color theme="1"/>
      <name val="Calibri"/>
      <family val="2"/>
    </font>
    <font>
      <sz val="8"/>
      <color theme="1"/>
      <name val="Calibri"/>
      <family val="2"/>
    </font>
    <font>
      <sz val="8"/>
      <color theme="1"/>
      <name val="Tahoma"/>
      <family val="2"/>
    </font>
    <font>
      <sz val="9"/>
      <name val="Calibri"/>
      <family val="2"/>
      <scheme val="minor"/>
    </font>
    <font>
      <vertAlign val="subscript"/>
      <sz val="9"/>
      <name val="Calibri"/>
      <family val="2"/>
      <scheme val="minor"/>
    </font>
    <font>
      <sz val="9"/>
      <name val="Calibri"/>
      <family val="2"/>
    </font>
    <font>
      <sz val="8"/>
      <color rgb="FF000000"/>
      <name val="Calibri"/>
      <family val="2"/>
    </font>
    <font>
      <b/>
      <sz val="8"/>
      <color rgb="FF000000"/>
      <name val="Calibri"/>
      <family val="2"/>
    </font>
    <font>
      <sz val="8"/>
      <color rgb="FF000000"/>
      <name val="Tahoma"/>
      <family val="2"/>
    </font>
    <font>
      <sz val="11"/>
      <color theme="1"/>
      <name val="Utsaah"/>
      <family val="2"/>
    </font>
    <font>
      <b/>
      <sz val="14"/>
      <color theme="1"/>
      <name val="Utsaah"/>
      <family val="2"/>
    </font>
    <font>
      <b/>
      <sz val="9"/>
      <name val="Utsaah"/>
      <family val="2"/>
    </font>
    <font>
      <b/>
      <sz val="12"/>
      <color theme="1"/>
      <name val="Utsaah"/>
      <family val="2"/>
    </font>
    <font>
      <b/>
      <sz val="11"/>
      <color theme="1"/>
      <name val="Utsaah"/>
      <family val="2"/>
    </font>
    <font>
      <sz val="11"/>
      <color rgb="FFFF0000"/>
      <name val="Utsaah"/>
      <family val="2"/>
    </font>
    <font>
      <sz val="8"/>
      <color rgb="FFFF0000"/>
      <name val="Calibri"/>
      <family val="2"/>
    </font>
    <font>
      <b/>
      <sz val="8"/>
      <color rgb="FFFF0000"/>
      <name val="Calibri"/>
      <family val="2"/>
    </font>
    <font>
      <sz val="8"/>
      <color rgb="FFFF0000"/>
      <name val="Tahoma"/>
      <family val="2"/>
    </font>
    <font>
      <b/>
      <sz val="11"/>
      <name val="Utsaah"/>
      <family val="2"/>
    </font>
    <font>
      <sz val="10"/>
      <color rgb="FFFF0000"/>
      <name val="Utsaah"/>
      <family val="2"/>
    </font>
    <font>
      <b/>
      <sz val="9"/>
      <color rgb="FFFF0000"/>
      <name val="Utsaah"/>
      <family val="2"/>
    </font>
    <font>
      <sz val="9"/>
      <color rgb="FFFF0000"/>
      <name val="Calibri"/>
      <family val="2"/>
      <scheme val="minor"/>
    </font>
    <font>
      <sz val="8"/>
      <name val="Calibri"/>
      <family val="2"/>
      <scheme val="minor"/>
    </font>
    <font>
      <b/>
      <sz val="9"/>
      <color rgb="FFFF0000"/>
      <name val="Calibri"/>
      <family val="2"/>
      <scheme val="minor"/>
    </font>
    <font>
      <b/>
      <sz val="9"/>
      <name val="Calibri"/>
      <family val="2"/>
      <scheme val="minor"/>
    </font>
    <font>
      <b/>
      <sz val="9"/>
      <color theme="1"/>
      <name val="Calibri"/>
      <family val="2"/>
      <scheme val="minor"/>
    </font>
    <font>
      <b/>
      <sz val="9"/>
      <color theme="1"/>
      <name val="Calibri"/>
      <family val="2"/>
      <scheme val="major"/>
    </font>
    <font>
      <sz val="9"/>
      <color theme="1"/>
      <name val="Calibri"/>
      <family val="2"/>
      <scheme val="major"/>
    </font>
    <font>
      <b/>
      <sz val="12"/>
      <name val="Utsaah"/>
      <family val="2"/>
    </font>
    <font>
      <sz val="11"/>
      <name val="Utsaah"/>
      <family val="2"/>
    </font>
    <font>
      <sz val="10"/>
      <name val="Utsaah"/>
      <family val="2"/>
    </font>
    <font>
      <sz val="11"/>
      <color theme="1"/>
      <name val="Arial"/>
    </font>
    <font>
      <b/>
      <sz val="11"/>
      <color theme="1"/>
      <name val="Arial"/>
      <family val="2"/>
    </font>
  </fonts>
  <fills count="11">
    <fill>
      <patternFill patternType="none"/>
    </fill>
    <fill>
      <patternFill patternType="gray125"/>
    </fill>
    <fill>
      <patternFill patternType="solid">
        <fgColor rgb="FFD8D8D8"/>
        <bgColor rgb="FFD8D8D8"/>
      </patternFill>
    </fill>
    <fill>
      <patternFill patternType="solid">
        <fgColor rgb="FFDEEAF6"/>
        <bgColor rgb="FFDEEAF6"/>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79998168889431442"/>
        <bgColor indexed="64"/>
      </patternFill>
    </fill>
  </fills>
  <borders count="40">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thin">
        <color auto="1"/>
      </left>
      <right style="thin">
        <color auto="1"/>
      </right>
      <top/>
      <bottom/>
      <diagonal/>
    </border>
    <border>
      <left/>
      <right/>
      <top style="thin">
        <color auto="1"/>
      </top>
      <bottom/>
      <diagonal/>
    </border>
    <border>
      <left style="medium">
        <color indexed="64"/>
      </left>
      <right style="thin">
        <color auto="1"/>
      </right>
      <top style="thin">
        <color auto="1"/>
      </top>
      <bottom style="thin">
        <color auto="1"/>
      </bottom>
      <diagonal/>
    </border>
    <border>
      <left/>
      <right/>
      <top style="thin">
        <color indexed="64"/>
      </top>
      <bottom style="medium">
        <color indexed="64"/>
      </bottom>
      <diagonal/>
    </border>
    <border>
      <left/>
      <right/>
      <top style="medium">
        <color indexed="64"/>
      </top>
      <bottom/>
      <diagonal/>
    </border>
    <border>
      <left style="thin">
        <color auto="1"/>
      </left>
      <right/>
      <top/>
      <bottom/>
      <diagonal/>
    </border>
  </borders>
  <cellStyleXfs count="8">
    <xf numFmtId="0" fontId="0" fillId="0" borderId="0"/>
    <xf numFmtId="44" fontId="22" fillId="0" borderId="0" applyFont="0" applyFill="0" applyBorder="0" applyAlignment="0" applyProtection="0"/>
    <xf numFmtId="0" fontId="22" fillId="0" borderId="0"/>
    <xf numFmtId="0" fontId="1" fillId="0" borderId="0"/>
    <xf numFmtId="0" fontId="22" fillId="0" borderId="0"/>
    <xf numFmtId="0" fontId="1" fillId="0" borderId="0"/>
    <xf numFmtId="42" fontId="22" fillId="0" borderId="0" applyFont="0" applyFill="0" applyBorder="0" applyAlignment="0" applyProtection="0"/>
    <xf numFmtId="9" fontId="62" fillId="0" borderId="0" applyFont="0" applyFill="0" applyBorder="0" applyAlignment="0" applyProtection="0"/>
  </cellStyleXfs>
  <cellXfs count="363">
    <xf numFmtId="0" fontId="0" fillId="0" borderId="0" xfId="0"/>
    <xf numFmtId="0" fontId="5" fillId="0" borderId="7" xfId="0" applyFont="1" applyBorder="1" applyAlignment="1">
      <alignment horizontal="center" vertical="center"/>
    </xf>
    <xf numFmtId="0" fontId="5" fillId="2"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6" fillId="0" borderId="7" xfId="0" applyFont="1" applyBorder="1" applyAlignment="1">
      <alignment horizontal="center" vertical="center"/>
    </xf>
    <xf numFmtId="1" fontId="6" fillId="0" borderId="12" xfId="0" applyNumberFormat="1" applyFont="1" applyBorder="1" applyAlignment="1">
      <alignment horizontal="center" vertical="center" wrapText="1"/>
    </xf>
    <xf numFmtId="1" fontId="6" fillId="0" borderId="7" xfId="0" applyNumberFormat="1" applyFont="1" applyBorder="1" applyAlignment="1">
      <alignment horizontal="center" vertical="center" wrapText="1"/>
    </xf>
    <xf numFmtId="1" fontId="6" fillId="0" borderId="14" xfId="0" applyNumberFormat="1" applyFont="1" applyBorder="1" applyAlignment="1">
      <alignment horizontal="center" vertical="center" wrapText="1"/>
    </xf>
    <xf numFmtId="1" fontId="5" fillId="0" borderId="7" xfId="0" applyNumberFormat="1" applyFont="1" applyBorder="1" applyAlignment="1">
      <alignment horizontal="center" vertical="center" wrapText="1"/>
    </xf>
    <xf numFmtId="1" fontId="5" fillId="0" borderId="14" xfId="0" applyNumberFormat="1" applyFont="1" applyBorder="1" applyAlignment="1">
      <alignment horizontal="center" vertical="center" wrapText="1"/>
    </xf>
    <xf numFmtId="0" fontId="6" fillId="0" borderId="0" xfId="0" applyFont="1" applyAlignment="1">
      <alignment horizontal="center" vertical="center"/>
    </xf>
    <xf numFmtId="42" fontId="27" fillId="0" borderId="15" xfId="6" applyFont="1" applyFill="1" applyBorder="1" applyAlignment="1">
      <alignment vertical="center" wrapText="1"/>
    </xf>
    <xf numFmtId="42" fontId="27" fillId="0" borderId="15" xfId="6" applyFont="1" applyFill="1" applyBorder="1" applyAlignment="1">
      <alignment horizontal="center" vertical="center" wrapText="1"/>
    </xf>
    <xf numFmtId="42" fontId="27" fillId="0" borderId="15" xfId="6" applyFont="1" applyFill="1" applyBorder="1" applyAlignment="1">
      <alignment horizontal="right" vertical="center" wrapText="1"/>
    </xf>
    <xf numFmtId="42" fontId="28" fillId="0" borderId="15" xfId="6" applyFont="1" applyFill="1" applyBorder="1"/>
    <xf numFmtId="0" fontId="31" fillId="0" borderId="7" xfId="2" applyFont="1" applyBorder="1" applyAlignment="1">
      <alignment horizontal="center" vertical="center" wrapText="1"/>
    </xf>
    <xf numFmtId="42" fontId="28" fillId="0" borderId="15" xfId="6" applyFont="1" applyFill="1" applyBorder="1" applyAlignment="1">
      <alignment vertical="center" wrapText="1"/>
    </xf>
    <xf numFmtId="42" fontId="28" fillId="0" borderId="15" xfId="6" applyFont="1" applyFill="1" applyBorder="1" applyAlignment="1">
      <alignment horizontal="center" vertical="center" wrapText="1"/>
    </xf>
    <xf numFmtId="42" fontId="28" fillId="0" borderId="15" xfId="6" applyFont="1" applyFill="1" applyBorder="1" applyAlignment="1">
      <alignment wrapText="1"/>
    </xf>
    <xf numFmtId="0" fontId="28" fillId="0" borderId="15" xfId="6" applyNumberFormat="1" applyFont="1" applyFill="1" applyBorder="1" applyAlignment="1">
      <alignment vertical="center" wrapText="1"/>
    </xf>
    <xf numFmtId="0" fontId="27" fillId="0" borderId="15" xfId="6" applyNumberFormat="1" applyFont="1" applyFill="1" applyBorder="1" applyAlignment="1">
      <alignment horizontal="right" vertical="center" wrapText="1"/>
    </xf>
    <xf numFmtId="0" fontId="34" fillId="0" borderId="15" xfId="2" applyFont="1" applyBorder="1" applyAlignment="1">
      <alignment horizontal="center" vertical="center" wrapText="1"/>
    </xf>
    <xf numFmtId="0" fontId="34" fillId="0" borderId="20" xfId="2" applyFont="1" applyBorder="1" applyAlignment="1">
      <alignment horizontal="center" vertical="center" wrapText="1"/>
    </xf>
    <xf numFmtId="0" fontId="34" fillId="0" borderId="21" xfId="2" applyFont="1" applyBorder="1" applyAlignment="1">
      <alignment horizontal="center" vertical="center" wrapText="1"/>
    </xf>
    <xf numFmtId="0" fontId="34" fillId="0" borderId="18" xfId="2" applyFont="1" applyBorder="1" applyAlignment="1">
      <alignment horizontal="center" vertical="center" wrapText="1"/>
    </xf>
    <xf numFmtId="42" fontId="27" fillId="0" borderId="0" xfId="6" applyFont="1" applyFill="1" applyBorder="1" applyAlignment="1">
      <alignment horizontal="center" vertical="center" wrapText="1"/>
    </xf>
    <xf numFmtId="0" fontId="34" fillId="0" borderId="19" xfId="2" applyFont="1" applyBorder="1" applyAlignment="1">
      <alignment horizontal="center" vertical="center" wrapText="1"/>
    </xf>
    <xf numFmtId="0" fontId="30" fillId="6" borderId="15" xfId="2" applyFont="1" applyFill="1" applyBorder="1" applyAlignment="1">
      <alignment horizontal="center" vertical="center"/>
    </xf>
    <xf numFmtId="0" fontId="30" fillId="5" borderId="15" xfId="2" applyFont="1" applyFill="1" applyBorder="1" applyAlignment="1">
      <alignment horizontal="center" vertical="center"/>
    </xf>
    <xf numFmtId="166" fontId="31" fillId="0" borderId="7" xfId="2" applyNumberFormat="1" applyFont="1" applyBorder="1" applyAlignment="1">
      <alignment horizontal="center" vertical="center" wrapText="1"/>
    </xf>
    <xf numFmtId="166" fontId="32" fillId="0" borderId="7" xfId="2" applyNumberFormat="1" applyFont="1" applyBorder="1" applyAlignment="1">
      <alignment horizontal="center" vertical="center" wrapText="1"/>
    </xf>
    <xf numFmtId="166" fontId="33" fillId="0" borderId="7" xfId="2" applyNumberFormat="1" applyFont="1" applyBorder="1"/>
    <xf numFmtId="0" fontId="34" fillId="0" borderId="22" xfId="2" applyFont="1" applyBorder="1" applyAlignment="1">
      <alignment horizontal="center" vertical="center" wrapText="1"/>
    </xf>
    <xf numFmtId="0" fontId="27" fillId="0" borderId="15" xfId="2" applyFont="1" applyBorder="1" applyAlignment="1">
      <alignment horizontal="center" vertical="center" wrapText="1"/>
    </xf>
    <xf numFmtId="42" fontId="28" fillId="0" borderId="15" xfId="6" applyFont="1" applyFill="1" applyBorder="1" applyAlignment="1">
      <alignment horizontal="center" vertical="center"/>
    </xf>
    <xf numFmtId="166" fontId="33" fillId="0" borderId="7" xfId="2" applyNumberFormat="1" applyFont="1" applyBorder="1" applyAlignment="1">
      <alignment horizontal="center" vertical="center"/>
    </xf>
    <xf numFmtId="0" fontId="36" fillId="0" borderId="15" xfId="2" applyFont="1" applyBorder="1" applyAlignment="1">
      <alignment horizontal="center" vertical="center" wrapText="1"/>
    </xf>
    <xf numFmtId="0" fontId="36" fillId="0" borderId="21" xfId="2" applyFont="1" applyBorder="1" applyAlignment="1">
      <alignment horizontal="center" vertical="center" wrapText="1"/>
    </xf>
    <xf numFmtId="0" fontId="36" fillId="0" borderId="20" xfId="2" applyFont="1" applyBorder="1" applyAlignment="1">
      <alignment horizontal="center" vertical="center" wrapText="1"/>
    </xf>
    <xf numFmtId="0" fontId="36" fillId="0" borderId="23" xfId="2" applyFont="1" applyBorder="1" applyAlignment="1">
      <alignment horizontal="center" vertical="center" wrapText="1"/>
    </xf>
    <xf numFmtId="0" fontId="27" fillId="0" borderId="20" xfId="2" applyFont="1" applyBorder="1" applyAlignment="1">
      <alignment horizontal="center" vertical="center" wrapText="1"/>
    </xf>
    <xf numFmtId="0" fontId="37" fillId="0" borderId="10" xfId="2" applyFont="1" applyBorder="1" applyAlignment="1">
      <alignment horizontal="center" vertical="center" wrapText="1"/>
    </xf>
    <xf numFmtId="0" fontId="38" fillId="0" borderId="10" xfId="2" applyFont="1" applyBorder="1" applyAlignment="1">
      <alignment horizontal="center" vertical="center" wrapText="1"/>
    </xf>
    <xf numFmtId="0" fontId="28" fillId="0" borderId="20" xfId="2" applyFont="1" applyBorder="1" applyAlignment="1">
      <alignment horizontal="center" vertical="center"/>
    </xf>
    <xf numFmtId="0" fontId="39" fillId="0" borderId="10" xfId="2" applyFont="1" applyBorder="1" applyAlignment="1">
      <alignment horizontal="center" vertical="center"/>
    </xf>
    <xf numFmtId="0" fontId="36" fillId="0" borderId="24" xfId="2" applyFont="1" applyBorder="1" applyAlignment="1">
      <alignment horizontal="center" vertical="center" wrapText="1"/>
    </xf>
    <xf numFmtId="0" fontId="36" fillId="0" borderId="25" xfId="2" applyFont="1" applyBorder="1" applyAlignment="1">
      <alignment horizontal="center" vertical="center" wrapText="1"/>
    </xf>
    <xf numFmtId="0" fontId="27" fillId="0" borderId="21" xfId="2" applyFont="1" applyBorder="1" applyAlignment="1">
      <alignment horizontal="center" vertical="center" wrapText="1"/>
    </xf>
    <xf numFmtId="0" fontId="28" fillId="0" borderId="21" xfId="2" applyFont="1" applyBorder="1" applyAlignment="1">
      <alignment horizontal="center" vertical="center"/>
    </xf>
    <xf numFmtId="0" fontId="28" fillId="0" borderId="21" xfId="2" applyFont="1" applyBorder="1" applyAlignment="1">
      <alignment horizontal="center" vertical="center" wrapText="1"/>
    </xf>
    <xf numFmtId="0" fontId="27" fillId="0" borderId="0" xfId="6" applyNumberFormat="1" applyFont="1" applyFill="1" applyBorder="1" applyAlignment="1">
      <alignment horizontal="right" vertical="center" wrapText="1"/>
    </xf>
    <xf numFmtId="42" fontId="28" fillId="0" borderId="0" xfId="6" applyFont="1" applyFill="1" applyBorder="1"/>
    <xf numFmtId="0" fontId="30" fillId="0" borderId="21" xfId="2" applyFont="1" applyBorder="1" applyAlignment="1">
      <alignment horizontal="center" vertical="center" wrapText="1"/>
    </xf>
    <xf numFmtId="42" fontId="27" fillId="7" borderId="15" xfId="6" applyFont="1" applyFill="1" applyBorder="1" applyAlignment="1">
      <alignment horizontal="center" vertical="center" wrapText="1"/>
    </xf>
    <xf numFmtId="0" fontId="28" fillId="7" borderId="21" xfId="2" applyFont="1" applyFill="1" applyBorder="1" applyAlignment="1">
      <alignment horizontal="center" vertical="center" wrapText="1"/>
    </xf>
    <xf numFmtId="166" fontId="33" fillId="7" borderId="7" xfId="2" applyNumberFormat="1" applyFont="1" applyFill="1" applyBorder="1" applyAlignment="1">
      <alignment horizontal="center" vertical="center"/>
    </xf>
    <xf numFmtId="42" fontId="28" fillId="7" borderId="15" xfId="6" applyFont="1" applyFill="1" applyBorder="1" applyAlignment="1">
      <alignment horizontal="center" vertical="center" wrapText="1"/>
    </xf>
    <xf numFmtId="0" fontId="32" fillId="0" borderId="7" xfId="2" applyFont="1" applyBorder="1" applyAlignment="1">
      <alignment horizontal="center" vertical="center" wrapText="1"/>
    </xf>
    <xf numFmtId="166" fontId="33" fillId="0" borderId="7" xfId="2" applyNumberFormat="1" applyFont="1" applyBorder="1" applyAlignment="1">
      <alignment horizontal="center"/>
    </xf>
    <xf numFmtId="166" fontId="37" fillId="0" borderId="7" xfId="2" applyNumberFormat="1" applyFont="1" applyBorder="1" applyAlignment="1">
      <alignment horizontal="center" vertical="center" wrapText="1"/>
    </xf>
    <xf numFmtId="0" fontId="40" fillId="0" borderId="0" xfId="0" applyFont="1"/>
    <xf numFmtId="0" fontId="40" fillId="0" borderId="0" xfId="0" applyFont="1" applyAlignment="1">
      <alignment horizontal="center"/>
    </xf>
    <xf numFmtId="0" fontId="40" fillId="0" borderId="0" xfId="0" applyFont="1" applyAlignment="1">
      <alignment horizontal="left"/>
    </xf>
    <xf numFmtId="0" fontId="41" fillId="0" borderId="0" xfId="0" applyFont="1" applyAlignment="1">
      <alignment horizontal="center"/>
    </xf>
    <xf numFmtId="0" fontId="40" fillId="0" borderId="28" xfId="0" applyFont="1" applyBorder="1"/>
    <xf numFmtId="0" fontId="42" fillId="10" borderId="32" xfId="0" applyFont="1" applyFill="1" applyBorder="1" applyAlignment="1">
      <alignment horizontal="center" vertical="center" wrapText="1"/>
    </xf>
    <xf numFmtId="0" fontId="42" fillId="10" borderId="15" xfId="0" applyFont="1" applyFill="1" applyBorder="1" applyAlignment="1">
      <alignment horizontal="center" vertical="center" wrapText="1"/>
    </xf>
    <xf numFmtId="0" fontId="42" fillId="0" borderId="0" xfId="0" applyFont="1" applyAlignment="1">
      <alignment horizontal="center" vertical="center" wrapText="1"/>
    </xf>
    <xf numFmtId="0" fontId="40" fillId="0" borderId="33" xfId="0" applyFont="1" applyBorder="1"/>
    <xf numFmtId="0" fontId="43" fillId="10" borderId="24" xfId="0" applyFont="1" applyFill="1" applyBorder="1" applyAlignment="1">
      <alignment horizontal="center" vertical="center" wrapText="1"/>
    </xf>
    <xf numFmtId="0" fontId="43" fillId="10" borderId="34" xfId="0" applyFont="1" applyFill="1" applyBorder="1" applyAlignment="1">
      <alignment horizontal="center" vertical="center"/>
    </xf>
    <xf numFmtId="0" fontId="43" fillId="10" borderId="34" xfId="0" applyFont="1" applyFill="1" applyBorder="1" applyAlignment="1">
      <alignment horizontal="center" vertical="center" wrapText="1"/>
    </xf>
    <xf numFmtId="0" fontId="43" fillId="0" borderId="0" xfId="0" applyFont="1" applyAlignment="1">
      <alignment horizontal="center"/>
    </xf>
    <xf numFmtId="0" fontId="44" fillId="0" borderId="15" xfId="0" applyFont="1" applyBorder="1" applyAlignment="1">
      <alignment horizontal="center" vertical="center"/>
    </xf>
    <xf numFmtId="0" fontId="40" fillId="0" borderId="15" xfId="0" applyFont="1" applyBorder="1" applyAlignment="1">
      <alignment horizontal="center" vertical="center"/>
    </xf>
    <xf numFmtId="0" fontId="40" fillId="0" borderId="0" xfId="0" applyFont="1" applyAlignment="1">
      <alignment horizontal="center" vertical="center"/>
    </xf>
    <xf numFmtId="166" fontId="32" fillId="0" borderId="7" xfId="0" applyNumberFormat="1" applyFont="1" applyBorder="1" applyAlignment="1">
      <alignment horizontal="center" vertical="center" wrapText="1"/>
    </xf>
    <xf numFmtId="0" fontId="32" fillId="0" borderId="7" xfId="0" applyFont="1" applyBorder="1" applyAlignment="1">
      <alignment horizontal="center" vertical="center" wrapText="1"/>
    </xf>
    <xf numFmtId="0" fontId="31" fillId="0" borderId="7" xfId="0" applyFont="1" applyBorder="1" applyAlignment="1">
      <alignment horizontal="center" vertical="center" wrapText="1"/>
    </xf>
    <xf numFmtId="166" fontId="33" fillId="0" borderId="7" xfId="0" applyNumberFormat="1" applyFont="1" applyBorder="1" applyAlignment="1">
      <alignment horizontal="center"/>
    </xf>
    <xf numFmtId="166" fontId="33" fillId="0" borderId="7" xfId="0" applyNumberFormat="1" applyFont="1" applyBorder="1" applyAlignment="1">
      <alignment horizontal="center" vertical="center"/>
    </xf>
    <xf numFmtId="166" fontId="31" fillId="0" borderId="7" xfId="0" applyNumberFormat="1" applyFont="1" applyBorder="1" applyAlignment="1">
      <alignment horizontal="center" vertical="center" wrapText="1"/>
    </xf>
    <xf numFmtId="166" fontId="37" fillId="0" borderId="7" xfId="0" applyNumberFormat="1" applyFont="1" applyBorder="1" applyAlignment="1">
      <alignment horizontal="center" vertical="center" wrapText="1"/>
    </xf>
    <xf numFmtId="166" fontId="33" fillId="0" borderId="7" xfId="0" applyNumberFormat="1" applyFont="1" applyBorder="1"/>
    <xf numFmtId="0" fontId="27" fillId="0" borderId="20" xfId="0" applyFont="1" applyBorder="1" applyAlignment="1">
      <alignment horizontal="center" vertical="center" wrapText="1"/>
    </xf>
    <xf numFmtId="0" fontId="37"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28" fillId="0" borderId="20" xfId="0" applyFont="1" applyBorder="1" applyAlignment="1">
      <alignment horizontal="center" vertical="center"/>
    </xf>
    <xf numFmtId="0" fontId="39" fillId="0" borderId="10" xfId="0" applyFont="1" applyBorder="1" applyAlignment="1">
      <alignment horizontal="center" vertical="center"/>
    </xf>
    <xf numFmtId="0" fontId="27" fillId="0" borderId="21" xfId="0" applyFont="1" applyBorder="1" applyAlignment="1">
      <alignment horizontal="center" vertical="center" wrapText="1"/>
    </xf>
    <xf numFmtId="0" fontId="28" fillId="0" borderId="21" xfId="0" applyFont="1" applyBorder="1" applyAlignment="1">
      <alignment horizontal="center" vertical="center"/>
    </xf>
    <xf numFmtId="0" fontId="28" fillId="0" borderId="21" xfId="0" applyFont="1" applyBorder="1" applyAlignment="1">
      <alignment horizontal="center" vertical="center" wrapText="1"/>
    </xf>
    <xf numFmtId="166" fontId="46" fillId="0" borderId="7" xfId="0" applyNumberFormat="1" applyFont="1" applyBorder="1" applyAlignment="1">
      <alignment horizontal="center" vertical="center" wrapText="1"/>
    </xf>
    <xf numFmtId="0" fontId="46" fillId="0" borderId="7" xfId="0" applyFont="1" applyBorder="1" applyAlignment="1">
      <alignment horizontal="center" vertical="center" wrapText="1"/>
    </xf>
    <xf numFmtId="0" fontId="47" fillId="0" borderId="7" xfId="0" applyFont="1" applyBorder="1" applyAlignment="1">
      <alignment horizontal="center" vertical="center" wrapText="1"/>
    </xf>
    <xf numFmtId="166" fontId="48" fillId="0" borderId="7" xfId="0" applyNumberFormat="1" applyFont="1" applyBorder="1" applyAlignment="1">
      <alignment horizontal="center"/>
    </xf>
    <xf numFmtId="166" fontId="48" fillId="0" borderId="7" xfId="0" applyNumberFormat="1" applyFont="1" applyBorder="1" applyAlignment="1">
      <alignment horizontal="center" vertical="center"/>
    </xf>
    <xf numFmtId="42" fontId="46" fillId="0" borderId="15" xfId="6" applyFont="1" applyFill="1" applyBorder="1" applyAlignment="1">
      <alignment horizontal="center" vertical="center" wrapText="1"/>
    </xf>
    <xf numFmtId="0" fontId="48" fillId="0" borderId="15" xfId="6" applyNumberFormat="1" applyFont="1" applyFill="1" applyBorder="1" applyAlignment="1">
      <alignment vertical="center" wrapText="1"/>
    </xf>
    <xf numFmtId="42" fontId="48" fillId="0" borderId="15" xfId="6" applyFont="1" applyFill="1" applyBorder="1" applyAlignment="1">
      <alignment vertical="center" wrapText="1"/>
    </xf>
    <xf numFmtId="42" fontId="46" fillId="0" borderId="15" xfId="6" applyFont="1" applyFill="1" applyBorder="1" applyAlignment="1">
      <alignment vertical="center" wrapText="1"/>
    </xf>
    <xf numFmtId="0" fontId="46" fillId="0" borderId="15" xfId="6" applyNumberFormat="1" applyFont="1" applyFill="1" applyBorder="1" applyAlignment="1">
      <alignment horizontal="right" vertical="center" wrapText="1"/>
    </xf>
    <xf numFmtId="42" fontId="48" fillId="0" borderId="15" xfId="6" applyFont="1" applyFill="1" applyBorder="1"/>
    <xf numFmtId="42" fontId="48" fillId="0" borderId="15" xfId="6" applyFont="1" applyFill="1" applyBorder="1" applyAlignment="1">
      <alignment horizontal="center" vertical="center" wrapText="1"/>
    </xf>
    <xf numFmtId="42" fontId="46" fillId="0" borderId="15" xfId="6" applyFont="1" applyFill="1" applyBorder="1" applyAlignment="1">
      <alignment horizontal="right" vertical="center" wrapText="1"/>
    </xf>
    <xf numFmtId="166" fontId="47" fillId="0" borderId="7" xfId="0" applyNumberFormat="1" applyFont="1" applyBorder="1" applyAlignment="1">
      <alignment horizontal="center" vertical="center" wrapText="1"/>
    </xf>
    <xf numFmtId="166" fontId="48" fillId="0" borderId="7" xfId="0" applyNumberFormat="1" applyFont="1" applyBorder="1"/>
    <xf numFmtId="42" fontId="46" fillId="0" borderId="0" xfId="6" applyFont="1" applyFill="1" applyBorder="1" applyAlignment="1">
      <alignment horizontal="center" vertical="center" wrapText="1"/>
    </xf>
    <xf numFmtId="0" fontId="46" fillId="0" borderId="20" xfId="0" applyFont="1" applyBorder="1" applyAlignment="1">
      <alignment horizontal="center" vertical="center" wrapText="1"/>
    </xf>
    <xf numFmtId="0" fontId="46" fillId="0" borderId="10" xfId="0" applyFont="1" applyBorder="1" applyAlignment="1">
      <alignment horizontal="center" vertical="center" wrapText="1"/>
    </xf>
    <xf numFmtId="0" fontId="47" fillId="0" borderId="10" xfId="0" applyFont="1" applyBorder="1" applyAlignment="1">
      <alignment horizontal="center" vertical="center" wrapText="1"/>
    </xf>
    <xf numFmtId="0" fontId="48" fillId="0" borderId="20" xfId="0" applyFont="1" applyBorder="1" applyAlignment="1">
      <alignment horizontal="center" vertical="center"/>
    </xf>
    <xf numFmtId="0" fontId="48" fillId="0" borderId="10" xfId="0" applyFont="1" applyBorder="1" applyAlignment="1">
      <alignment horizontal="center" vertical="center"/>
    </xf>
    <xf numFmtId="0" fontId="46" fillId="0" borderId="21" xfId="0" applyFont="1" applyBorder="1" applyAlignment="1">
      <alignment horizontal="center" vertical="center" wrapText="1"/>
    </xf>
    <xf numFmtId="0" fontId="48" fillId="0" borderId="21" xfId="0" applyFont="1" applyBorder="1" applyAlignment="1">
      <alignment horizontal="center" vertical="center"/>
    </xf>
    <xf numFmtId="0" fontId="46" fillId="0" borderId="0" xfId="6" applyNumberFormat="1" applyFont="1" applyFill="1" applyBorder="1" applyAlignment="1">
      <alignment horizontal="right" vertical="center" wrapText="1"/>
    </xf>
    <xf numFmtId="42" fontId="48" fillId="0" borderId="0" xfId="6" applyFont="1" applyFill="1" applyBorder="1"/>
    <xf numFmtId="166" fontId="27" fillId="0" borderId="7" xfId="0" applyNumberFormat="1" applyFont="1" applyBorder="1" applyAlignment="1">
      <alignment horizontal="center" vertical="center" wrapText="1"/>
    </xf>
    <xf numFmtId="166" fontId="28" fillId="0" borderId="7" xfId="0" applyNumberFormat="1" applyFont="1" applyBorder="1" applyAlignment="1">
      <alignment horizontal="center" vertical="center"/>
    </xf>
    <xf numFmtId="0" fontId="49" fillId="0" borderId="15" xfId="0" applyFont="1" applyBorder="1" applyAlignment="1">
      <alignment horizontal="center" vertical="center"/>
    </xf>
    <xf numFmtId="0" fontId="45" fillId="0" borderId="0" xfId="0" applyFont="1"/>
    <xf numFmtId="0" fontId="26" fillId="0" borderId="0" xfId="0" applyFont="1"/>
    <xf numFmtId="44" fontId="50" fillId="0" borderId="0" xfId="1" applyFont="1"/>
    <xf numFmtId="0" fontId="51" fillId="0" borderId="0" xfId="0" applyFont="1"/>
    <xf numFmtId="0" fontId="45" fillId="0" borderId="35" xfId="0" applyFont="1" applyBorder="1"/>
    <xf numFmtId="0" fontId="53" fillId="0" borderId="15" xfId="0" applyFont="1" applyBorder="1" applyAlignment="1">
      <alignment horizontal="center" vertical="center"/>
    </xf>
    <xf numFmtId="0" fontId="55" fillId="0" borderId="36" xfId="0" applyFont="1" applyBorder="1" applyAlignment="1">
      <alignment horizontal="center" vertical="center"/>
    </xf>
    <xf numFmtId="168" fontId="34" fillId="0" borderId="22" xfId="1" applyNumberFormat="1" applyFont="1" applyBorder="1" applyAlignment="1">
      <alignment horizontal="center" vertical="center"/>
    </xf>
    <xf numFmtId="0" fontId="55" fillId="0" borderId="15" xfId="0" applyFont="1" applyBorder="1" applyAlignment="1">
      <alignment horizontal="center"/>
    </xf>
    <xf numFmtId="168" fontId="55" fillId="0" borderId="37" xfId="0" applyNumberFormat="1" applyFont="1" applyBorder="1"/>
    <xf numFmtId="167" fontId="55" fillId="0" borderId="15" xfId="0" applyNumberFormat="1" applyFont="1" applyBorder="1" applyAlignment="1">
      <alignment horizontal="right"/>
    </xf>
    <xf numFmtId="168" fontId="55" fillId="0" borderId="15" xfId="1" applyNumberFormat="1" applyFont="1" applyFill="1" applyBorder="1" applyAlignment="1"/>
    <xf numFmtId="0" fontId="56" fillId="0" borderId="15" xfId="0" applyFont="1" applyBorder="1" applyAlignment="1">
      <alignment horizontal="center" vertical="center"/>
    </xf>
    <xf numFmtId="166" fontId="34" fillId="0" borderId="7" xfId="0" applyNumberFormat="1" applyFont="1" applyBorder="1" applyAlignment="1">
      <alignment horizontal="center" vertical="center" wrapText="1"/>
    </xf>
    <xf numFmtId="166" fontId="52" fillId="0" borderId="7" xfId="0" applyNumberFormat="1" applyFont="1" applyBorder="1" applyAlignment="1">
      <alignment horizontal="center" vertical="center" wrapText="1"/>
    </xf>
    <xf numFmtId="0" fontId="52" fillId="0" borderId="7" xfId="0" applyFont="1" applyBorder="1" applyAlignment="1">
      <alignment horizontal="center" vertical="center" wrapText="1"/>
    </xf>
    <xf numFmtId="0" fontId="54" fillId="0" borderId="7" xfId="0" applyFont="1" applyBorder="1" applyAlignment="1">
      <alignment horizontal="center" vertical="center" wrapText="1"/>
    </xf>
    <xf numFmtId="166" fontId="52" fillId="0" borderId="7" xfId="0" applyNumberFormat="1" applyFont="1" applyBorder="1" applyAlignment="1">
      <alignment horizontal="center"/>
    </xf>
    <xf numFmtId="0" fontId="52" fillId="0" borderId="15" xfId="6" applyNumberFormat="1" applyFont="1" applyFill="1" applyBorder="1" applyAlignment="1">
      <alignment vertical="center" wrapText="1"/>
    </xf>
    <xf numFmtId="42" fontId="52" fillId="0" borderId="15" xfId="6" applyFont="1" applyFill="1" applyBorder="1" applyAlignment="1">
      <alignment vertical="center" wrapText="1"/>
    </xf>
    <xf numFmtId="42" fontId="52" fillId="0" borderId="15" xfId="6" applyFont="1" applyFill="1" applyBorder="1" applyAlignment="1">
      <alignment horizontal="center" vertical="center" wrapText="1"/>
    </xf>
    <xf numFmtId="0" fontId="52" fillId="0" borderId="15" xfId="6" applyNumberFormat="1" applyFont="1" applyFill="1" applyBorder="1" applyAlignment="1">
      <alignment horizontal="right" vertical="center" wrapText="1"/>
    </xf>
    <xf numFmtId="42" fontId="34" fillId="0" borderId="15" xfId="6" applyFont="1" applyFill="1" applyBorder="1" applyAlignment="1">
      <alignment horizontal="center" vertical="center" wrapText="1"/>
    </xf>
    <xf numFmtId="42" fontId="52" fillId="0" borderId="15" xfId="6" applyFont="1" applyFill="1" applyBorder="1"/>
    <xf numFmtId="42" fontId="52" fillId="0" borderId="15" xfId="6" applyFont="1" applyFill="1" applyBorder="1" applyAlignment="1">
      <alignment horizontal="right" vertical="center" wrapText="1"/>
    </xf>
    <xf numFmtId="0" fontId="55" fillId="0" borderId="15" xfId="0" applyFont="1" applyBorder="1" applyAlignment="1">
      <alignment horizontal="center" vertical="center"/>
    </xf>
    <xf numFmtId="42" fontId="34" fillId="0" borderId="15" xfId="6" applyFont="1" applyFill="1" applyBorder="1" applyAlignment="1">
      <alignment vertical="center" wrapText="1"/>
    </xf>
    <xf numFmtId="0" fontId="34" fillId="0" borderId="15" xfId="6" applyNumberFormat="1" applyFont="1" applyFill="1" applyBorder="1" applyAlignment="1">
      <alignment horizontal="right" vertical="center" wrapText="1"/>
    </xf>
    <xf numFmtId="42" fontId="34" fillId="0" borderId="15" xfId="6" applyFont="1" applyFill="1" applyBorder="1" applyAlignment="1">
      <alignment horizontal="right" vertical="center" wrapText="1"/>
    </xf>
    <xf numFmtId="42" fontId="34" fillId="0" borderId="15" xfId="6" applyFont="1" applyFill="1" applyBorder="1"/>
    <xf numFmtId="166" fontId="54" fillId="0" borderId="7" xfId="0" applyNumberFormat="1" applyFont="1" applyBorder="1" applyAlignment="1">
      <alignment horizontal="center" vertical="center" wrapText="1"/>
    </xf>
    <xf numFmtId="166" fontId="52" fillId="0" borderId="7" xfId="0" applyNumberFormat="1" applyFont="1" applyBorder="1"/>
    <xf numFmtId="42" fontId="52" fillId="0" borderId="0" xfId="6" applyFont="1" applyFill="1" applyBorder="1" applyAlignment="1">
      <alignment horizontal="center" vertical="center" wrapText="1"/>
    </xf>
    <xf numFmtId="0" fontId="52" fillId="0" borderId="20" xfId="0" applyFont="1" applyBorder="1" applyAlignment="1">
      <alignment horizontal="center" vertical="center" wrapText="1"/>
    </xf>
    <xf numFmtId="0" fontId="52" fillId="0" borderId="10" xfId="0" applyFont="1" applyBorder="1" applyAlignment="1">
      <alignment horizontal="center" vertical="center" wrapText="1"/>
    </xf>
    <xf numFmtId="0" fontId="54" fillId="0" borderId="10" xfId="0" applyFont="1" applyBorder="1" applyAlignment="1">
      <alignment horizontal="center" vertical="center" wrapText="1"/>
    </xf>
    <xf numFmtId="0" fontId="52" fillId="0" borderId="20" xfId="0" applyFont="1" applyBorder="1" applyAlignment="1">
      <alignment horizontal="center" vertical="center"/>
    </xf>
    <xf numFmtId="0" fontId="52" fillId="0" borderId="10" xfId="0" applyFont="1" applyBorder="1" applyAlignment="1">
      <alignment horizontal="center" vertical="center"/>
    </xf>
    <xf numFmtId="166" fontId="52" fillId="0" borderId="7" xfId="0" applyNumberFormat="1" applyFont="1" applyBorder="1" applyAlignment="1">
      <alignment horizontal="center" vertical="center"/>
    </xf>
    <xf numFmtId="0" fontId="52" fillId="0" borderId="21" xfId="0" applyFont="1" applyBorder="1" applyAlignment="1">
      <alignment horizontal="center" vertical="center" wrapText="1"/>
    </xf>
    <xf numFmtId="0" fontId="52" fillId="0" borderId="21" xfId="0" applyFont="1" applyBorder="1" applyAlignment="1">
      <alignment horizontal="center" vertical="center"/>
    </xf>
    <xf numFmtId="0" fontId="34" fillId="0" borderId="21" xfId="0" applyFont="1" applyBorder="1" applyAlignment="1">
      <alignment horizontal="center" vertical="center" wrapText="1"/>
    </xf>
    <xf numFmtId="0" fontId="52" fillId="0" borderId="0" xfId="6" applyNumberFormat="1" applyFont="1" applyFill="1" applyBorder="1" applyAlignment="1">
      <alignment horizontal="right" vertical="center" wrapText="1"/>
    </xf>
    <xf numFmtId="42" fontId="52" fillId="0" borderId="0" xfId="6" applyFont="1" applyFill="1" applyBorder="1"/>
    <xf numFmtId="0" fontId="56" fillId="0" borderId="15" xfId="0" applyFont="1" applyBorder="1" applyAlignment="1">
      <alignment horizontal="center"/>
    </xf>
    <xf numFmtId="44" fontId="34" fillId="0" borderId="15" xfId="1" applyFont="1" applyBorder="1" applyAlignment="1">
      <alignment horizontal="center"/>
    </xf>
    <xf numFmtId="6" fontId="36" fillId="0" borderId="23" xfId="0" applyNumberFormat="1" applyFont="1" applyBorder="1" applyAlignment="1">
      <alignment horizontal="center" vertical="center" wrapText="1"/>
    </xf>
    <xf numFmtId="6" fontId="36" fillId="0" borderId="35" xfId="0" applyNumberFormat="1" applyFont="1" applyBorder="1" applyAlignment="1">
      <alignment horizontal="center" vertical="center" wrapText="1"/>
    </xf>
    <xf numFmtId="6" fontId="36" fillId="0" borderId="37" xfId="0" applyNumberFormat="1" applyFont="1" applyBorder="1" applyAlignment="1">
      <alignment horizontal="center" vertical="center" wrapText="1"/>
    </xf>
    <xf numFmtId="168" fontId="34" fillId="0" borderId="15" xfId="1" applyNumberFormat="1" applyFont="1" applyFill="1" applyBorder="1" applyAlignment="1">
      <alignment horizontal="center" vertical="center"/>
    </xf>
    <xf numFmtId="168" fontId="26" fillId="0" borderId="0" xfId="0" applyNumberFormat="1" applyFont="1"/>
    <xf numFmtId="2" fontId="34" fillId="0" borderId="15" xfId="0" applyNumberFormat="1" applyFont="1" applyBorder="1" applyAlignment="1">
      <alignment horizontal="center" vertical="center"/>
    </xf>
    <xf numFmtId="0" fontId="57" fillId="0" borderId="25" xfId="0" applyFont="1" applyBorder="1" applyAlignment="1">
      <alignment horizontal="center" vertical="center"/>
    </xf>
    <xf numFmtId="44" fontId="57" fillId="0" borderId="25" xfId="1" applyFont="1" applyBorder="1" applyAlignment="1">
      <alignment horizontal="center" vertical="center"/>
    </xf>
    <xf numFmtId="0" fontId="58" fillId="0" borderId="0" xfId="0" applyFont="1" applyAlignment="1">
      <alignment horizontal="center" vertical="center"/>
    </xf>
    <xf numFmtId="2" fontId="58" fillId="0" borderId="0" xfId="0" applyNumberFormat="1" applyFont="1" applyAlignment="1">
      <alignment horizontal="center" vertical="center"/>
    </xf>
    <xf numFmtId="44" fontId="58" fillId="0" borderId="0" xfId="1" applyFont="1" applyAlignment="1">
      <alignment horizontal="center" vertical="center"/>
    </xf>
    <xf numFmtId="2" fontId="60" fillId="0" borderId="15" xfId="0" applyNumberFormat="1" applyFont="1" applyBorder="1" applyAlignment="1">
      <alignment horizontal="center" vertical="center"/>
    </xf>
    <xf numFmtId="0" fontId="61" fillId="0" borderId="15" xfId="0" applyFont="1" applyBorder="1" applyAlignment="1">
      <alignment horizontal="left" vertical="center"/>
    </xf>
    <xf numFmtId="168" fontId="61" fillId="0" borderId="15" xfId="0" applyNumberFormat="1" applyFont="1" applyBorder="1" applyAlignment="1">
      <alignment horizontal="left" vertical="center"/>
    </xf>
    <xf numFmtId="2" fontId="61" fillId="0" borderId="15" xfId="0" applyNumberFormat="1" applyFont="1" applyBorder="1" applyAlignment="1">
      <alignment horizontal="center" vertical="center"/>
    </xf>
    <xf numFmtId="0" fontId="60" fillId="0" borderId="0" xfId="0" applyFont="1"/>
    <xf numFmtId="0" fontId="49" fillId="0" borderId="0" xfId="0" applyFont="1" applyAlignment="1">
      <alignment horizontal="center"/>
    </xf>
    <xf numFmtId="168" fontId="49" fillId="0" borderId="0" xfId="0" applyNumberFormat="1" applyFont="1" applyAlignment="1">
      <alignment horizontal="center"/>
    </xf>
    <xf numFmtId="2" fontId="60" fillId="0" borderId="0" xfId="0" applyNumberFormat="1" applyFont="1"/>
    <xf numFmtId="0" fontId="2" fillId="0" borderId="0" xfId="0" applyFont="1"/>
    <xf numFmtId="0" fontId="9" fillId="0" borderId="0" xfId="0" applyFont="1" applyAlignment="1">
      <alignment horizontal="center" vertical="center"/>
    </xf>
    <xf numFmtId="0" fontId="10" fillId="0" borderId="0" xfId="0" applyFont="1" applyAlignment="1">
      <alignment horizontal="center" vertical="center"/>
    </xf>
    <xf numFmtId="164" fontId="9" fillId="0" borderId="0" xfId="0" applyNumberFormat="1"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wrapText="1"/>
    </xf>
    <xf numFmtId="3" fontId="9" fillId="0" borderId="0" xfId="0" applyNumberFormat="1" applyFont="1" applyAlignment="1">
      <alignment horizontal="center" vertical="center"/>
    </xf>
    <xf numFmtId="0" fontId="11" fillId="0" borderId="0" xfId="0" applyFont="1" applyAlignment="1">
      <alignment wrapText="1"/>
    </xf>
    <xf numFmtId="0" fontId="12" fillId="0" borderId="0" xfId="0" applyFont="1" applyAlignment="1">
      <alignment vertical="center"/>
    </xf>
    <xf numFmtId="0" fontId="13" fillId="0" borderId="0" xfId="0" applyFont="1" applyAlignment="1">
      <alignment vertical="center" wrapText="1"/>
    </xf>
    <xf numFmtId="0" fontId="15" fillId="0" borderId="6" xfId="0" applyFont="1" applyBorder="1" applyAlignment="1">
      <alignment vertical="center"/>
    </xf>
    <xf numFmtId="0" fontId="7" fillId="0" borderId="7" xfId="0" applyFont="1" applyBorder="1" applyAlignment="1">
      <alignment horizontal="center" vertical="center"/>
    </xf>
    <xf numFmtId="0" fontId="17" fillId="0" borderId="6" xfId="0" applyFont="1" applyBorder="1" applyAlignment="1">
      <alignment horizontal="center" vertical="center" wrapText="1"/>
    </xf>
    <xf numFmtId="0" fontId="7" fillId="0" borderId="11" xfId="0" applyFont="1" applyBorder="1" applyAlignment="1">
      <alignment horizontal="center" vertical="center"/>
    </xf>
    <xf numFmtId="0" fontId="17" fillId="0" borderId="9" xfId="0" applyFont="1" applyBorder="1" applyAlignment="1">
      <alignment horizontal="center" vertical="center" wrapText="1"/>
    </xf>
    <xf numFmtId="0" fontId="17" fillId="0" borderId="7" xfId="0" applyFont="1" applyBorder="1" applyAlignment="1">
      <alignment horizontal="center" vertical="center" wrapText="1"/>
    </xf>
    <xf numFmtId="164" fontId="17"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15" fontId="8" fillId="0" borderId="7" xfId="0" applyNumberFormat="1" applyFont="1" applyBorder="1" applyAlignment="1">
      <alignment horizontal="center" vertical="center" wrapText="1"/>
    </xf>
    <xf numFmtId="164" fontId="8" fillId="0" borderId="7" xfId="0" applyNumberFormat="1" applyFont="1" applyBorder="1" applyAlignment="1">
      <alignment horizontal="center" vertical="center" wrapText="1"/>
    </xf>
    <xf numFmtId="4" fontId="8"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164" fontId="2" fillId="0" borderId="7" xfId="0" applyNumberFormat="1" applyFont="1" applyBorder="1" applyAlignment="1">
      <alignment horizontal="center" vertical="center" wrapText="1"/>
    </xf>
    <xf numFmtId="4" fontId="2" fillId="0" borderId="7" xfId="0" applyNumberFormat="1" applyFont="1" applyBorder="1" applyAlignment="1">
      <alignment horizontal="center" vertical="center" wrapText="1"/>
    </xf>
    <xf numFmtId="0" fontId="2" fillId="0" borderId="12" xfId="0" applyFont="1" applyBorder="1" applyAlignment="1">
      <alignment horizontal="center" vertical="center" wrapText="1"/>
    </xf>
    <xf numFmtId="15" fontId="2" fillId="0" borderId="5"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165" fontId="8"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15" fontId="18" fillId="0" borderId="7" xfId="0" applyNumberFormat="1" applyFont="1" applyBorder="1" applyAlignment="1">
      <alignment horizontal="center" vertical="center" wrapText="1"/>
    </xf>
    <xf numFmtId="164" fontId="18" fillId="0" borderId="7" xfId="0" applyNumberFormat="1" applyFont="1" applyBorder="1" applyAlignment="1">
      <alignment horizontal="center" vertical="center" wrapText="1"/>
    </xf>
    <xf numFmtId="4" fontId="18" fillId="0" borderId="7" xfId="0" applyNumberFormat="1" applyFont="1" applyBorder="1" applyAlignment="1">
      <alignment horizontal="center" vertical="center" wrapText="1"/>
    </xf>
    <xf numFmtId="0" fontId="26" fillId="0" borderId="7" xfId="0" applyFont="1" applyBorder="1" applyAlignment="1">
      <alignment horizontal="center" vertical="center" wrapText="1"/>
    </xf>
    <xf numFmtId="15" fontId="25" fillId="0" borderId="7" xfId="0" applyNumberFormat="1" applyFont="1" applyBorder="1" applyAlignment="1">
      <alignment horizontal="center" vertical="center" wrapText="1"/>
    </xf>
    <xf numFmtId="164" fontId="26" fillId="0" borderId="7" xfId="0" applyNumberFormat="1" applyFont="1" applyBorder="1" applyAlignment="1">
      <alignment horizontal="center" vertical="center" wrapText="1"/>
    </xf>
    <xf numFmtId="4" fontId="26" fillId="0" borderId="7" xfId="0" applyNumberFormat="1" applyFont="1" applyBorder="1" applyAlignment="1">
      <alignment horizontal="center" vertical="center" wrapText="1"/>
    </xf>
    <xf numFmtId="164" fontId="18" fillId="0" borderId="7" xfId="0" applyNumberFormat="1" applyFont="1" applyBorder="1" applyAlignment="1">
      <alignment horizontal="right" vertical="center" wrapText="1"/>
    </xf>
    <xf numFmtId="164" fontId="8" fillId="0" borderId="7" xfId="0" applyNumberFormat="1" applyFont="1" applyBorder="1" applyAlignment="1">
      <alignment horizontal="right" vertical="center" wrapText="1"/>
    </xf>
    <xf numFmtId="164" fontId="2" fillId="0" borderId="5" xfId="0" applyNumberFormat="1" applyFont="1" applyBorder="1" applyAlignment="1">
      <alignment horizontal="right" vertical="center" wrapText="1"/>
    </xf>
    <xf numFmtId="0" fontId="25" fillId="0" borderId="7" xfId="0" applyFont="1" applyBorder="1" applyAlignment="1">
      <alignment horizontal="center" vertical="center" wrapText="1"/>
    </xf>
    <xf numFmtId="164" fontId="25" fillId="0" borderId="7" xfId="0" applyNumberFormat="1" applyFont="1" applyBorder="1" applyAlignment="1">
      <alignment horizontal="right" vertical="center" wrapText="1"/>
    </xf>
    <xf numFmtId="4" fontId="25" fillId="0" borderId="7" xfId="0" applyNumberFormat="1" applyFont="1" applyBorder="1" applyAlignment="1">
      <alignment horizontal="center" vertical="center" wrapText="1"/>
    </xf>
    <xf numFmtId="4" fontId="19" fillId="0" borderId="7" xfId="0" applyNumberFormat="1" applyFont="1" applyBorder="1" applyAlignment="1">
      <alignment horizontal="center" vertical="center" wrapText="1"/>
    </xf>
    <xf numFmtId="164" fontId="2" fillId="0" borderId="7" xfId="0" applyNumberFormat="1" applyFont="1" applyBorder="1" applyAlignment="1">
      <alignment horizontal="right" vertical="center" wrapText="1"/>
    </xf>
    <xf numFmtId="164" fontId="8" fillId="0" borderId="10" xfId="0" applyNumberFormat="1" applyFont="1" applyBorder="1" applyAlignment="1">
      <alignment horizontal="right" vertical="center" wrapText="1"/>
    </xf>
    <xf numFmtId="0" fontId="2" fillId="0" borderId="5" xfId="0" applyFont="1" applyBorder="1" applyAlignment="1">
      <alignment horizontal="center" vertical="center" wrapText="1"/>
    </xf>
    <xf numFmtId="0" fontId="17" fillId="0" borderId="3" xfId="0" applyFont="1" applyBorder="1" applyAlignment="1">
      <alignment horizontal="center" vertical="center" wrapText="1"/>
    </xf>
    <xf numFmtId="0" fontId="8" fillId="0" borderId="10" xfId="0" applyFont="1" applyBorder="1" applyAlignment="1">
      <alignment horizontal="center" vertical="center"/>
    </xf>
    <xf numFmtId="0" fontId="8" fillId="0" borderId="15" xfId="0" applyFont="1" applyBorder="1" applyAlignment="1">
      <alignment horizontal="center" vertical="center"/>
    </xf>
    <xf numFmtId="1" fontId="8" fillId="0" borderId="15" xfId="0" applyNumberFormat="1" applyFont="1" applyBorder="1" applyAlignment="1">
      <alignment horizontal="center" vertical="center"/>
    </xf>
    <xf numFmtId="0" fontId="23" fillId="0" borderId="7" xfId="0" applyFont="1" applyBorder="1" applyAlignment="1">
      <alignment horizontal="center" vertical="center" wrapText="1"/>
    </xf>
    <xf numFmtId="0" fontId="8" fillId="0" borderId="15" xfId="0" applyFont="1" applyBorder="1" applyAlignment="1">
      <alignment horizontal="center" vertical="center" wrapText="1"/>
    </xf>
    <xf numFmtId="0" fontId="23" fillId="0" borderId="1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8" xfId="0"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applyAlignment="1">
      <alignment vertical="center" wrapText="1"/>
    </xf>
    <xf numFmtId="0" fontId="7" fillId="0" borderId="0" xfId="0" applyFont="1"/>
    <xf numFmtId="164" fontId="2" fillId="0" borderId="0" xfId="0" applyNumberFormat="1" applyFont="1"/>
    <xf numFmtId="2" fontId="57" fillId="0" borderId="15" xfId="0" applyNumberFormat="1" applyFont="1" applyBorder="1" applyAlignment="1">
      <alignment horizontal="center" vertical="center"/>
    </xf>
    <xf numFmtId="2" fontId="58" fillId="0" borderId="15" xfId="0" applyNumberFormat="1" applyFont="1" applyBorder="1" applyAlignment="1">
      <alignment horizontal="left" vertical="center"/>
    </xf>
    <xf numFmtId="2" fontId="57" fillId="0" borderId="15" xfId="0" applyNumberFormat="1" applyFont="1" applyBorder="1" applyAlignment="1">
      <alignment horizontal="left" vertical="center"/>
    </xf>
    <xf numFmtId="44" fontId="58" fillId="0" borderId="15" xfId="1" applyFont="1" applyBorder="1" applyAlignment="1">
      <alignment horizontal="center" vertical="center"/>
    </xf>
    <xf numFmtId="0" fontId="58" fillId="0" borderId="15" xfId="0" applyFont="1" applyBorder="1" applyAlignment="1">
      <alignment horizontal="center" vertical="center"/>
    </xf>
    <xf numFmtId="2" fontId="58" fillId="0" borderId="15" xfId="0" applyNumberFormat="1" applyFont="1" applyFill="1" applyBorder="1" applyAlignment="1">
      <alignment horizontal="left" vertical="center"/>
    </xf>
    <xf numFmtId="0" fontId="58" fillId="0" borderId="15" xfId="0" applyFont="1" applyFill="1" applyBorder="1" applyAlignment="1">
      <alignment horizontal="center" vertical="center"/>
    </xf>
    <xf numFmtId="6" fontId="58" fillId="0" borderId="15" xfId="1" applyNumberFormat="1" applyFont="1" applyBorder="1" applyAlignment="1">
      <alignment horizontal="center" vertical="center"/>
    </xf>
    <xf numFmtId="0" fontId="7" fillId="0" borderId="0" xfId="0" applyFont="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2" fillId="0" borderId="9" xfId="0" applyFont="1" applyBorder="1" applyAlignment="1">
      <alignment horizontal="center" vertical="center" wrapText="1"/>
    </xf>
    <xf numFmtId="0" fontId="2" fillId="0" borderId="9" xfId="0" applyFont="1" applyBorder="1" applyAlignment="1"/>
    <xf numFmtId="0" fontId="2" fillId="0" borderId="10" xfId="0" applyFont="1" applyBorder="1" applyAlignment="1"/>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8"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0" xfId="0" applyFont="1" applyAlignment="1">
      <alignment vertical="top" wrapText="1"/>
    </xf>
    <xf numFmtId="0" fontId="8" fillId="0" borderId="9" xfId="0" applyFont="1" applyBorder="1" applyAlignment="1"/>
    <xf numFmtId="0" fontId="8" fillId="0" borderId="10" xfId="0" applyFont="1" applyBorder="1" applyAlignment="1"/>
    <xf numFmtId="0" fontId="25" fillId="0" borderId="8" xfId="0" applyFont="1" applyBorder="1" applyAlignment="1">
      <alignment horizontal="center" vertical="center" wrapText="1"/>
    </xf>
    <xf numFmtId="0" fontId="25" fillId="0" borderId="9" xfId="0" applyFont="1" applyBorder="1" applyAlignment="1"/>
    <xf numFmtId="0" fontId="25" fillId="0" borderId="10" xfId="0" applyFont="1" applyBorder="1" applyAlignment="1"/>
    <xf numFmtId="0" fontId="8" fillId="0" borderId="1" xfId="0" applyFont="1" applyBorder="1" applyAlignment="1">
      <alignment horizontal="center" vertical="center" wrapText="1"/>
    </xf>
    <xf numFmtId="4" fontId="8" fillId="0" borderId="8" xfId="0" applyNumberFormat="1" applyFont="1" applyBorder="1" applyAlignment="1">
      <alignment horizontal="center" vertical="center" wrapText="1"/>
    </xf>
    <xf numFmtId="4" fontId="2" fillId="0" borderId="8" xfId="0" applyNumberFormat="1" applyFont="1" applyBorder="1" applyAlignment="1">
      <alignment horizontal="center" vertical="center" wrapText="1"/>
    </xf>
    <xf numFmtId="44" fontId="2" fillId="0" borderId="8" xfId="1" applyFont="1" applyFill="1" applyBorder="1" applyAlignment="1">
      <alignment horizontal="center" vertical="center" wrapText="1"/>
    </xf>
    <xf numFmtId="44" fontId="2" fillId="0" borderId="9" xfId="1" applyFont="1" applyFill="1" applyBorder="1" applyAlignment="1"/>
    <xf numFmtId="44" fontId="2" fillId="0" borderId="10" xfId="1" applyFont="1" applyFill="1" applyBorder="1" applyAlignment="1"/>
    <xf numFmtId="0" fontId="16" fillId="0" borderId="1" xfId="0" applyFont="1" applyBorder="1" applyAlignment="1">
      <alignment horizontal="center" vertical="center" wrapText="1"/>
    </xf>
    <xf numFmtId="0" fontId="2" fillId="0" borderId="3" xfId="0" applyFont="1" applyBorder="1" applyAlignment="1"/>
    <xf numFmtId="0" fontId="2" fillId="0" borderId="2" xfId="0" applyFont="1" applyBorder="1" applyAlignment="1"/>
    <xf numFmtId="0" fontId="2" fillId="0" borderId="4" xfId="0" applyFont="1" applyBorder="1" applyAlignment="1"/>
    <xf numFmtId="0" fontId="2" fillId="0" borderId="6" xfId="0" applyFont="1" applyBorder="1" applyAlignment="1"/>
    <xf numFmtId="0" fontId="2" fillId="0" borderId="5" xfId="0" applyFont="1" applyBorder="1" applyAlignment="1"/>
    <xf numFmtId="0" fontId="24"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4" fillId="0" borderId="0" xfId="0" applyFont="1" applyAlignment="1">
      <alignment horizontal="center" vertical="center"/>
    </xf>
    <xf numFmtId="0" fontId="2" fillId="0" borderId="0" xfId="0" applyFont="1" applyAlignment="1"/>
    <xf numFmtId="0" fontId="21" fillId="0" borderId="8" xfId="0" applyFont="1" applyBorder="1" applyAlignment="1">
      <alignment horizontal="center" vertical="center" wrapText="1"/>
    </xf>
    <xf numFmtId="0" fontId="20" fillId="4" borderId="8" xfId="0" applyFont="1" applyFill="1" applyBorder="1" applyAlignment="1">
      <alignment horizontal="left" vertical="center" wrapText="1"/>
    </xf>
    <xf numFmtId="0" fontId="2" fillId="4" borderId="9" xfId="0" applyFont="1" applyFill="1" applyBorder="1" applyAlignment="1">
      <alignment horizontal="left"/>
    </xf>
    <xf numFmtId="0" fontId="2" fillId="4" borderId="10" xfId="0" applyFont="1" applyFill="1" applyBorder="1" applyAlignment="1">
      <alignment horizontal="left"/>
    </xf>
    <xf numFmtId="0" fontId="8" fillId="0" borderId="1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17" fillId="0" borderId="8" xfId="0" applyFont="1" applyBorder="1" applyAlignment="1">
      <alignment horizontal="center" vertical="center"/>
    </xf>
    <xf numFmtId="0" fontId="7" fillId="0" borderId="10" xfId="0" applyFont="1" applyBorder="1" applyAlignment="1"/>
    <xf numFmtId="0" fontId="7" fillId="0" borderId="8" xfId="0" applyFont="1" applyBorder="1" applyAlignment="1">
      <alignment horizontal="center" vertical="center"/>
    </xf>
    <xf numFmtId="0" fontId="2" fillId="0" borderId="10" xfId="0" applyFont="1" applyBorder="1" applyAlignment="1">
      <alignment vertical="center"/>
    </xf>
    <xf numFmtId="0" fontId="8" fillId="0" borderId="4" xfId="0" applyFont="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wrapText="1"/>
    </xf>
    <xf numFmtId="0" fontId="2" fillId="0" borderId="10" xfId="0" applyFont="1" applyBorder="1" applyAlignment="1">
      <alignment wrapText="1"/>
    </xf>
    <xf numFmtId="0" fontId="8" fillId="4" borderId="8" xfId="0" applyFont="1" applyFill="1" applyBorder="1" applyAlignment="1">
      <alignment horizontal="center" vertical="center"/>
    </xf>
    <xf numFmtId="0" fontId="2" fillId="4" borderId="9" xfId="0" applyFont="1" applyFill="1" applyBorder="1" applyAlignment="1"/>
    <xf numFmtId="0" fontId="2" fillId="4" borderId="10" xfId="0" applyFont="1" applyFill="1" applyBorder="1" applyAlignment="1"/>
    <xf numFmtId="0" fontId="8" fillId="0" borderId="10" xfId="0" applyFont="1" applyBorder="1" applyAlignment="1">
      <alignment horizontal="center" vertical="center"/>
    </xf>
    <xf numFmtId="0" fontId="2" fillId="4" borderId="9" xfId="0" applyFont="1" applyFill="1" applyBorder="1" applyAlignment="1">
      <alignment horizontal="center" vertical="center" wrapText="1"/>
    </xf>
    <xf numFmtId="0" fontId="17" fillId="0" borderId="15" xfId="0" applyFont="1" applyBorder="1" applyAlignment="1">
      <alignment horizontal="center" vertical="center" wrapText="1"/>
    </xf>
    <xf numFmtId="0" fontId="2" fillId="0" borderId="15" xfId="0" applyFont="1" applyBorder="1" applyAlignment="1"/>
    <xf numFmtId="0" fontId="7" fillId="0" borderId="13" xfId="0" applyFont="1" applyBorder="1" applyAlignment="1">
      <alignment horizontal="center" vertical="center"/>
    </xf>
    <xf numFmtId="0" fontId="2" fillId="0" borderId="12" xfId="0" applyFont="1" applyBorder="1" applyAlignment="1"/>
    <xf numFmtId="0" fontId="17" fillId="0" borderId="13" xfId="0" applyFont="1" applyBorder="1" applyAlignment="1">
      <alignment horizontal="center" vertical="center" wrapText="1"/>
    </xf>
    <xf numFmtId="0" fontId="16" fillId="0" borderId="3" xfId="0" applyFont="1" applyBorder="1" applyAlignment="1">
      <alignment horizontal="center" vertical="center" wrapText="1"/>
    </xf>
    <xf numFmtId="0" fontId="7" fillId="0" borderId="11" xfId="0" applyFont="1" applyBorder="1" applyAlignment="1">
      <alignment horizontal="center" vertical="center"/>
    </xf>
    <xf numFmtId="0" fontId="2" fillId="0" borderId="13" xfId="0" applyFont="1" applyBorder="1" applyAlignment="1"/>
    <xf numFmtId="0" fontId="8" fillId="0" borderId="10" xfId="0" applyFont="1" applyBorder="1" applyAlignment="1">
      <alignment horizontal="center" vertical="center" wrapText="1"/>
    </xf>
    <xf numFmtId="0" fontId="7" fillId="0" borderId="1" xfId="0" applyFont="1" applyBorder="1" applyAlignment="1">
      <alignment horizontal="center" vertical="center"/>
    </xf>
    <xf numFmtId="0" fontId="17" fillId="0" borderId="10" xfId="0" applyFont="1" applyBorder="1" applyAlignment="1">
      <alignment horizontal="center" vertical="center"/>
    </xf>
    <xf numFmtId="0" fontId="7" fillId="0" borderId="10" xfId="0" applyFont="1" applyBorder="1" applyAlignment="1">
      <alignment horizontal="center" vertical="center"/>
    </xf>
    <xf numFmtId="0" fontId="17" fillId="0" borderId="8" xfId="0" applyFont="1" applyBorder="1" applyAlignment="1">
      <alignment horizontal="center" vertical="center" wrapText="1"/>
    </xf>
    <xf numFmtId="0" fontId="17" fillId="0" borderId="15" xfId="0" applyFont="1" applyBorder="1" applyAlignment="1">
      <alignment horizontal="center" vertical="center"/>
    </xf>
    <xf numFmtId="0" fontId="7" fillId="0" borderId="15" xfId="0" applyFont="1" applyBorder="1" applyAlignment="1"/>
    <xf numFmtId="0" fontId="8" fillId="0" borderId="3" xfId="0" applyFont="1" applyBorder="1" applyAlignment="1">
      <alignment horizontal="center" vertical="center" wrapText="1"/>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xf>
    <xf numFmtId="0" fontId="15" fillId="0" borderId="6" xfId="0" applyFont="1" applyBorder="1" applyAlignment="1">
      <alignment horizontal="center" vertical="center"/>
    </xf>
    <xf numFmtId="0" fontId="29" fillId="0" borderId="15" xfId="2" applyFont="1" applyBorder="1" applyAlignment="1">
      <alignment horizontal="center" vertical="center" wrapText="1"/>
    </xf>
    <xf numFmtId="0" fontId="30" fillId="0" borderId="15" xfId="2" applyFont="1" applyBorder="1" applyAlignment="1"/>
    <xf numFmtId="0" fontId="30" fillId="0" borderId="15" xfId="2" applyFont="1" applyBorder="1" applyAlignment="1">
      <alignment horizontal="center"/>
    </xf>
    <xf numFmtId="0" fontId="22" fillId="0" borderId="0" xfId="0" applyFont="1" applyAlignment="1">
      <alignment horizontal="center"/>
    </xf>
    <xf numFmtId="0" fontId="0" fillId="0" borderId="0" xfId="0" applyAlignment="1">
      <alignment horizontal="center"/>
    </xf>
    <xf numFmtId="0" fontId="41" fillId="9" borderId="29" xfId="0" applyFont="1" applyFill="1" applyBorder="1" applyAlignment="1">
      <alignment horizontal="center"/>
    </xf>
    <xf numFmtId="0" fontId="41" fillId="9" borderId="30" xfId="0" applyFont="1" applyFill="1" applyBorder="1" applyAlignment="1">
      <alignment horizontal="center"/>
    </xf>
    <xf numFmtId="0" fontId="41" fillId="8" borderId="26" xfId="0" applyFont="1" applyFill="1" applyBorder="1" applyAlignment="1">
      <alignment horizontal="center"/>
    </xf>
    <xf numFmtId="0" fontId="41" fillId="8" borderId="27" xfId="0" applyFont="1" applyFill="1" applyBorder="1" applyAlignment="1">
      <alignment horizontal="center"/>
    </xf>
    <xf numFmtId="0" fontId="41" fillId="9" borderId="26" xfId="0" applyFont="1" applyFill="1" applyBorder="1" applyAlignment="1">
      <alignment horizontal="center"/>
    </xf>
    <xf numFmtId="0" fontId="41" fillId="9" borderId="27" xfId="0" applyFont="1" applyFill="1" applyBorder="1" applyAlignment="1">
      <alignment horizontal="center"/>
    </xf>
    <xf numFmtId="0" fontId="41" fillId="9" borderId="31" xfId="0" applyFont="1" applyFill="1" applyBorder="1" applyAlignment="1">
      <alignment horizontal="center"/>
    </xf>
    <xf numFmtId="0" fontId="55" fillId="0" borderId="15" xfId="0" applyFont="1" applyBorder="1" applyAlignment="1">
      <alignment horizontal="center"/>
    </xf>
    <xf numFmtId="0" fontId="59" fillId="0" borderId="15" xfId="0" applyFont="1" applyBorder="1" applyAlignment="1">
      <alignment horizontal="center"/>
    </xf>
    <xf numFmtId="168" fontId="34" fillId="0" borderId="39" xfId="0" applyNumberFormat="1" applyFont="1" applyBorder="1" applyAlignment="1">
      <alignment horizontal="center"/>
    </xf>
    <xf numFmtId="168" fontId="34" fillId="0" borderId="38" xfId="0" applyNumberFormat="1" applyFont="1" applyBorder="1" applyAlignment="1">
      <alignment horizontal="center"/>
    </xf>
    <xf numFmtId="168" fontId="34" fillId="0" borderId="0" xfId="0" applyNumberFormat="1" applyFont="1" applyAlignment="1">
      <alignment horizontal="center"/>
    </xf>
    <xf numFmtId="0" fontId="43" fillId="0" borderId="18" xfId="0" applyFont="1" applyBorder="1" applyAlignment="1">
      <alignment horizontal="center"/>
    </xf>
    <xf numFmtId="0" fontId="43" fillId="0" borderId="23" xfId="0" applyFont="1" applyBorder="1" applyAlignment="1">
      <alignment horizontal="center"/>
    </xf>
    <xf numFmtId="0" fontId="43" fillId="0" borderId="25" xfId="0" applyFont="1" applyBorder="1" applyAlignment="1">
      <alignment horizontal="center"/>
    </xf>
    <xf numFmtId="0" fontId="43" fillId="0" borderId="15" xfId="0" applyFont="1" applyBorder="1" applyAlignment="1">
      <alignment horizontal="center"/>
    </xf>
    <xf numFmtId="0" fontId="55" fillId="0" borderId="32" xfId="0" applyFont="1" applyBorder="1" applyAlignment="1">
      <alignment horizontal="center"/>
    </xf>
    <xf numFmtId="0" fontId="55" fillId="0" borderId="23" xfId="0" applyFont="1" applyBorder="1" applyAlignment="1">
      <alignment horizontal="center"/>
    </xf>
    <xf numFmtId="0" fontId="55" fillId="0" borderId="35" xfId="0" applyFont="1" applyBorder="1" applyAlignment="1">
      <alignment horizontal="center"/>
    </xf>
    <xf numFmtId="0" fontId="58" fillId="0" borderId="15" xfId="0" applyFont="1" applyBorder="1" applyAlignment="1">
      <alignment horizontal="center" vertical="center"/>
    </xf>
    <xf numFmtId="0" fontId="58" fillId="0" borderId="18" xfId="0" applyFont="1" applyBorder="1" applyAlignment="1">
      <alignment horizontal="center" vertical="center"/>
    </xf>
    <xf numFmtId="0" fontId="58" fillId="0" borderId="20" xfId="0" applyFont="1" applyBorder="1" applyAlignment="1">
      <alignment horizontal="center" vertical="center"/>
    </xf>
    <xf numFmtId="0" fontId="3" fillId="0" borderId="0" xfId="0" applyFont="1" applyAlignment="1">
      <alignment horizontal="center" vertical="center"/>
    </xf>
    <xf numFmtId="0" fontId="0" fillId="0" borderId="0" xfId="0" applyAlignment="1"/>
    <xf numFmtId="0" fontId="4" fillId="0" borderId="6" xfId="0" applyFont="1" applyBorder="1" applyAlignment="1">
      <alignment horizontal="center" vertical="center"/>
    </xf>
    <xf numFmtId="0" fontId="63" fillId="0" borderId="0" xfId="0" applyFont="1"/>
    <xf numFmtId="10" fontId="63" fillId="0" borderId="0" xfId="7" applyNumberFormat="1" applyFont="1"/>
    <xf numFmtId="169" fontId="63" fillId="0" borderId="0" xfId="7" applyNumberFormat="1" applyFont="1"/>
    <xf numFmtId="44" fontId="57" fillId="0" borderId="15" xfId="1" applyFont="1" applyBorder="1" applyAlignment="1">
      <alignment horizontal="center" vertical="center"/>
    </xf>
  </cellXfs>
  <cellStyles count="8">
    <cellStyle name="Moneda" xfId="1" builtinId="4"/>
    <cellStyle name="Moneda [0] 2" xfId="6" xr:uid="{00000000-0005-0000-0000-000001000000}"/>
    <cellStyle name="Normal" xfId="0" builtinId="0"/>
    <cellStyle name="Normal 2" xfId="3" xr:uid="{00000000-0005-0000-0000-000003000000}"/>
    <cellStyle name="Normal 2 2" xfId="5" xr:uid="{00000000-0005-0000-0000-000004000000}"/>
    <cellStyle name="Normal 3" xfId="4" xr:uid="{00000000-0005-0000-0000-000005000000}"/>
    <cellStyle name="Normal 4" xfId="2" xr:uid="{00000000-0005-0000-0000-000006000000}"/>
    <cellStyle name="Porcentaje"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380999</xdr:colOff>
      <xdr:row>1</xdr:row>
      <xdr:rowOff>142875</xdr:rowOff>
    </xdr:from>
    <xdr:ext cx="2428875" cy="2119312"/>
    <xdr:pic>
      <xdr:nvPicPr>
        <xdr:cNvPr id="2" name="image1.png">
          <a:extLst>
            <a:ext uri="{FF2B5EF4-FFF2-40B4-BE49-F238E27FC236}">
              <a16:creationId xmlns:a16="http://schemas.microsoft.com/office/drawing/2014/main" id="{0510B681-3043-4EB2-8110-477B3935CE94}"/>
            </a:ext>
          </a:extLst>
        </xdr:cNvPr>
        <xdr:cNvPicPr preferRelativeResize="0"/>
      </xdr:nvPicPr>
      <xdr:blipFill>
        <a:blip xmlns:r="http://schemas.openxmlformats.org/officeDocument/2006/relationships" r:embed="rId1" cstate="print"/>
        <a:stretch>
          <a:fillRect/>
        </a:stretch>
      </xdr:blipFill>
      <xdr:spPr>
        <a:xfrm>
          <a:off x="380999" y="785813"/>
          <a:ext cx="2428875" cy="2119312"/>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815340</xdr:colOff>
      <xdr:row>0</xdr:row>
      <xdr:rowOff>1</xdr:rowOff>
    </xdr:from>
    <xdr:ext cx="845820" cy="929640"/>
    <xdr:pic>
      <xdr:nvPicPr>
        <xdr:cNvPr id="2" name="image1.png">
          <a:extLst>
            <a:ext uri="{FF2B5EF4-FFF2-40B4-BE49-F238E27FC236}">
              <a16:creationId xmlns:a16="http://schemas.microsoft.com/office/drawing/2014/main" id="{2D0EEFF3-31CC-41A6-A091-9C5DCA897ABA}"/>
            </a:ext>
          </a:extLst>
        </xdr:cNvPr>
        <xdr:cNvPicPr preferRelativeResize="0"/>
      </xdr:nvPicPr>
      <xdr:blipFill>
        <a:blip xmlns:r="http://schemas.openxmlformats.org/officeDocument/2006/relationships" r:embed="rId1" cstate="print"/>
        <a:stretch>
          <a:fillRect/>
        </a:stretch>
      </xdr:blipFill>
      <xdr:spPr>
        <a:xfrm>
          <a:off x="815340" y="1"/>
          <a:ext cx="845820" cy="92964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994"/>
  <sheetViews>
    <sheetView tabSelected="1" zoomScale="114" zoomScaleNormal="114" workbookViewId="0"/>
  </sheetViews>
  <sheetFormatPr baseColWidth="10" defaultColWidth="12.625" defaultRowHeight="15" customHeight="1" x14ac:dyDescent="0.2"/>
  <cols>
    <col min="1" max="1" width="12.625" style="185"/>
    <col min="2" max="2" width="33.125" style="185" customWidth="1"/>
    <col min="3" max="3" width="14.375" style="185" customWidth="1"/>
    <col min="4" max="4" width="18.125" style="185" customWidth="1"/>
    <col min="5" max="5" width="16.375" style="185" customWidth="1"/>
    <col min="6" max="6" width="23.5" style="185" customWidth="1"/>
    <col min="7" max="7" width="14.375" style="185" customWidth="1"/>
    <col min="8" max="8" width="18.125" style="185" customWidth="1"/>
    <col min="9" max="9" width="22.75" style="185" customWidth="1"/>
    <col min="10" max="10" width="23.5" style="185" customWidth="1"/>
    <col min="11" max="11" width="14.375" style="185" customWidth="1"/>
    <col min="12" max="12" width="18.125" style="185" customWidth="1"/>
    <col min="13" max="13" width="20" style="185" customWidth="1"/>
    <col min="14" max="14" width="23.5" style="185" customWidth="1"/>
    <col min="15" max="15" width="14.375" style="185" customWidth="1"/>
    <col min="16" max="16" width="18.125" style="185" customWidth="1"/>
    <col min="17" max="17" width="21.375" style="185" customWidth="1"/>
    <col min="18" max="18" width="23.5" style="185" customWidth="1"/>
    <col min="19" max="19" width="14.375" style="185" customWidth="1"/>
    <col min="20" max="20" width="18.125" style="185" customWidth="1"/>
    <col min="21" max="21" width="23.375" style="185" customWidth="1"/>
    <col min="22" max="22" width="23.5" style="185" customWidth="1"/>
    <col min="23" max="23" width="24.75" style="185" customWidth="1"/>
    <col min="24" max="24" width="18.125" style="185" customWidth="1"/>
    <col min="25" max="25" width="22.625" style="185" customWidth="1"/>
    <col min="26" max="26" width="23.5" style="185" customWidth="1"/>
    <col min="27" max="27" width="14.375" style="185" customWidth="1"/>
    <col min="28" max="28" width="18.125" style="185" customWidth="1"/>
    <col min="29" max="29" width="20.125" style="185" customWidth="1"/>
    <col min="30" max="30" width="23.5" style="185" customWidth="1"/>
    <col min="31" max="31" width="14.375" style="185" customWidth="1"/>
    <col min="32" max="32" width="18.125" style="185" customWidth="1"/>
    <col min="33" max="33" width="16.375" style="185" customWidth="1"/>
    <col min="34" max="34" width="23.5" style="185" customWidth="1"/>
    <col min="35" max="35" width="19.375" style="185" customWidth="1"/>
    <col min="36" max="36" width="18.125" style="185" customWidth="1"/>
    <col min="37" max="37" width="18.875" style="185" customWidth="1"/>
    <col min="38" max="38" width="23.5" style="185" customWidth="1"/>
    <col min="39" max="39" width="14.375" style="185" customWidth="1"/>
    <col min="40" max="40" width="18.125" style="185" customWidth="1"/>
    <col min="41" max="41" width="19.25" style="185" customWidth="1"/>
    <col min="42" max="42" width="23.5" style="185" customWidth="1"/>
    <col min="43" max="43" width="14.375" style="185" customWidth="1"/>
    <col min="44" max="44" width="18.125" style="185" customWidth="1"/>
    <col min="45" max="45" width="19.875" style="185" customWidth="1"/>
    <col min="46" max="46" width="23.5" style="185" customWidth="1"/>
    <col min="47" max="47" width="14.375" style="185" customWidth="1"/>
    <col min="48" max="48" width="18.125" style="185" customWidth="1"/>
    <col min="49" max="49" width="16.375" style="185" customWidth="1"/>
    <col min="50" max="50" width="23.5" style="185" customWidth="1"/>
    <col min="51" max="16384" width="12.625" style="185"/>
  </cols>
  <sheetData>
    <row r="1" spans="1:50" ht="51" customHeight="1" x14ac:dyDescent="0.25">
      <c r="B1" s="186"/>
      <c r="C1" s="187"/>
      <c r="D1" s="186"/>
      <c r="E1" s="188"/>
      <c r="F1" s="186"/>
      <c r="G1" s="189"/>
      <c r="H1" s="190"/>
      <c r="I1" s="188"/>
      <c r="J1" s="186"/>
      <c r="K1" s="186"/>
      <c r="L1" s="186"/>
      <c r="M1" s="188"/>
      <c r="N1" s="186"/>
      <c r="O1" s="186"/>
      <c r="P1" s="191"/>
      <c r="Q1" s="188"/>
      <c r="R1" s="186"/>
      <c r="S1" s="186"/>
      <c r="T1" s="191"/>
      <c r="U1" s="188"/>
      <c r="V1" s="186"/>
      <c r="AE1" s="192"/>
      <c r="AF1" s="192"/>
      <c r="AG1" s="192"/>
      <c r="AH1" s="192"/>
      <c r="AI1" s="192"/>
      <c r="AJ1" s="192"/>
      <c r="AK1" s="192"/>
      <c r="AL1" s="192"/>
      <c r="AM1" s="192"/>
      <c r="AN1" s="192"/>
      <c r="AP1" s="192"/>
    </row>
    <row r="2" spans="1:50" ht="53.25" customHeight="1" x14ac:dyDescent="0.2">
      <c r="B2" s="186"/>
      <c r="C2" s="327" t="s">
        <v>0</v>
      </c>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c r="AR2" s="327"/>
      <c r="AS2" s="327"/>
      <c r="AT2" s="327"/>
      <c r="AU2" s="327"/>
      <c r="AV2" s="327"/>
      <c r="AW2" s="327"/>
      <c r="AX2" s="193"/>
    </row>
    <row r="3" spans="1:50" ht="30" customHeight="1" x14ac:dyDescent="0.2">
      <c r="B3" s="186"/>
      <c r="C3" s="327" t="s">
        <v>1</v>
      </c>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7"/>
      <c r="AQ3" s="327"/>
      <c r="AR3" s="327"/>
      <c r="AS3" s="327"/>
      <c r="AT3" s="327"/>
      <c r="AU3" s="327"/>
      <c r="AV3" s="327"/>
      <c r="AW3" s="327"/>
      <c r="AX3" s="193"/>
    </row>
    <row r="4" spans="1:50" ht="30" customHeight="1" x14ac:dyDescent="0.2">
      <c r="B4" s="186"/>
      <c r="C4" s="326" t="s">
        <v>2</v>
      </c>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c r="AP4" s="326"/>
      <c r="AQ4" s="326"/>
      <c r="AR4" s="326"/>
      <c r="AS4" s="326"/>
      <c r="AT4" s="326"/>
      <c r="AU4" s="326"/>
      <c r="AV4" s="326"/>
      <c r="AW4" s="326"/>
      <c r="AX4" s="194"/>
    </row>
    <row r="5" spans="1:50" x14ac:dyDescent="0.25">
      <c r="B5" s="186"/>
      <c r="C5" s="286"/>
      <c r="D5" s="287"/>
      <c r="E5" s="287"/>
      <c r="F5" s="287"/>
      <c r="G5" s="287"/>
      <c r="H5" s="287"/>
      <c r="I5" s="287"/>
      <c r="J5" s="287"/>
      <c r="K5" s="186"/>
      <c r="L5" s="186"/>
      <c r="M5" s="188"/>
      <c r="N5" s="186"/>
      <c r="O5" s="186"/>
      <c r="P5" s="191"/>
      <c r="Q5" s="188"/>
      <c r="R5" s="186"/>
      <c r="S5" s="186"/>
      <c r="T5" s="191"/>
      <c r="U5" s="188"/>
      <c r="V5" s="186"/>
      <c r="AE5" s="192"/>
      <c r="AF5" s="192"/>
      <c r="AG5" s="192"/>
      <c r="AH5" s="192"/>
      <c r="AI5" s="192"/>
      <c r="AJ5" s="192"/>
      <c r="AK5" s="192"/>
      <c r="AL5" s="192"/>
      <c r="AM5" s="192"/>
      <c r="AN5" s="192"/>
      <c r="AP5" s="192"/>
    </row>
    <row r="6" spans="1:50" ht="53.25" customHeight="1" x14ac:dyDescent="0.2">
      <c r="B6" s="186"/>
      <c r="C6" s="328" t="s">
        <v>3</v>
      </c>
      <c r="D6" s="328"/>
      <c r="E6" s="328"/>
      <c r="F6" s="328"/>
      <c r="G6" s="328"/>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195"/>
    </row>
    <row r="7" spans="1:50" ht="36.75" customHeight="1" x14ac:dyDescent="0.2">
      <c r="A7" s="317" t="s">
        <v>4</v>
      </c>
      <c r="B7" s="280"/>
      <c r="C7" s="313" t="s">
        <v>5</v>
      </c>
      <c r="D7" s="279"/>
      <c r="E7" s="279"/>
      <c r="F7" s="280"/>
      <c r="G7" s="278" t="s">
        <v>6</v>
      </c>
      <c r="H7" s="279"/>
      <c r="I7" s="279"/>
      <c r="J7" s="280"/>
      <c r="K7" s="278" t="s">
        <v>7</v>
      </c>
      <c r="L7" s="279"/>
      <c r="M7" s="279"/>
      <c r="N7" s="280"/>
      <c r="O7" s="278" t="s">
        <v>8</v>
      </c>
      <c r="P7" s="279"/>
      <c r="Q7" s="279"/>
      <c r="R7" s="280"/>
      <c r="S7" s="278" t="s">
        <v>9</v>
      </c>
      <c r="T7" s="279"/>
      <c r="U7" s="279"/>
      <c r="V7" s="280"/>
      <c r="W7" s="278" t="s">
        <v>10</v>
      </c>
      <c r="X7" s="279"/>
      <c r="Y7" s="279"/>
      <c r="Z7" s="280"/>
      <c r="AA7" s="278" t="s">
        <v>11</v>
      </c>
      <c r="AB7" s="279"/>
      <c r="AC7" s="279"/>
      <c r="AD7" s="280"/>
      <c r="AE7" s="278" t="s">
        <v>12</v>
      </c>
      <c r="AF7" s="279"/>
      <c r="AG7" s="279"/>
      <c r="AH7" s="280"/>
      <c r="AI7" s="278" t="s">
        <v>13</v>
      </c>
      <c r="AJ7" s="279"/>
      <c r="AK7" s="279"/>
      <c r="AL7" s="280"/>
      <c r="AM7" s="278" t="s">
        <v>14</v>
      </c>
      <c r="AN7" s="279"/>
      <c r="AO7" s="279"/>
      <c r="AP7" s="280"/>
      <c r="AQ7" s="278" t="s">
        <v>15</v>
      </c>
      <c r="AR7" s="279"/>
      <c r="AS7" s="279"/>
      <c r="AT7" s="280"/>
      <c r="AU7" s="278" t="s">
        <v>16</v>
      </c>
      <c r="AV7" s="279"/>
      <c r="AW7" s="279"/>
      <c r="AX7" s="280"/>
    </row>
    <row r="8" spans="1:50" ht="95.25" customHeight="1" x14ac:dyDescent="0.2">
      <c r="A8" s="281"/>
      <c r="B8" s="283"/>
      <c r="C8" s="282"/>
      <c r="D8" s="282"/>
      <c r="E8" s="282"/>
      <c r="F8" s="283"/>
      <c r="G8" s="281"/>
      <c r="H8" s="282"/>
      <c r="I8" s="282"/>
      <c r="J8" s="283"/>
      <c r="K8" s="281"/>
      <c r="L8" s="282"/>
      <c r="M8" s="282"/>
      <c r="N8" s="283"/>
      <c r="O8" s="281"/>
      <c r="P8" s="282"/>
      <c r="Q8" s="282"/>
      <c r="R8" s="283"/>
      <c r="S8" s="281"/>
      <c r="T8" s="282"/>
      <c r="U8" s="282"/>
      <c r="V8" s="283"/>
      <c r="W8" s="281"/>
      <c r="X8" s="282"/>
      <c r="Y8" s="282"/>
      <c r="Z8" s="283"/>
      <c r="AA8" s="281"/>
      <c r="AB8" s="282"/>
      <c r="AC8" s="282"/>
      <c r="AD8" s="283"/>
      <c r="AE8" s="281"/>
      <c r="AF8" s="282"/>
      <c r="AG8" s="282"/>
      <c r="AH8" s="283"/>
      <c r="AI8" s="281"/>
      <c r="AJ8" s="282"/>
      <c r="AK8" s="282"/>
      <c r="AL8" s="283"/>
      <c r="AM8" s="281"/>
      <c r="AN8" s="282"/>
      <c r="AO8" s="282"/>
      <c r="AP8" s="283"/>
      <c r="AQ8" s="281"/>
      <c r="AR8" s="282"/>
      <c r="AS8" s="282"/>
      <c r="AT8" s="283"/>
      <c r="AU8" s="281"/>
      <c r="AV8" s="282"/>
      <c r="AW8" s="282"/>
      <c r="AX8" s="283"/>
    </row>
    <row r="9" spans="1:50" ht="402" customHeight="1" x14ac:dyDescent="0.2">
      <c r="A9" s="196" t="s">
        <v>17</v>
      </c>
      <c r="B9" s="197" t="s">
        <v>18</v>
      </c>
      <c r="C9" s="263" t="s">
        <v>19</v>
      </c>
      <c r="D9" s="267"/>
      <c r="E9" s="267"/>
      <c r="F9" s="268"/>
      <c r="G9" s="263" t="s">
        <v>19</v>
      </c>
      <c r="H9" s="267"/>
      <c r="I9" s="267"/>
      <c r="J9" s="268"/>
      <c r="K9" s="284" t="s">
        <v>20</v>
      </c>
      <c r="L9" s="267"/>
      <c r="M9" s="267"/>
      <c r="N9" s="268"/>
      <c r="O9" s="263" t="s">
        <v>19</v>
      </c>
      <c r="P9" s="267"/>
      <c r="Q9" s="267"/>
      <c r="R9" s="268"/>
      <c r="S9" s="263" t="s">
        <v>19</v>
      </c>
      <c r="T9" s="267"/>
      <c r="U9" s="267"/>
      <c r="V9" s="268"/>
      <c r="W9" s="263" t="s">
        <v>19</v>
      </c>
      <c r="X9" s="267"/>
      <c r="Y9" s="267"/>
      <c r="Z9" s="268"/>
      <c r="AA9" s="263" t="s">
        <v>19</v>
      </c>
      <c r="AB9" s="267"/>
      <c r="AC9" s="267"/>
      <c r="AD9" s="268"/>
      <c r="AE9" s="263" t="s">
        <v>19</v>
      </c>
      <c r="AF9" s="267"/>
      <c r="AG9" s="267"/>
      <c r="AH9" s="268"/>
      <c r="AI9" s="263" t="s">
        <v>19</v>
      </c>
      <c r="AJ9" s="267"/>
      <c r="AK9" s="267"/>
      <c r="AL9" s="268"/>
      <c r="AM9" s="263" t="s">
        <v>19</v>
      </c>
      <c r="AN9" s="267"/>
      <c r="AO9" s="267"/>
      <c r="AP9" s="268"/>
      <c r="AQ9" s="269" t="s">
        <v>21</v>
      </c>
      <c r="AR9" s="270"/>
      <c r="AS9" s="270"/>
      <c r="AT9" s="271"/>
      <c r="AU9" s="263" t="s">
        <v>19</v>
      </c>
      <c r="AV9" s="267"/>
      <c r="AW9" s="267"/>
      <c r="AX9" s="268"/>
    </row>
    <row r="10" spans="1:50" ht="95.25" customHeight="1" x14ac:dyDescent="0.2">
      <c r="A10" s="314" t="s">
        <v>22</v>
      </c>
      <c r="B10" s="199" t="s">
        <v>23</v>
      </c>
      <c r="C10" s="200" t="s">
        <v>24</v>
      </c>
      <c r="D10" s="200" t="s">
        <v>25</v>
      </c>
      <c r="E10" s="201" t="s">
        <v>26</v>
      </c>
      <c r="F10" s="200" t="s">
        <v>27</v>
      </c>
      <c r="G10" s="200" t="s">
        <v>24</v>
      </c>
      <c r="H10" s="200" t="s">
        <v>28</v>
      </c>
      <c r="I10" s="201" t="s">
        <v>26</v>
      </c>
      <c r="J10" s="200" t="s">
        <v>27</v>
      </c>
      <c r="K10" s="200" t="s">
        <v>24</v>
      </c>
      <c r="L10" s="200" t="s">
        <v>28</v>
      </c>
      <c r="M10" s="201" t="s">
        <v>26</v>
      </c>
      <c r="N10" s="200" t="s">
        <v>27</v>
      </c>
      <c r="O10" s="200" t="s">
        <v>24</v>
      </c>
      <c r="P10" s="200" t="s">
        <v>28</v>
      </c>
      <c r="Q10" s="201" t="s">
        <v>26</v>
      </c>
      <c r="R10" s="200" t="s">
        <v>27</v>
      </c>
      <c r="S10" s="200" t="s">
        <v>24</v>
      </c>
      <c r="T10" s="200" t="s">
        <v>28</v>
      </c>
      <c r="U10" s="201" t="s">
        <v>26</v>
      </c>
      <c r="V10" s="200" t="s">
        <v>27</v>
      </c>
      <c r="W10" s="200" t="s">
        <v>24</v>
      </c>
      <c r="X10" s="200" t="s">
        <v>28</v>
      </c>
      <c r="Y10" s="201" t="s">
        <v>26</v>
      </c>
      <c r="Z10" s="200" t="s">
        <v>27</v>
      </c>
      <c r="AA10" s="200" t="s">
        <v>24</v>
      </c>
      <c r="AB10" s="200" t="s">
        <v>28</v>
      </c>
      <c r="AC10" s="201" t="s">
        <v>26</v>
      </c>
      <c r="AD10" s="200" t="s">
        <v>27</v>
      </c>
      <c r="AE10" s="200" t="s">
        <v>24</v>
      </c>
      <c r="AF10" s="200" t="s">
        <v>28</v>
      </c>
      <c r="AG10" s="201" t="s">
        <v>26</v>
      </c>
      <c r="AH10" s="200" t="s">
        <v>27</v>
      </c>
      <c r="AI10" s="200" t="s">
        <v>24</v>
      </c>
      <c r="AJ10" s="200" t="s">
        <v>28</v>
      </c>
      <c r="AK10" s="201" t="s">
        <v>26</v>
      </c>
      <c r="AL10" s="200" t="s">
        <v>27</v>
      </c>
      <c r="AM10" s="200" t="s">
        <v>24</v>
      </c>
      <c r="AN10" s="200" t="s">
        <v>28</v>
      </c>
      <c r="AO10" s="201" t="s">
        <v>26</v>
      </c>
      <c r="AP10" s="200" t="s">
        <v>27</v>
      </c>
      <c r="AQ10" s="200" t="s">
        <v>24</v>
      </c>
      <c r="AR10" s="200" t="s">
        <v>28</v>
      </c>
      <c r="AS10" s="201" t="s">
        <v>26</v>
      </c>
      <c r="AT10" s="200" t="s">
        <v>27</v>
      </c>
      <c r="AU10" s="200" t="s">
        <v>24</v>
      </c>
      <c r="AV10" s="200" t="s">
        <v>28</v>
      </c>
      <c r="AW10" s="201" t="s">
        <v>26</v>
      </c>
      <c r="AX10" s="200" t="s">
        <v>27</v>
      </c>
    </row>
    <row r="11" spans="1:50" ht="127.5" customHeight="1" x14ac:dyDescent="0.2">
      <c r="A11" s="315"/>
      <c r="B11" s="199">
        <v>1</v>
      </c>
      <c r="C11" s="202" t="s">
        <v>29</v>
      </c>
      <c r="D11" s="203">
        <v>44340</v>
      </c>
      <c r="E11" s="204">
        <v>260843621</v>
      </c>
      <c r="F11" s="205" t="s">
        <v>19</v>
      </c>
      <c r="G11" s="202" t="s">
        <v>30</v>
      </c>
      <c r="H11" s="203">
        <v>43223</v>
      </c>
      <c r="I11" s="204">
        <v>900000000</v>
      </c>
      <c r="J11" s="205" t="s">
        <v>19</v>
      </c>
      <c r="K11" s="202"/>
      <c r="L11" s="203"/>
      <c r="M11" s="204"/>
      <c r="N11" s="205" t="s">
        <v>31</v>
      </c>
      <c r="O11" s="202" t="s">
        <v>32</v>
      </c>
      <c r="P11" s="203">
        <v>43482</v>
      </c>
      <c r="Q11" s="204">
        <v>656307836</v>
      </c>
      <c r="R11" s="205" t="s">
        <v>19</v>
      </c>
      <c r="S11" s="206" t="s">
        <v>33</v>
      </c>
      <c r="T11" s="203">
        <v>43809</v>
      </c>
      <c r="U11" s="207">
        <v>348675254</v>
      </c>
      <c r="V11" s="208" t="s">
        <v>19</v>
      </c>
      <c r="W11" s="206" t="s">
        <v>34</v>
      </c>
      <c r="X11" s="203">
        <v>43461</v>
      </c>
      <c r="Y11" s="207">
        <v>274042899</v>
      </c>
      <c r="Z11" s="208" t="s">
        <v>19</v>
      </c>
      <c r="AA11" s="202" t="s">
        <v>35</v>
      </c>
      <c r="AB11" s="203">
        <v>44194</v>
      </c>
      <c r="AC11" s="204">
        <v>225687784</v>
      </c>
      <c r="AD11" s="205" t="s">
        <v>19</v>
      </c>
      <c r="AE11" s="209" t="s">
        <v>36</v>
      </c>
      <c r="AF11" s="210">
        <v>43810</v>
      </c>
      <c r="AG11" s="211">
        <v>699270180</v>
      </c>
      <c r="AH11" s="212" t="s">
        <v>19</v>
      </c>
      <c r="AI11" s="210" t="s">
        <v>0</v>
      </c>
      <c r="AJ11" s="210">
        <v>43543</v>
      </c>
      <c r="AK11" s="211">
        <v>315606088</v>
      </c>
      <c r="AL11" s="212" t="s">
        <v>19</v>
      </c>
      <c r="AM11" s="209" t="s">
        <v>37</v>
      </c>
      <c r="AN11" s="210">
        <v>44488</v>
      </c>
      <c r="AO11" s="211">
        <v>1290772600</v>
      </c>
      <c r="AP11" s="212" t="s">
        <v>19</v>
      </c>
      <c r="AQ11" s="206" t="s">
        <v>38</v>
      </c>
      <c r="AR11" s="203">
        <v>44553</v>
      </c>
      <c r="AS11" s="207">
        <v>245670740</v>
      </c>
      <c r="AT11" s="208" t="s">
        <v>39</v>
      </c>
      <c r="AU11" s="202" t="s">
        <v>40</v>
      </c>
      <c r="AV11" s="203">
        <v>43762</v>
      </c>
      <c r="AW11" s="211">
        <v>142037454</v>
      </c>
      <c r="AX11" s="205" t="s">
        <v>19</v>
      </c>
    </row>
    <row r="12" spans="1:50" ht="176.45" customHeight="1" x14ac:dyDescent="0.2">
      <c r="A12" s="315"/>
      <c r="B12" s="199">
        <v>2</v>
      </c>
      <c r="C12" s="202" t="s">
        <v>41</v>
      </c>
      <c r="D12" s="203">
        <v>45174</v>
      </c>
      <c r="E12" s="204">
        <v>34298000</v>
      </c>
      <c r="F12" s="205" t="s">
        <v>42</v>
      </c>
      <c r="G12" s="202" t="s">
        <v>30</v>
      </c>
      <c r="H12" s="203">
        <v>44292</v>
      </c>
      <c r="I12" s="204">
        <v>1150900000</v>
      </c>
      <c r="J12" s="205" t="s">
        <v>19</v>
      </c>
      <c r="K12" s="202"/>
      <c r="L12" s="203"/>
      <c r="M12" s="204"/>
      <c r="N12" s="205"/>
      <c r="O12" s="202" t="s">
        <v>43</v>
      </c>
      <c r="P12" s="203">
        <v>43692</v>
      </c>
      <c r="Q12" s="204">
        <v>119540260</v>
      </c>
      <c r="R12" s="208" t="s">
        <v>44</v>
      </c>
      <c r="S12" s="206" t="s">
        <v>45</v>
      </c>
      <c r="T12" s="203">
        <v>43683</v>
      </c>
      <c r="U12" s="207">
        <v>135931320</v>
      </c>
      <c r="V12" s="208" t="s">
        <v>19</v>
      </c>
      <c r="W12" s="206" t="s">
        <v>46</v>
      </c>
      <c r="X12" s="203">
        <v>44463</v>
      </c>
      <c r="Y12" s="207">
        <v>87661697.709999993</v>
      </c>
      <c r="Z12" s="208" t="s">
        <v>19</v>
      </c>
      <c r="AA12" s="202" t="s">
        <v>47</v>
      </c>
      <c r="AB12" s="203">
        <v>44503</v>
      </c>
      <c r="AC12" s="204">
        <v>233929132</v>
      </c>
      <c r="AD12" s="205" t="s">
        <v>19</v>
      </c>
      <c r="AE12" s="209" t="s">
        <v>48</v>
      </c>
      <c r="AF12" s="210">
        <v>43537</v>
      </c>
      <c r="AG12" s="211">
        <v>135114000</v>
      </c>
      <c r="AH12" s="208" t="s">
        <v>49</v>
      </c>
      <c r="AI12" s="209" t="s">
        <v>32</v>
      </c>
      <c r="AJ12" s="210">
        <v>44154</v>
      </c>
      <c r="AK12" s="211">
        <v>174983550</v>
      </c>
      <c r="AL12" s="212" t="s">
        <v>19</v>
      </c>
      <c r="AM12" s="209" t="s">
        <v>50</v>
      </c>
      <c r="AN12" s="210">
        <v>44286</v>
      </c>
      <c r="AO12" s="211">
        <v>1204830000</v>
      </c>
      <c r="AP12" s="208" t="s">
        <v>39</v>
      </c>
      <c r="AQ12" s="206" t="s">
        <v>51</v>
      </c>
      <c r="AR12" s="203">
        <v>44890</v>
      </c>
      <c r="AS12" s="207">
        <v>344524040</v>
      </c>
      <c r="AT12" s="208" t="s">
        <v>39</v>
      </c>
      <c r="AU12" s="202" t="s">
        <v>52</v>
      </c>
      <c r="AV12" s="213">
        <v>43089</v>
      </c>
      <c r="AW12" s="211">
        <v>108943549</v>
      </c>
      <c r="AX12" s="208" t="s">
        <v>19</v>
      </c>
    </row>
    <row r="13" spans="1:50" ht="186" customHeight="1" x14ac:dyDescent="0.2">
      <c r="A13" s="315"/>
      <c r="B13" s="199">
        <v>3</v>
      </c>
      <c r="C13" s="214"/>
      <c r="D13" s="215"/>
      <c r="E13" s="216"/>
      <c r="F13" s="217"/>
      <c r="G13" s="202" t="s">
        <v>30</v>
      </c>
      <c r="H13" s="203">
        <v>44081</v>
      </c>
      <c r="I13" s="204">
        <v>734000000</v>
      </c>
      <c r="J13" s="205" t="s">
        <v>19</v>
      </c>
      <c r="K13" s="202"/>
      <c r="L13" s="203"/>
      <c r="M13" s="204"/>
      <c r="N13" s="205"/>
      <c r="O13" s="202" t="s">
        <v>53</v>
      </c>
      <c r="P13" s="203">
        <v>41132</v>
      </c>
      <c r="Q13" s="204">
        <v>97300000</v>
      </c>
      <c r="R13" s="205" t="s">
        <v>54</v>
      </c>
      <c r="S13" s="206" t="s">
        <v>45</v>
      </c>
      <c r="T13" s="203">
        <v>43733</v>
      </c>
      <c r="U13" s="207">
        <v>127942850</v>
      </c>
      <c r="V13" s="208" t="s">
        <v>19</v>
      </c>
      <c r="W13" s="206" t="s">
        <v>55</v>
      </c>
      <c r="X13" s="203">
        <v>44445</v>
      </c>
      <c r="Y13" s="207">
        <v>153981324</v>
      </c>
      <c r="Z13" s="208" t="s">
        <v>19</v>
      </c>
      <c r="AA13" s="202" t="s">
        <v>56</v>
      </c>
      <c r="AB13" s="203">
        <v>44376</v>
      </c>
      <c r="AC13" s="204">
        <v>120040536</v>
      </c>
      <c r="AD13" s="205" t="s">
        <v>19</v>
      </c>
      <c r="AE13" s="209" t="s">
        <v>57</v>
      </c>
      <c r="AF13" s="210">
        <v>43380</v>
      </c>
      <c r="AG13" s="211">
        <v>11625103</v>
      </c>
      <c r="AH13" s="212" t="s">
        <v>19</v>
      </c>
      <c r="AI13" s="209" t="s">
        <v>58</v>
      </c>
      <c r="AJ13" s="210">
        <v>44539</v>
      </c>
      <c r="AK13" s="211">
        <v>475919080</v>
      </c>
      <c r="AL13" s="212" t="s">
        <v>19</v>
      </c>
      <c r="AM13" s="209" t="s">
        <v>59</v>
      </c>
      <c r="AN13" s="210">
        <v>44578</v>
      </c>
      <c r="AO13" s="211">
        <v>251366080</v>
      </c>
      <c r="AP13" s="208" t="s">
        <v>60</v>
      </c>
      <c r="AQ13" s="218"/>
      <c r="AR13" s="219"/>
      <c r="AS13" s="220"/>
      <c r="AT13" s="221"/>
      <c r="AU13" s="202" t="s">
        <v>61</v>
      </c>
      <c r="AV13" s="213">
        <v>44760</v>
      </c>
      <c r="AW13" s="211">
        <v>149999738</v>
      </c>
      <c r="AX13" s="208" t="s">
        <v>62</v>
      </c>
    </row>
    <row r="14" spans="1:50" ht="150" customHeight="1" x14ac:dyDescent="0.2">
      <c r="A14" s="315"/>
      <c r="B14" s="199">
        <v>4</v>
      </c>
      <c r="C14" s="214"/>
      <c r="D14" s="214"/>
      <c r="E14" s="222"/>
      <c r="F14" s="217"/>
      <c r="G14" s="214"/>
      <c r="H14" s="214"/>
      <c r="I14" s="222"/>
      <c r="J14" s="217"/>
      <c r="K14" s="214"/>
      <c r="L14" s="214"/>
      <c r="M14" s="222"/>
      <c r="N14" s="217"/>
      <c r="O14" s="202" t="s">
        <v>63</v>
      </c>
      <c r="P14" s="203">
        <v>44483</v>
      </c>
      <c r="Q14" s="204">
        <v>142613237</v>
      </c>
      <c r="R14" s="208" t="s">
        <v>64</v>
      </c>
      <c r="S14" s="206" t="s">
        <v>65</v>
      </c>
      <c r="T14" s="203">
        <v>44559</v>
      </c>
      <c r="U14" s="207">
        <v>40183495</v>
      </c>
      <c r="V14" s="208" t="s">
        <v>19</v>
      </c>
      <c r="W14" s="206" t="s">
        <v>66</v>
      </c>
      <c r="X14" s="203">
        <v>44561</v>
      </c>
      <c r="Y14" s="207">
        <f>13864983854*20%</f>
        <v>2772996770.8000002</v>
      </c>
      <c r="Z14" s="208" t="s">
        <v>19</v>
      </c>
      <c r="AA14" s="202" t="s">
        <v>67</v>
      </c>
      <c r="AB14" s="203">
        <v>44922</v>
      </c>
      <c r="AC14" s="223">
        <v>196659400</v>
      </c>
      <c r="AD14" s="205" t="s">
        <v>19</v>
      </c>
      <c r="AE14" s="209" t="s">
        <v>68</v>
      </c>
      <c r="AF14" s="210">
        <v>43426</v>
      </c>
      <c r="AG14" s="224">
        <v>21785330</v>
      </c>
      <c r="AH14" s="212" t="s">
        <v>19</v>
      </c>
      <c r="AI14" s="209" t="s">
        <v>69</v>
      </c>
      <c r="AJ14" s="210">
        <v>44733</v>
      </c>
      <c r="AK14" s="224">
        <v>388677800</v>
      </c>
      <c r="AL14" s="212" t="s">
        <v>19</v>
      </c>
      <c r="AM14" s="209" t="s">
        <v>70</v>
      </c>
      <c r="AN14" s="210">
        <v>44404</v>
      </c>
      <c r="AO14" s="224">
        <v>964529510</v>
      </c>
      <c r="AP14" s="212" t="s">
        <v>19</v>
      </c>
      <c r="AQ14" s="225"/>
      <c r="AR14" s="225"/>
      <c r="AS14" s="226"/>
      <c r="AT14" s="227"/>
      <c r="AU14" s="202"/>
      <c r="AV14" s="202"/>
      <c r="AW14" s="224"/>
      <c r="AX14" s="205"/>
    </row>
    <row r="15" spans="1:50" ht="95.25" customHeight="1" x14ac:dyDescent="0.2">
      <c r="A15" s="315"/>
      <c r="B15" s="199">
        <v>5</v>
      </c>
      <c r="C15" s="214"/>
      <c r="D15" s="214"/>
      <c r="E15" s="222"/>
      <c r="F15" s="217"/>
      <c r="G15" s="214"/>
      <c r="H15" s="214"/>
      <c r="I15" s="222"/>
      <c r="J15" s="217"/>
      <c r="K15" s="214"/>
      <c r="L15" s="214"/>
      <c r="M15" s="222"/>
      <c r="N15" s="217"/>
      <c r="O15" s="202" t="s">
        <v>71</v>
      </c>
      <c r="P15" s="203">
        <v>44483</v>
      </c>
      <c r="Q15" s="204">
        <v>947329653.40999997</v>
      </c>
      <c r="R15" s="205" t="s">
        <v>19</v>
      </c>
      <c r="S15" s="214"/>
      <c r="T15" s="214"/>
      <c r="U15" s="222"/>
      <c r="V15" s="228"/>
      <c r="W15" s="206" t="s">
        <v>72</v>
      </c>
      <c r="X15" s="203">
        <v>44747</v>
      </c>
      <c r="Y15" s="229">
        <v>148108447</v>
      </c>
      <c r="Z15" s="208" t="s">
        <v>19</v>
      </c>
      <c r="AA15" s="202" t="s">
        <v>73</v>
      </c>
      <c r="AB15" s="203">
        <v>44378</v>
      </c>
      <c r="AC15" s="223">
        <v>303950631</v>
      </c>
      <c r="AD15" s="205" t="s">
        <v>19</v>
      </c>
      <c r="AE15" s="209" t="s">
        <v>74</v>
      </c>
      <c r="AF15" s="210">
        <v>43236</v>
      </c>
      <c r="AG15" s="224">
        <v>50024533</v>
      </c>
      <c r="AH15" s="212" t="s">
        <v>19</v>
      </c>
      <c r="AI15" s="209"/>
      <c r="AJ15" s="210"/>
      <c r="AK15" s="224"/>
      <c r="AL15" s="212"/>
      <c r="AM15" s="209" t="s">
        <v>75</v>
      </c>
      <c r="AN15" s="210">
        <v>43770</v>
      </c>
      <c r="AO15" s="224">
        <v>539159250</v>
      </c>
      <c r="AP15" s="212" t="s">
        <v>19</v>
      </c>
      <c r="AQ15" s="225"/>
      <c r="AR15" s="225"/>
      <c r="AS15" s="226"/>
      <c r="AT15" s="227"/>
      <c r="AU15" s="202"/>
      <c r="AV15" s="202"/>
      <c r="AW15" s="224"/>
      <c r="AX15" s="205"/>
    </row>
    <row r="16" spans="1:50" ht="95.25" customHeight="1" x14ac:dyDescent="0.2">
      <c r="A16" s="315"/>
      <c r="B16" s="199" t="s">
        <v>76</v>
      </c>
      <c r="C16" s="202"/>
      <c r="D16" s="202"/>
      <c r="E16" s="223">
        <f>E11</f>
        <v>260843621</v>
      </c>
      <c r="F16" s="205"/>
      <c r="G16" s="202"/>
      <c r="H16" s="202"/>
      <c r="I16" s="223">
        <f>SUM(I11:I15)</f>
        <v>2784900000</v>
      </c>
      <c r="J16" s="205"/>
      <c r="K16" s="202"/>
      <c r="L16" s="202"/>
      <c r="M16" s="223"/>
      <c r="N16" s="205"/>
      <c r="O16" s="202"/>
      <c r="P16" s="202"/>
      <c r="Q16" s="230">
        <f>SUM(Q11:Q15)-Q12-Q14-Q13</f>
        <v>1603637489.4099998</v>
      </c>
      <c r="R16" s="205"/>
      <c r="S16" s="202"/>
      <c r="T16" s="202"/>
      <c r="U16" s="223">
        <f xml:space="preserve"> SUM(U11:U14)</f>
        <v>652732919</v>
      </c>
      <c r="V16" s="205"/>
      <c r="W16" s="202"/>
      <c r="X16" s="202"/>
      <c r="Y16" s="223">
        <f>SUM(Y11:Y15)</f>
        <v>3436791138.5100002</v>
      </c>
      <c r="Z16" s="205"/>
      <c r="AA16" s="202"/>
      <c r="AB16" s="202"/>
      <c r="AC16" s="223">
        <f>SUM(AC11:AC15)</f>
        <v>1080267483</v>
      </c>
      <c r="AD16" s="205"/>
      <c r="AE16" s="209"/>
      <c r="AF16" s="231"/>
      <c r="AG16" s="224">
        <f>SUM(AG11:AG15)-AG12</f>
        <v>782705146</v>
      </c>
      <c r="AH16" s="212"/>
      <c r="AI16" s="209"/>
      <c r="AJ16" s="231"/>
      <c r="AK16" s="224">
        <f>SUM(AK11:AK14)</f>
        <v>1355186518</v>
      </c>
      <c r="AL16" s="212"/>
      <c r="AM16" s="209"/>
      <c r="AN16" s="231"/>
      <c r="AO16" s="224">
        <f>SUM(AO11:AO15)-AO12-AO13</f>
        <v>2794461360</v>
      </c>
      <c r="AP16" s="212"/>
      <c r="AQ16" s="225"/>
      <c r="AR16" s="225"/>
      <c r="AS16" s="223">
        <v>0</v>
      </c>
      <c r="AT16" s="227"/>
      <c r="AU16" s="202"/>
      <c r="AV16" s="202"/>
      <c r="AW16" s="224">
        <f>SUM(AW11:AW15)-AW12-AW13</f>
        <v>142037454</v>
      </c>
      <c r="AX16" s="205"/>
    </row>
    <row r="17" spans="1:50" ht="95.25" customHeight="1" x14ac:dyDescent="0.2">
      <c r="A17" s="315"/>
      <c r="B17" s="199" t="s">
        <v>77</v>
      </c>
      <c r="C17" s="273">
        <v>125735400</v>
      </c>
      <c r="D17" s="257"/>
      <c r="E17" s="257"/>
      <c r="F17" s="258"/>
      <c r="G17" s="273">
        <v>13387500</v>
      </c>
      <c r="H17" s="257"/>
      <c r="I17" s="257"/>
      <c r="J17" s="258"/>
      <c r="K17" s="273" t="s">
        <v>78</v>
      </c>
      <c r="L17" s="257"/>
      <c r="M17" s="257"/>
      <c r="N17" s="258"/>
      <c r="O17" s="275">
        <v>72591997</v>
      </c>
      <c r="P17" s="276"/>
      <c r="Q17" s="276"/>
      <c r="R17" s="277"/>
      <c r="S17" s="273">
        <v>110718852</v>
      </c>
      <c r="T17" s="257"/>
      <c r="U17" s="257"/>
      <c r="V17" s="258"/>
      <c r="W17" s="273">
        <v>598410055</v>
      </c>
      <c r="X17" s="257"/>
      <c r="Y17" s="257"/>
      <c r="Z17" s="258"/>
      <c r="AA17" s="273">
        <v>43630874</v>
      </c>
      <c r="AB17" s="257"/>
      <c r="AC17" s="257"/>
      <c r="AD17" s="258"/>
      <c r="AE17" s="273">
        <v>289834390</v>
      </c>
      <c r="AF17" s="257"/>
      <c r="AG17" s="257"/>
      <c r="AH17" s="258"/>
      <c r="AI17" s="274">
        <v>107137366</v>
      </c>
      <c r="AJ17" s="257"/>
      <c r="AK17" s="257"/>
      <c r="AL17" s="258"/>
      <c r="AM17" s="274">
        <v>336620569</v>
      </c>
      <c r="AN17" s="257"/>
      <c r="AO17" s="257"/>
      <c r="AP17" s="258"/>
      <c r="AQ17" s="274">
        <v>513173220</v>
      </c>
      <c r="AR17" s="257"/>
      <c r="AS17" s="257"/>
      <c r="AT17" s="258"/>
      <c r="AU17" s="274">
        <v>122354015</v>
      </c>
      <c r="AV17" s="257"/>
      <c r="AW17" s="257"/>
      <c r="AX17" s="258"/>
    </row>
    <row r="18" spans="1:50" ht="95.25" customHeight="1" x14ac:dyDescent="0.2">
      <c r="A18" s="311"/>
      <c r="B18" s="199" t="s">
        <v>79</v>
      </c>
      <c r="C18" s="263" t="s">
        <v>19</v>
      </c>
      <c r="D18" s="257"/>
      <c r="E18" s="257"/>
      <c r="F18" s="258"/>
      <c r="G18" s="263" t="s">
        <v>19</v>
      </c>
      <c r="H18" s="257"/>
      <c r="I18" s="257"/>
      <c r="J18" s="258"/>
      <c r="K18" s="263" t="s">
        <v>80</v>
      </c>
      <c r="L18" s="257"/>
      <c r="M18" s="257"/>
      <c r="N18" s="258"/>
      <c r="O18" s="263" t="s">
        <v>19</v>
      </c>
      <c r="P18" s="257"/>
      <c r="Q18" s="257"/>
      <c r="R18" s="258"/>
      <c r="S18" s="263" t="s">
        <v>19</v>
      </c>
      <c r="T18" s="257"/>
      <c r="U18" s="257"/>
      <c r="V18" s="258"/>
      <c r="W18" s="264" t="s">
        <v>19</v>
      </c>
      <c r="X18" s="257"/>
      <c r="Y18" s="257"/>
      <c r="Z18" s="258"/>
      <c r="AA18" s="263" t="s">
        <v>19</v>
      </c>
      <c r="AB18" s="257"/>
      <c r="AC18" s="257"/>
      <c r="AD18" s="258"/>
      <c r="AE18" s="264" t="s">
        <v>19</v>
      </c>
      <c r="AF18" s="257"/>
      <c r="AG18" s="257"/>
      <c r="AH18" s="258"/>
      <c r="AI18" s="264" t="s">
        <v>19</v>
      </c>
      <c r="AJ18" s="257"/>
      <c r="AK18" s="257"/>
      <c r="AL18" s="258"/>
      <c r="AM18" s="264" t="s">
        <v>19</v>
      </c>
      <c r="AN18" s="257"/>
      <c r="AO18" s="257"/>
      <c r="AP18" s="258"/>
      <c r="AQ18" s="264" t="s">
        <v>81</v>
      </c>
      <c r="AR18" s="257"/>
      <c r="AS18" s="257"/>
      <c r="AT18" s="258"/>
      <c r="AU18" s="263" t="s">
        <v>19</v>
      </c>
      <c r="AV18" s="257"/>
      <c r="AW18" s="257"/>
      <c r="AX18" s="258"/>
    </row>
    <row r="19" spans="1:50" ht="95.25" customHeight="1" x14ac:dyDescent="0.2">
      <c r="A19" s="196" t="s">
        <v>82</v>
      </c>
      <c r="B19" s="199" t="s">
        <v>83</v>
      </c>
      <c r="C19" s="263" t="s">
        <v>19</v>
      </c>
      <c r="D19" s="257"/>
      <c r="E19" s="257"/>
      <c r="F19" s="258"/>
      <c r="G19" s="263" t="s">
        <v>19</v>
      </c>
      <c r="H19" s="257"/>
      <c r="I19" s="257"/>
      <c r="J19" s="258"/>
      <c r="K19" s="263" t="s">
        <v>84</v>
      </c>
      <c r="L19" s="257"/>
      <c r="M19" s="257"/>
      <c r="N19" s="258"/>
      <c r="O19" s="263" t="s">
        <v>19</v>
      </c>
      <c r="P19" s="257"/>
      <c r="Q19" s="257"/>
      <c r="R19" s="258"/>
      <c r="S19" s="263" t="s">
        <v>19</v>
      </c>
      <c r="T19" s="257"/>
      <c r="U19" s="257"/>
      <c r="V19" s="258"/>
      <c r="W19" s="264" t="s">
        <v>19</v>
      </c>
      <c r="X19" s="257"/>
      <c r="Y19" s="257"/>
      <c r="Z19" s="258"/>
      <c r="AA19" s="263" t="s">
        <v>19</v>
      </c>
      <c r="AB19" s="257"/>
      <c r="AC19" s="257"/>
      <c r="AD19" s="258"/>
      <c r="AE19" s="264" t="s">
        <v>19</v>
      </c>
      <c r="AF19" s="257"/>
      <c r="AG19" s="257"/>
      <c r="AH19" s="258"/>
      <c r="AI19" s="264" t="s">
        <v>19</v>
      </c>
      <c r="AJ19" s="257"/>
      <c r="AK19" s="257"/>
      <c r="AL19" s="258"/>
      <c r="AM19" s="264" t="s">
        <v>19</v>
      </c>
      <c r="AN19" s="257"/>
      <c r="AO19" s="257"/>
      <c r="AP19" s="258"/>
      <c r="AQ19" s="264" t="s">
        <v>19</v>
      </c>
      <c r="AR19" s="257"/>
      <c r="AS19" s="257"/>
      <c r="AT19" s="258"/>
      <c r="AU19" s="263" t="s">
        <v>19</v>
      </c>
      <c r="AV19" s="257"/>
      <c r="AW19" s="257"/>
      <c r="AX19" s="258"/>
    </row>
    <row r="20" spans="1:50" ht="189" customHeight="1" x14ac:dyDescent="0.2">
      <c r="A20" s="314" t="s">
        <v>85</v>
      </c>
      <c r="B20" s="199" t="s">
        <v>86</v>
      </c>
      <c r="C20" s="285" t="s">
        <v>87</v>
      </c>
      <c r="D20" s="257"/>
      <c r="E20" s="257"/>
      <c r="F20" s="258"/>
      <c r="G20" s="285" t="s">
        <v>88</v>
      </c>
      <c r="H20" s="257"/>
      <c r="I20" s="257"/>
      <c r="J20" s="258"/>
      <c r="K20" s="285" t="s">
        <v>89</v>
      </c>
      <c r="L20" s="257"/>
      <c r="M20" s="257"/>
      <c r="N20" s="258"/>
      <c r="O20" s="285" t="s">
        <v>90</v>
      </c>
      <c r="P20" s="257"/>
      <c r="Q20" s="257"/>
      <c r="R20" s="258"/>
      <c r="S20" s="285" t="s">
        <v>91</v>
      </c>
      <c r="T20" s="257"/>
      <c r="U20" s="257"/>
      <c r="V20" s="258"/>
      <c r="W20" s="285" t="s">
        <v>92</v>
      </c>
      <c r="X20" s="257"/>
      <c r="Y20" s="257"/>
      <c r="Z20" s="258"/>
      <c r="AA20" s="285" t="s">
        <v>93</v>
      </c>
      <c r="AB20" s="257"/>
      <c r="AC20" s="257"/>
      <c r="AD20" s="258"/>
      <c r="AE20" s="288" t="s">
        <v>94</v>
      </c>
      <c r="AF20" s="257"/>
      <c r="AG20" s="257"/>
      <c r="AH20" s="258"/>
      <c r="AI20" s="288" t="s">
        <v>95</v>
      </c>
      <c r="AJ20" s="257"/>
      <c r="AK20" s="257"/>
      <c r="AL20" s="258"/>
      <c r="AM20" s="288" t="s">
        <v>96</v>
      </c>
      <c r="AN20" s="257"/>
      <c r="AO20" s="257"/>
      <c r="AP20" s="258"/>
      <c r="AQ20" s="288" t="s">
        <v>97</v>
      </c>
      <c r="AR20" s="257"/>
      <c r="AS20" s="257"/>
      <c r="AT20" s="258"/>
      <c r="AU20" s="285" t="s">
        <v>98</v>
      </c>
      <c r="AV20" s="257"/>
      <c r="AW20" s="257"/>
      <c r="AX20" s="258"/>
    </row>
    <row r="21" spans="1:50" ht="95.25" customHeight="1" x14ac:dyDescent="0.2">
      <c r="A21" s="315"/>
      <c r="B21" s="199" t="s">
        <v>99</v>
      </c>
      <c r="C21" s="263"/>
      <c r="D21" s="293"/>
      <c r="E21" s="293"/>
      <c r="F21" s="316"/>
      <c r="G21" s="263"/>
      <c r="H21" s="257"/>
      <c r="I21" s="257"/>
      <c r="J21" s="258"/>
      <c r="K21" s="263"/>
      <c r="L21" s="257"/>
      <c r="M21" s="257"/>
      <c r="N21" s="258"/>
      <c r="O21" s="263"/>
      <c r="P21" s="257"/>
      <c r="Q21" s="257"/>
      <c r="R21" s="258"/>
      <c r="S21" s="263"/>
      <c r="T21" s="257"/>
      <c r="U21" s="257"/>
      <c r="V21" s="258"/>
      <c r="W21" s="263"/>
      <c r="X21" s="257"/>
      <c r="Y21" s="257"/>
      <c r="Z21" s="258"/>
      <c r="AA21" s="263" t="s">
        <v>100</v>
      </c>
      <c r="AB21" s="257"/>
      <c r="AC21" s="257"/>
      <c r="AD21" s="258"/>
      <c r="AE21" s="264"/>
      <c r="AF21" s="257"/>
      <c r="AG21" s="257"/>
      <c r="AH21" s="258"/>
      <c r="AI21" s="264"/>
      <c r="AJ21" s="257"/>
      <c r="AK21" s="257"/>
      <c r="AL21" s="258"/>
      <c r="AM21" s="264"/>
      <c r="AN21" s="257"/>
      <c r="AO21" s="257"/>
      <c r="AP21" s="258"/>
      <c r="AQ21" s="263"/>
      <c r="AR21" s="257"/>
      <c r="AS21" s="257"/>
      <c r="AT21" s="258"/>
      <c r="AU21" s="263"/>
      <c r="AV21" s="257"/>
      <c r="AW21" s="257"/>
      <c r="AX21" s="258"/>
    </row>
    <row r="22" spans="1:50" ht="344.45" customHeight="1" x14ac:dyDescent="0.2">
      <c r="A22" s="315"/>
      <c r="B22" s="232" t="s">
        <v>101</v>
      </c>
      <c r="C22" s="285" t="s">
        <v>102</v>
      </c>
      <c r="D22" s="257"/>
      <c r="E22" s="257"/>
      <c r="F22" s="258"/>
      <c r="G22" s="285" t="s">
        <v>103</v>
      </c>
      <c r="H22" s="257"/>
      <c r="I22" s="257"/>
      <c r="J22" s="258"/>
      <c r="K22" s="272" t="s">
        <v>104</v>
      </c>
      <c r="L22" s="257"/>
      <c r="M22" s="257"/>
      <c r="N22" s="258"/>
      <c r="O22" s="285" t="s">
        <v>105</v>
      </c>
      <c r="P22" s="257"/>
      <c r="Q22" s="257"/>
      <c r="R22" s="258"/>
      <c r="S22" s="289" t="s">
        <v>106</v>
      </c>
      <c r="T22" s="290"/>
      <c r="U22" s="290"/>
      <c r="V22" s="291"/>
      <c r="W22" s="285" t="s">
        <v>107</v>
      </c>
      <c r="X22" s="257"/>
      <c r="Y22" s="257"/>
      <c r="Z22" s="258"/>
      <c r="AA22" s="285" t="s">
        <v>108</v>
      </c>
      <c r="AB22" s="257"/>
      <c r="AC22" s="257"/>
      <c r="AD22" s="258"/>
      <c r="AE22" s="288" t="s">
        <v>109</v>
      </c>
      <c r="AF22" s="257"/>
      <c r="AG22" s="257"/>
      <c r="AH22" s="258"/>
      <c r="AI22" s="264" t="s">
        <v>110</v>
      </c>
      <c r="AJ22" s="257"/>
      <c r="AK22" s="257"/>
      <c r="AL22" s="258"/>
      <c r="AM22" s="288" t="s">
        <v>111</v>
      </c>
      <c r="AN22" s="257"/>
      <c r="AO22" s="257"/>
      <c r="AP22" s="258"/>
      <c r="AQ22" s="264" t="s">
        <v>112</v>
      </c>
      <c r="AR22" s="257"/>
      <c r="AS22" s="257"/>
      <c r="AT22" s="258"/>
      <c r="AU22" s="285" t="s">
        <v>113</v>
      </c>
      <c r="AV22" s="257"/>
      <c r="AW22" s="257"/>
      <c r="AX22" s="258"/>
    </row>
    <row r="23" spans="1:50" ht="95.25" customHeight="1" x14ac:dyDescent="0.2">
      <c r="A23" s="308" t="s">
        <v>114</v>
      </c>
      <c r="B23" s="309"/>
      <c r="C23" s="233">
        <v>1</v>
      </c>
      <c r="D23" s="259" t="s">
        <v>115</v>
      </c>
      <c r="E23" s="257"/>
      <c r="F23" s="257"/>
      <c r="G23" s="234">
        <v>13</v>
      </c>
      <c r="H23" s="260" t="s">
        <v>116</v>
      </c>
      <c r="I23" s="257"/>
      <c r="J23" s="257"/>
      <c r="K23" s="234"/>
      <c r="L23" s="293" t="s">
        <v>117</v>
      </c>
      <c r="M23" s="301"/>
      <c r="N23" s="301"/>
      <c r="O23" s="234">
        <v>26</v>
      </c>
      <c r="P23" s="259" t="s">
        <v>118</v>
      </c>
      <c r="Q23" s="257"/>
      <c r="R23" s="257"/>
      <c r="S23" s="235">
        <v>24</v>
      </c>
      <c r="T23" s="259" t="s">
        <v>119</v>
      </c>
      <c r="U23" s="257"/>
      <c r="V23" s="258"/>
      <c r="W23" s="233">
        <v>12</v>
      </c>
      <c r="X23" s="259" t="s">
        <v>120</v>
      </c>
      <c r="Y23" s="257"/>
      <c r="Z23" s="257"/>
      <c r="AA23" s="234">
        <v>42</v>
      </c>
      <c r="AB23" s="259" t="s">
        <v>121</v>
      </c>
      <c r="AC23" s="257"/>
      <c r="AD23" s="258"/>
      <c r="AE23" s="234">
        <v>13</v>
      </c>
      <c r="AF23" s="259" t="s">
        <v>122</v>
      </c>
      <c r="AG23" s="257"/>
      <c r="AH23" s="257"/>
      <c r="AI23" s="234">
        <v>10</v>
      </c>
      <c r="AJ23" s="263" t="s">
        <v>123</v>
      </c>
      <c r="AK23" s="257"/>
      <c r="AL23" s="258"/>
      <c r="AM23" s="236">
        <v>13</v>
      </c>
      <c r="AN23" s="256" t="s">
        <v>124</v>
      </c>
      <c r="AO23" s="257"/>
      <c r="AP23" s="258"/>
      <c r="AQ23" s="234">
        <v>23</v>
      </c>
      <c r="AR23" s="259" t="s">
        <v>125</v>
      </c>
      <c r="AS23" s="257"/>
      <c r="AT23" s="258"/>
      <c r="AU23" s="234">
        <v>5</v>
      </c>
      <c r="AV23" s="263" t="s">
        <v>126</v>
      </c>
      <c r="AW23" s="301"/>
      <c r="AX23" s="302"/>
    </row>
    <row r="24" spans="1:50" ht="95.25" customHeight="1" x14ac:dyDescent="0.2">
      <c r="A24" s="309"/>
      <c r="B24" s="309"/>
      <c r="C24" s="233">
        <v>12</v>
      </c>
      <c r="D24" s="259" t="s">
        <v>127</v>
      </c>
      <c r="E24" s="257"/>
      <c r="F24" s="257"/>
      <c r="G24" s="234"/>
      <c r="H24" s="260"/>
      <c r="I24" s="257"/>
      <c r="J24" s="257"/>
      <c r="K24" s="234"/>
      <c r="L24" s="262"/>
      <c r="M24" s="260"/>
      <c r="N24" s="261"/>
      <c r="O24" s="234">
        <v>28</v>
      </c>
      <c r="P24" s="259" t="s">
        <v>118</v>
      </c>
      <c r="Q24" s="257"/>
      <c r="R24" s="257"/>
      <c r="S24" s="234">
        <v>26</v>
      </c>
      <c r="T24" s="259" t="s">
        <v>128</v>
      </c>
      <c r="U24" s="257"/>
      <c r="V24" s="258"/>
      <c r="W24" s="233">
        <v>13</v>
      </c>
      <c r="X24" s="259" t="s">
        <v>129</v>
      </c>
      <c r="Y24" s="257"/>
      <c r="Z24" s="257"/>
      <c r="AA24" s="234">
        <v>51</v>
      </c>
      <c r="AB24" s="259" t="s">
        <v>130</v>
      </c>
      <c r="AC24" s="257"/>
      <c r="AD24" s="258"/>
      <c r="AE24" s="234">
        <v>15</v>
      </c>
      <c r="AF24" s="259" t="s">
        <v>122</v>
      </c>
      <c r="AG24" s="257"/>
      <c r="AH24" s="257"/>
      <c r="AI24" s="234">
        <v>26</v>
      </c>
      <c r="AJ24" s="263" t="s">
        <v>131</v>
      </c>
      <c r="AK24" s="257"/>
      <c r="AL24" s="258"/>
      <c r="AM24" s="236">
        <v>14</v>
      </c>
      <c r="AN24" s="256" t="s">
        <v>132</v>
      </c>
      <c r="AO24" s="257"/>
      <c r="AP24" s="258"/>
      <c r="AQ24" s="234">
        <v>39</v>
      </c>
      <c r="AR24" s="259" t="s">
        <v>133</v>
      </c>
      <c r="AS24" s="257"/>
      <c r="AT24" s="258"/>
      <c r="AU24" s="234">
        <v>6</v>
      </c>
      <c r="AV24" s="263" t="s">
        <v>126</v>
      </c>
      <c r="AW24" s="301"/>
      <c r="AX24" s="302"/>
    </row>
    <row r="25" spans="1:50" ht="95.25" customHeight="1" x14ac:dyDescent="0.2">
      <c r="A25" s="309"/>
      <c r="B25" s="309"/>
      <c r="C25" s="233">
        <v>13</v>
      </c>
      <c r="D25" s="259" t="s">
        <v>127</v>
      </c>
      <c r="E25" s="257"/>
      <c r="F25" s="257"/>
      <c r="G25" s="234"/>
      <c r="H25" s="260"/>
      <c r="I25" s="257"/>
      <c r="J25" s="257"/>
      <c r="K25" s="234"/>
      <c r="L25" s="262"/>
      <c r="M25" s="260"/>
      <c r="N25" s="261"/>
      <c r="O25" s="234">
        <v>49</v>
      </c>
      <c r="P25" s="259" t="s">
        <v>134</v>
      </c>
      <c r="Q25" s="257"/>
      <c r="R25" s="257"/>
      <c r="S25" s="237">
        <v>35</v>
      </c>
      <c r="T25" s="259" t="s">
        <v>135</v>
      </c>
      <c r="U25" s="257"/>
      <c r="V25" s="258"/>
      <c r="W25" s="233">
        <v>15</v>
      </c>
      <c r="X25" s="259" t="s">
        <v>136</v>
      </c>
      <c r="Y25" s="257"/>
      <c r="Z25" s="257"/>
      <c r="AA25" s="234"/>
      <c r="AB25" s="259"/>
      <c r="AC25" s="257"/>
      <c r="AD25" s="258"/>
      <c r="AE25" s="234">
        <v>39</v>
      </c>
      <c r="AF25" s="259" t="s">
        <v>137</v>
      </c>
      <c r="AG25" s="257"/>
      <c r="AH25" s="257"/>
      <c r="AI25" s="234">
        <v>28</v>
      </c>
      <c r="AJ25" s="263" t="s">
        <v>131</v>
      </c>
      <c r="AK25" s="257"/>
      <c r="AL25" s="258"/>
      <c r="AM25" s="236">
        <v>15</v>
      </c>
      <c r="AN25" s="256" t="s">
        <v>136</v>
      </c>
      <c r="AO25" s="257"/>
      <c r="AP25" s="258"/>
      <c r="AQ25" s="234">
        <v>46</v>
      </c>
      <c r="AR25" s="300" t="s">
        <v>138</v>
      </c>
      <c r="AS25" s="257"/>
      <c r="AT25" s="258"/>
      <c r="AU25" s="234">
        <v>8</v>
      </c>
      <c r="AV25" s="263" t="s">
        <v>126</v>
      </c>
      <c r="AW25" s="301"/>
      <c r="AX25" s="302"/>
    </row>
    <row r="26" spans="1:50" ht="79.5" customHeight="1" x14ac:dyDescent="0.2">
      <c r="A26" s="309"/>
      <c r="B26" s="309"/>
      <c r="C26" s="233"/>
      <c r="D26" s="259"/>
      <c r="E26" s="260"/>
      <c r="F26" s="261"/>
      <c r="G26" s="234"/>
      <c r="H26" s="260"/>
      <c r="I26" s="257"/>
      <c r="J26" s="257"/>
      <c r="K26" s="234"/>
      <c r="L26" s="262"/>
      <c r="M26" s="260"/>
      <c r="N26" s="261"/>
      <c r="O26" s="234">
        <v>51</v>
      </c>
      <c r="P26" s="259" t="s">
        <v>118</v>
      </c>
      <c r="Q26" s="257"/>
      <c r="R26" s="257"/>
      <c r="S26" s="234">
        <v>49</v>
      </c>
      <c r="T26" s="259" t="s">
        <v>119</v>
      </c>
      <c r="U26" s="257"/>
      <c r="V26" s="258"/>
      <c r="W26" s="234">
        <v>18</v>
      </c>
      <c r="X26" s="259" t="s">
        <v>139</v>
      </c>
      <c r="Y26" s="257"/>
      <c r="Z26" s="258"/>
      <c r="AA26" s="234"/>
      <c r="AB26" s="259"/>
      <c r="AC26" s="257"/>
      <c r="AD26" s="258"/>
      <c r="AE26" s="234">
        <v>40</v>
      </c>
      <c r="AF26" s="259" t="s">
        <v>122</v>
      </c>
      <c r="AG26" s="257"/>
      <c r="AH26" s="257"/>
      <c r="AI26" s="234">
        <v>29</v>
      </c>
      <c r="AJ26" s="263" t="s">
        <v>131</v>
      </c>
      <c r="AK26" s="257"/>
      <c r="AL26" s="258"/>
      <c r="AM26" s="236">
        <v>16</v>
      </c>
      <c r="AN26" s="256" t="s">
        <v>140</v>
      </c>
      <c r="AO26" s="257"/>
      <c r="AP26" s="258"/>
      <c r="AQ26" s="234">
        <v>47</v>
      </c>
      <c r="AR26" s="300" t="s">
        <v>138</v>
      </c>
      <c r="AS26" s="257"/>
      <c r="AT26" s="258"/>
      <c r="AU26" s="234">
        <v>9</v>
      </c>
      <c r="AV26" s="263" t="s">
        <v>126</v>
      </c>
      <c r="AW26" s="301"/>
      <c r="AX26" s="302"/>
    </row>
    <row r="27" spans="1:50" ht="95.25" customHeight="1" x14ac:dyDescent="0.2">
      <c r="A27" s="309"/>
      <c r="B27" s="309"/>
      <c r="C27" s="233"/>
      <c r="D27" s="259"/>
      <c r="E27" s="260"/>
      <c r="F27" s="261"/>
      <c r="G27" s="234"/>
      <c r="H27" s="260"/>
      <c r="I27" s="257"/>
      <c r="J27" s="257"/>
      <c r="K27" s="234"/>
      <c r="L27" s="262"/>
      <c r="M27" s="260"/>
      <c r="N27" s="261"/>
      <c r="O27" s="234">
        <v>55</v>
      </c>
      <c r="P27" s="259" t="s">
        <v>118</v>
      </c>
      <c r="Q27" s="257"/>
      <c r="R27" s="257"/>
      <c r="S27" s="234">
        <v>51</v>
      </c>
      <c r="T27" s="303" t="s">
        <v>141</v>
      </c>
      <c r="U27" s="304"/>
      <c r="V27" s="305"/>
      <c r="W27" s="234">
        <v>39</v>
      </c>
      <c r="X27" s="259" t="s">
        <v>142</v>
      </c>
      <c r="Y27" s="257"/>
      <c r="Z27" s="258"/>
      <c r="AA27" s="234"/>
      <c r="AB27" s="259"/>
      <c r="AC27" s="260"/>
      <c r="AD27" s="306"/>
      <c r="AE27" s="234"/>
      <c r="AF27" s="263"/>
      <c r="AG27" s="257"/>
      <c r="AH27" s="258"/>
      <c r="AI27" s="234">
        <v>43</v>
      </c>
      <c r="AJ27" s="263" t="s">
        <v>123</v>
      </c>
      <c r="AK27" s="257"/>
      <c r="AL27" s="258"/>
      <c r="AM27" s="236">
        <v>17</v>
      </c>
      <c r="AN27" s="256" t="s">
        <v>140</v>
      </c>
      <c r="AO27" s="257"/>
      <c r="AP27" s="258"/>
      <c r="AQ27" s="234">
        <v>48</v>
      </c>
      <c r="AR27" s="300" t="s">
        <v>138</v>
      </c>
      <c r="AS27" s="257"/>
      <c r="AT27" s="258"/>
      <c r="AU27" s="234">
        <v>10</v>
      </c>
      <c r="AV27" s="263" t="s">
        <v>126</v>
      </c>
      <c r="AW27" s="301"/>
      <c r="AX27" s="302"/>
    </row>
    <row r="28" spans="1:50" ht="95.25" customHeight="1" x14ac:dyDescent="0.2">
      <c r="A28" s="309"/>
      <c r="B28" s="309"/>
      <c r="C28" s="233"/>
      <c r="D28" s="259"/>
      <c r="E28" s="260"/>
      <c r="F28" s="261"/>
      <c r="G28" s="234"/>
      <c r="H28" s="260"/>
      <c r="I28" s="257"/>
      <c r="J28" s="257"/>
      <c r="K28" s="234"/>
      <c r="L28" s="262"/>
      <c r="M28" s="260"/>
      <c r="N28" s="261"/>
      <c r="O28" s="234"/>
      <c r="P28" s="259"/>
      <c r="Q28" s="257"/>
      <c r="R28" s="257"/>
      <c r="S28" s="234">
        <v>55</v>
      </c>
      <c r="T28" s="259" t="s">
        <v>143</v>
      </c>
      <c r="U28" s="257"/>
      <c r="V28" s="258"/>
      <c r="W28" s="234">
        <v>40</v>
      </c>
      <c r="X28" s="259" t="s">
        <v>122</v>
      </c>
      <c r="Y28" s="257"/>
      <c r="Z28" s="258"/>
      <c r="AA28" s="234"/>
      <c r="AB28" s="259"/>
      <c r="AC28" s="257"/>
      <c r="AD28" s="258"/>
      <c r="AE28" s="234"/>
      <c r="AF28" s="263"/>
      <c r="AG28" s="257"/>
      <c r="AH28" s="258"/>
      <c r="AI28" s="234">
        <v>50</v>
      </c>
      <c r="AJ28" s="263" t="s">
        <v>144</v>
      </c>
      <c r="AK28" s="257"/>
      <c r="AL28" s="258"/>
      <c r="AM28" s="236">
        <v>23</v>
      </c>
      <c r="AN28" s="256" t="s">
        <v>145</v>
      </c>
      <c r="AO28" s="257"/>
      <c r="AP28" s="258"/>
      <c r="AQ28" s="234">
        <v>50</v>
      </c>
      <c r="AR28" s="300" t="s">
        <v>146</v>
      </c>
      <c r="AS28" s="257"/>
      <c r="AT28" s="258"/>
      <c r="AU28" s="234">
        <v>23</v>
      </c>
      <c r="AV28" s="259" t="s">
        <v>147</v>
      </c>
      <c r="AW28" s="260"/>
      <c r="AX28" s="306"/>
    </row>
    <row r="29" spans="1:50" ht="95.25" customHeight="1" x14ac:dyDescent="0.2">
      <c r="A29" s="309"/>
      <c r="B29" s="309"/>
      <c r="C29" s="233"/>
      <c r="D29" s="259"/>
      <c r="E29" s="260"/>
      <c r="F29" s="261"/>
      <c r="G29" s="234"/>
      <c r="H29" s="260"/>
      <c r="I29" s="257"/>
      <c r="J29" s="257"/>
      <c r="K29" s="234"/>
      <c r="L29" s="262"/>
      <c r="M29" s="260"/>
      <c r="N29" s="261"/>
      <c r="O29" s="234"/>
      <c r="P29" s="259"/>
      <c r="Q29" s="257"/>
      <c r="R29" s="257"/>
      <c r="S29" s="234">
        <v>56</v>
      </c>
      <c r="T29" s="259" t="s">
        <v>128</v>
      </c>
      <c r="U29" s="257"/>
      <c r="V29" s="258"/>
      <c r="W29" s="234">
        <v>44</v>
      </c>
      <c r="X29" s="263" t="s">
        <v>139</v>
      </c>
      <c r="Y29" s="257"/>
      <c r="Z29" s="258"/>
      <c r="AA29" s="234"/>
      <c r="AB29" s="259"/>
      <c r="AC29" s="257"/>
      <c r="AD29" s="258"/>
      <c r="AE29" s="234"/>
      <c r="AF29" s="263"/>
      <c r="AG29" s="257"/>
      <c r="AH29" s="258"/>
      <c r="AI29" s="234">
        <v>51</v>
      </c>
      <c r="AJ29" s="263" t="s">
        <v>144</v>
      </c>
      <c r="AK29" s="257"/>
      <c r="AL29" s="258"/>
      <c r="AM29" s="236">
        <v>25</v>
      </c>
      <c r="AN29" s="256" t="s">
        <v>148</v>
      </c>
      <c r="AO29" s="257"/>
      <c r="AP29" s="258"/>
      <c r="AQ29" s="234">
        <v>51</v>
      </c>
      <c r="AR29" s="264" t="s">
        <v>149</v>
      </c>
      <c r="AS29" s="257"/>
      <c r="AT29" s="258"/>
      <c r="AU29" s="234">
        <v>27</v>
      </c>
      <c r="AV29" s="259" t="s">
        <v>150</v>
      </c>
      <c r="AW29" s="260"/>
      <c r="AX29" s="306"/>
    </row>
    <row r="30" spans="1:50" ht="95.25" customHeight="1" x14ac:dyDescent="0.2">
      <c r="A30" s="309"/>
      <c r="B30" s="309"/>
      <c r="C30" s="233"/>
      <c r="D30" s="259"/>
      <c r="E30" s="260"/>
      <c r="F30" s="261"/>
      <c r="G30" s="234"/>
      <c r="H30" s="260"/>
      <c r="I30" s="257"/>
      <c r="J30" s="257"/>
      <c r="K30" s="234"/>
      <c r="L30" s="262"/>
      <c r="M30" s="260"/>
      <c r="N30" s="261"/>
      <c r="O30" s="234"/>
      <c r="P30" s="259"/>
      <c r="Q30" s="257"/>
      <c r="R30" s="258"/>
      <c r="S30" s="234"/>
      <c r="T30" s="259"/>
      <c r="U30" s="257"/>
      <c r="V30" s="258"/>
      <c r="W30" s="234">
        <v>45</v>
      </c>
      <c r="X30" s="263" t="s">
        <v>136</v>
      </c>
      <c r="Y30" s="257"/>
      <c r="Z30" s="257"/>
      <c r="AA30" s="237"/>
      <c r="AB30" s="259"/>
      <c r="AC30" s="257"/>
      <c r="AD30" s="258"/>
      <c r="AE30" s="234"/>
      <c r="AF30" s="263"/>
      <c r="AG30" s="257"/>
      <c r="AH30" s="258"/>
      <c r="AI30" s="234">
        <v>55</v>
      </c>
      <c r="AJ30" s="263" t="s">
        <v>131</v>
      </c>
      <c r="AK30" s="257"/>
      <c r="AL30" s="258"/>
      <c r="AM30" s="236">
        <v>26</v>
      </c>
      <c r="AN30" s="256" t="s">
        <v>151</v>
      </c>
      <c r="AO30" s="257"/>
      <c r="AP30" s="258"/>
      <c r="AQ30" s="234"/>
      <c r="AR30" s="259"/>
      <c r="AS30" s="257"/>
      <c r="AT30" s="258"/>
      <c r="AU30" s="234">
        <v>50</v>
      </c>
      <c r="AV30" s="259" t="s">
        <v>152</v>
      </c>
      <c r="AW30" s="260"/>
      <c r="AX30" s="306"/>
    </row>
    <row r="31" spans="1:50" ht="95.25" customHeight="1" x14ac:dyDescent="0.2">
      <c r="A31" s="309"/>
      <c r="B31" s="309"/>
      <c r="C31" s="233"/>
      <c r="D31" s="259"/>
      <c r="E31" s="260"/>
      <c r="F31" s="261"/>
      <c r="G31" s="234"/>
      <c r="H31" s="260"/>
      <c r="I31" s="257"/>
      <c r="J31" s="257"/>
      <c r="K31" s="234"/>
      <c r="L31" s="292"/>
      <c r="M31" s="293"/>
      <c r="N31" s="294"/>
      <c r="O31" s="234"/>
      <c r="P31" s="259"/>
      <c r="Q31" s="257"/>
      <c r="R31" s="258"/>
      <c r="S31" s="234"/>
      <c r="T31" s="259"/>
      <c r="U31" s="257"/>
      <c r="V31" s="258"/>
      <c r="W31" s="234">
        <v>46</v>
      </c>
      <c r="X31" s="263" t="s">
        <v>153</v>
      </c>
      <c r="Y31" s="301"/>
      <c r="Z31" s="302"/>
      <c r="AA31" s="234"/>
      <c r="AB31" s="259"/>
      <c r="AC31" s="257"/>
      <c r="AD31" s="258"/>
      <c r="AE31" s="234"/>
      <c r="AF31" s="263"/>
      <c r="AG31" s="257"/>
      <c r="AH31" s="258"/>
      <c r="AI31" s="234">
        <v>56</v>
      </c>
      <c r="AJ31" s="263" t="s">
        <v>131</v>
      </c>
      <c r="AK31" s="257"/>
      <c r="AL31" s="258"/>
      <c r="AM31" s="236">
        <v>27</v>
      </c>
      <c r="AN31" s="256" t="s">
        <v>154</v>
      </c>
      <c r="AO31" s="257"/>
      <c r="AP31" s="258"/>
      <c r="AQ31" s="234"/>
      <c r="AR31" s="259"/>
      <c r="AS31" s="257"/>
      <c r="AT31" s="258"/>
      <c r="AU31" s="234">
        <v>51</v>
      </c>
      <c r="AV31" s="263" t="s">
        <v>155</v>
      </c>
      <c r="AW31" s="293"/>
      <c r="AX31" s="316"/>
    </row>
    <row r="32" spans="1:50" ht="95.25" customHeight="1" x14ac:dyDescent="0.2">
      <c r="A32" s="309"/>
      <c r="B32" s="309"/>
      <c r="C32" s="233"/>
      <c r="D32" s="259"/>
      <c r="E32" s="260"/>
      <c r="F32" s="261"/>
      <c r="G32" s="234"/>
      <c r="H32" s="260"/>
      <c r="I32" s="257"/>
      <c r="J32" s="257"/>
      <c r="K32" s="234"/>
      <c r="L32" s="262"/>
      <c r="M32" s="260"/>
      <c r="N32" s="261"/>
      <c r="O32" s="234"/>
      <c r="P32" s="259"/>
      <c r="Q32" s="257"/>
      <c r="R32" s="258"/>
      <c r="S32" s="234"/>
      <c r="T32" s="259"/>
      <c r="U32" s="257"/>
      <c r="V32" s="258"/>
      <c r="W32" s="234">
        <v>47</v>
      </c>
      <c r="X32" s="263" t="s">
        <v>156</v>
      </c>
      <c r="Y32" s="301"/>
      <c r="Z32" s="302"/>
      <c r="AA32" s="234"/>
      <c r="AB32" s="259"/>
      <c r="AC32" s="257"/>
      <c r="AD32" s="258"/>
      <c r="AE32" s="234"/>
      <c r="AF32" s="263"/>
      <c r="AG32" s="257"/>
      <c r="AH32" s="258"/>
      <c r="AI32" s="234"/>
      <c r="AJ32" s="263"/>
      <c r="AK32" s="257"/>
      <c r="AL32" s="258"/>
      <c r="AM32" s="236">
        <v>28</v>
      </c>
      <c r="AN32" s="256" t="s">
        <v>154</v>
      </c>
      <c r="AO32" s="257"/>
      <c r="AP32" s="258"/>
      <c r="AQ32" s="234"/>
      <c r="AR32" s="259"/>
      <c r="AS32" s="257"/>
      <c r="AT32" s="258"/>
      <c r="AU32" s="234"/>
      <c r="AV32" s="259"/>
      <c r="AW32" s="257"/>
      <c r="AX32" s="258"/>
    </row>
    <row r="33" spans="1:50" ht="95.25" customHeight="1" x14ac:dyDescent="0.2">
      <c r="A33" s="309"/>
      <c r="B33" s="309"/>
      <c r="C33" s="233"/>
      <c r="D33" s="259"/>
      <c r="E33" s="260"/>
      <c r="F33" s="261"/>
      <c r="G33" s="234"/>
      <c r="H33" s="260"/>
      <c r="I33" s="257"/>
      <c r="J33" s="257"/>
      <c r="K33" s="234"/>
      <c r="L33" s="262"/>
      <c r="M33" s="260"/>
      <c r="N33" s="261"/>
      <c r="O33" s="234"/>
      <c r="P33" s="259"/>
      <c r="Q33" s="257"/>
      <c r="R33" s="258"/>
      <c r="S33" s="234"/>
      <c r="T33" s="259"/>
      <c r="U33" s="257"/>
      <c r="V33" s="258"/>
      <c r="W33" s="234"/>
      <c r="X33" s="259"/>
      <c r="Y33" s="257"/>
      <c r="Z33" s="258"/>
      <c r="AA33" s="234"/>
      <c r="AB33" s="259"/>
      <c r="AC33" s="257"/>
      <c r="AD33" s="258"/>
      <c r="AE33" s="234"/>
      <c r="AF33" s="263"/>
      <c r="AG33" s="257"/>
      <c r="AH33" s="258"/>
      <c r="AI33" s="234"/>
      <c r="AJ33" s="263"/>
      <c r="AK33" s="257"/>
      <c r="AL33" s="258"/>
      <c r="AM33" s="236">
        <v>29</v>
      </c>
      <c r="AN33" s="256" t="s">
        <v>154</v>
      </c>
      <c r="AO33" s="257"/>
      <c r="AP33" s="258"/>
      <c r="AQ33" s="234"/>
      <c r="AR33" s="259"/>
      <c r="AS33" s="257"/>
      <c r="AT33" s="258"/>
      <c r="AU33" s="234"/>
      <c r="AV33" s="259"/>
      <c r="AW33" s="257"/>
      <c r="AX33" s="258"/>
    </row>
    <row r="34" spans="1:50" ht="95.25" customHeight="1" x14ac:dyDescent="0.2">
      <c r="A34" s="309"/>
      <c r="B34" s="309"/>
      <c r="C34" s="233"/>
      <c r="D34" s="259"/>
      <c r="E34" s="260"/>
      <c r="F34" s="261"/>
      <c r="G34" s="234"/>
      <c r="H34" s="260"/>
      <c r="I34" s="257"/>
      <c r="J34" s="257"/>
      <c r="K34" s="234"/>
      <c r="L34" s="262"/>
      <c r="M34" s="260"/>
      <c r="N34" s="261"/>
      <c r="O34" s="234"/>
      <c r="P34" s="259"/>
      <c r="Q34" s="257"/>
      <c r="R34" s="258"/>
      <c r="S34" s="234"/>
      <c r="T34" s="259"/>
      <c r="U34" s="257"/>
      <c r="V34" s="258"/>
      <c r="W34" s="234"/>
      <c r="X34" s="259"/>
      <c r="Y34" s="257"/>
      <c r="Z34" s="258"/>
      <c r="AA34" s="234"/>
      <c r="AB34" s="259"/>
      <c r="AC34" s="257"/>
      <c r="AD34" s="258"/>
      <c r="AE34" s="234"/>
      <c r="AF34" s="263"/>
      <c r="AG34" s="257"/>
      <c r="AH34" s="258"/>
      <c r="AI34" s="234"/>
      <c r="AJ34" s="263"/>
      <c r="AK34" s="257"/>
      <c r="AL34" s="258"/>
      <c r="AM34" s="236">
        <v>30</v>
      </c>
      <c r="AN34" s="264" t="s">
        <v>157</v>
      </c>
      <c r="AO34" s="256"/>
      <c r="AP34" s="265"/>
      <c r="AQ34" s="234"/>
      <c r="AR34" s="259"/>
      <c r="AS34" s="257"/>
      <c r="AT34" s="258"/>
      <c r="AU34" s="234"/>
      <c r="AV34" s="259"/>
      <c r="AW34" s="257"/>
      <c r="AX34" s="258"/>
    </row>
    <row r="35" spans="1:50" ht="95.25" customHeight="1" x14ac:dyDescent="0.2">
      <c r="A35" s="309"/>
      <c r="B35" s="309"/>
      <c r="C35" s="233"/>
      <c r="D35" s="259"/>
      <c r="E35" s="260"/>
      <c r="F35" s="261"/>
      <c r="G35" s="234"/>
      <c r="H35" s="260"/>
      <c r="I35" s="257"/>
      <c r="J35" s="257"/>
      <c r="K35" s="234"/>
      <c r="L35" s="262"/>
      <c r="M35" s="260"/>
      <c r="N35" s="261"/>
      <c r="O35" s="234"/>
      <c r="P35" s="259"/>
      <c r="Q35" s="257"/>
      <c r="R35" s="258"/>
      <c r="S35" s="234"/>
      <c r="T35" s="259"/>
      <c r="U35" s="257"/>
      <c r="V35" s="258"/>
      <c r="W35" s="234"/>
      <c r="X35" s="259"/>
      <c r="Y35" s="257"/>
      <c r="Z35" s="258"/>
      <c r="AA35" s="234"/>
      <c r="AB35" s="259"/>
      <c r="AC35" s="257"/>
      <c r="AD35" s="258"/>
      <c r="AE35" s="234"/>
      <c r="AF35" s="263"/>
      <c r="AG35" s="257"/>
      <c r="AH35" s="258"/>
      <c r="AI35" s="234"/>
      <c r="AJ35" s="263"/>
      <c r="AK35" s="257"/>
      <c r="AL35" s="258"/>
      <c r="AM35" s="236">
        <v>31</v>
      </c>
      <c r="AN35" s="264" t="s">
        <v>157</v>
      </c>
      <c r="AO35" s="256"/>
      <c r="AP35" s="265"/>
      <c r="AQ35" s="234"/>
      <c r="AR35" s="259"/>
      <c r="AS35" s="257"/>
      <c r="AT35" s="258"/>
      <c r="AU35" s="234"/>
      <c r="AV35" s="259"/>
      <c r="AW35" s="257"/>
      <c r="AX35" s="258"/>
    </row>
    <row r="36" spans="1:50" ht="95.25" customHeight="1" x14ac:dyDescent="0.2">
      <c r="A36" s="309"/>
      <c r="B36" s="309"/>
      <c r="C36" s="233"/>
      <c r="D36" s="259"/>
      <c r="E36" s="260"/>
      <c r="F36" s="261"/>
      <c r="G36" s="234"/>
      <c r="H36" s="260"/>
      <c r="I36" s="257"/>
      <c r="J36" s="257"/>
      <c r="K36" s="234"/>
      <c r="L36" s="262"/>
      <c r="M36" s="260"/>
      <c r="N36" s="261"/>
      <c r="O36" s="234"/>
      <c r="P36" s="259"/>
      <c r="Q36" s="257"/>
      <c r="R36" s="258"/>
      <c r="S36" s="234"/>
      <c r="T36" s="259"/>
      <c r="U36" s="257"/>
      <c r="V36" s="258"/>
      <c r="W36" s="234"/>
      <c r="X36" s="259"/>
      <c r="Y36" s="257"/>
      <c r="Z36" s="258"/>
      <c r="AA36" s="234"/>
      <c r="AB36" s="259"/>
      <c r="AC36" s="257"/>
      <c r="AD36" s="258"/>
      <c r="AE36" s="234"/>
      <c r="AF36" s="263"/>
      <c r="AG36" s="257"/>
      <c r="AH36" s="258"/>
      <c r="AI36" s="234"/>
      <c r="AJ36" s="263"/>
      <c r="AK36" s="257"/>
      <c r="AL36" s="258"/>
      <c r="AM36" s="236">
        <v>32</v>
      </c>
      <c r="AN36" s="264" t="s">
        <v>157</v>
      </c>
      <c r="AO36" s="256"/>
      <c r="AP36" s="265"/>
      <c r="AQ36" s="234"/>
      <c r="AR36" s="259"/>
      <c r="AS36" s="257"/>
      <c r="AT36" s="258"/>
      <c r="AU36" s="234"/>
      <c r="AV36" s="259"/>
      <c r="AW36" s="257"/>
      <c r="AX36" s="258"/>
    </row>
    <row r="37" spans="1:50" ht="95.25" customHeight="1" x14ac:dyDescent="0.2">
      <c r="A37" s="309"/>
      <c r="B37" s="309"/>
      <c r="C37" s="233"/>
      <c r="D37" s="259"/>
      <c r="E37" s="260"/>
      <c r="F37" s="261"/>
      <c r="G37" s="234"/>
      <c r="H37" s="260"/>
      <c r="I37" s="257"/>
      <c r="J37" s="257"/>
      <c r="K37" s="234"/>
      <c r="L37" s="262"/>
      <c r="M37" s="260"/>
      <c r="N37" s="261"/>
      <c r="O37" s="234"/>
      <c r="P37" s="259"/>
      <c r="Q37" s="257"/>
      <c r="R37" s="258"/>
      <c r="S37" s="234"/>
      <c r="T37" s="259"/>
      <c r="U37" s="257"/>
      <c r="V37" s="258"/>
      <c r="W37" s="234"/>
      <c r="X37" s="259"/>
      <c r="Y37" s="257"/>
      <c r="Z37" s="258"/>
      <c r="AA37" s="234"/>
      <c r="AB37" s="259"/>
      <c r="AC37" s="257"/>
      <c r="AD37" s="258"/>
      <c r="AE37" s="234"/>
      <c r="AF37" s="263"/>
      <c r="AG37" s="257"/>
      <c r="AH37" s="258"/>
      <c r="AI37" s="234"/>
      <c r="AJ37" s="263"/>
      <c r="AK37" s="257"/>
      <c r="AL37" s="258"/>
      <c r="AM37" s="236">
        <v>33</v>
      </c>
      <c r="AN37" s="264" t="s">
        <v>157</v>
      </c>
      <c r="AO37" s="256"/>
      <c r="AP37" s="265"/>
      <c r="AQ37" s="234"/>
      <c r="AR37" s="259"/>
      <c r="AS37" s="257"/>
      <c r="AT37" s="258"/>
      <c r="AU37" s="234"/>
      <c r="AV37" s="259"/>
      <c r="AW37" s="257"/>
      <c r="AX37" s="258"/>
    </row>
    <row r="38" spans="1:50" ht="95.25" customHeight="1" x14ac:dyDescent="0.2">
      <c r="A38" s="309"/>
      <c r="B38" s="309"/>
      <c r="C38" s="233"/>
      <c r="D38" s="259"/>
      <c r="E38" s="260"/>
      <c r="F38" s="261"/>
      <c r="G38" s="234"/>
      <c r="H38" s="260"/>
      <c r="I38" s="257"/>
      <c r="J38" s="257"/>
      <c r="K38" s="234"/>
      <c r="L38" s="262"/>
      <c r="M38" s="260"/>
      <c r="N38" s="261"/>
      <c r="O38" s="234"/>
      <c r="P38" s="259"/>
      <c r="Q38" s="257"/>
      <c r="R38" s="258"/>
      <c r="S38" s="234"/>
      <c r="T38" s="259"/>
      <c r="U38" s="257"/>
      <c r="V38" s="258"/>
      <c r="W38" s="234"/>
      <c r="X38" s="259"/>
      <c r="Y38" s="257"/>
      <c r="Z38" s="258"/>
      <c r="AA38" s="234"/>
      <c r="AB38" s="259"/>
      <c r="AC38" s="257"/>
      <c r="AD38" s="258"/>
      <c r="AE38" s="234"/>
      <c r="AF38" s="263"/>
      <c r="AG38" s="257"/>
      <c r="AH38" s="258"/>
      <c r="AI38" s="234"/>
      <c r="AJ38" s="263"/>
      <c r="AK38" s="257"/>
      <c r="AL38" s="258"/>
      <c r="AM38" s="236">
        <v>34</v>
      </c>
      <c r="AN38" s="264" t="s">
        <v>157</v>
      </c>
      <c r="AO38" s="256"/>
      <c r="AP38" s="265"/>
      <c r="AQ38" s="234"/>
      <c r="AR38" s="259"/>
      <c r="AS38" s="257"/>
      <c r="AT38" s="258"/>
      <c r="AU38" s="234"/>
      <c r="AV38" s="259"/>
      <c r="AW38" s="257"/>
      <c r="AX38" s="258"/>
    </row>
    <row r="39" spans="1:50" ht="95.25" customHeight="1" x14ac:dyDescent="0.2">
      <c r="A39" s="309"/>
      <c r="B39" s="309"/>
      <c r="C39" s="233"/>
      <c r="D39" s="259"/>
      <c r="E39" s="260"/>
      <c r="F39" s="261"/>
      <c r="G39" s="234"/>
      <c r="H39" s="260"/>
      <c r="I39" s="257"/>
      <c r="J39" s="257"/>
      <c r="K39" s="234"/>
      <c r="L39" s="262"/>
      <c r="M39" s="260"/>
      <c r="N39" s="261"/>
      <c r="O39" s="234"/>
      <c r="P39" s="259"/>
      <c r="Q39" s="257"/>
      <c r="R39" s="258"/>
      <c r="S39" s="234"/>
      <c r="T39" s="259"/>
      <c r="U39" s="257"/>
      <c r="V39" s="258"/>
      <c r="W39" s="234"/>
      <c r="X39" s="259"/>
      <c r="Y39" s="257"/>
      <c r="Z39" s="258"/>
      <c r="AA39" s="234"/>
      <c r="AB39" s="259"/>
      <c r="AC39" s="257"/>
      <c r="AD39" s="258"/>
      <c r="AE39" s="234"/>
      <c r="AF39" s="263"/>
      <c r="AG39" s="257"/>
      <c r="AH39" s="258"/>
      <c r="AI39" s="234"/>
      <c r="AJ39" s="263"/>
      <c r="AK39" s="257"/>
      <c r="AL39" s="258"/>
      <c r="AM39" s="236">
        <v>35</v>
      </c>
      <c r="AN39" s="256" t="s">
        <v>158</v>
      </c>
      <c r="AO39" s="257"/>
      <c r="AP39" s="258"/>
      <c r="AQ39" s="234"/>
      <c r="AR39" s="259"/>
      <c r="AS39" s="257"/>
      <c r="AT39" s="258"/>
      <c r="AU39" s="234"/>
      <c r="AV39" s="259"/>
      <c r="AW39" s="257"/>
      <c r="AX39" s="258"/>
    </row>
    <row r="40" spans="1:50" ht="95.25" customHeight="1" x14ac:dyDescent="0.2">
      <c r="A40" s="309"/>
      <c r="B40" s="309"/>
      <c r="C40" s="233"/>
      <c r="D40" s="259"/>
      <c r="E40" s="260"/>
      <c r="F40" s="261"/>
      <c r="G40" s="234"/>
      <c r="H40" s="260"/>
      <c r="I40" s="257"/>
      <c r="J40" s="257"/>
      <c r="K40" s="234"/>
      <c r="L40" s="262"/>
      <c r="M40" s="260"/>
      <c r="N40" s="261"/>
      <c r="O40" s="234"/>
      <c r="P40" s="259"/>
      <c r="Q40" s="257"/>
      <c r="R40" s="258"/>
      <c r="S40" s="234"/>
      <c r="T40" s="259"/>
      <c r="U40" s="257"/>
      <c r="V40" s="258"/>
      <c r="W40" s="234"/>
      <c r="X40" s="259"/>
      <c r="Y40" s="257"/>
      <c r="Z40" s="258"/>
      <c r="AA40" s="234"/>
      <c r="AB40" s="259"/>
      <c r="AC40" s="257"/>
      <c r="AD40" s="258"/>
      <c r="AE40" s="234"/>
      <c r="AF40" s="263"/>
      <c r="AG40" s="257"/>
      <c r="AH40" s="258"/>
      <c r="AI40" s="234"/>
      <c r="AJ40" s="263"/>
      <c r="AK40" s="257"/>
      <c r="AL40" s="258"/>
      <c r="AM40" s="236">
        <v>45</v>
      </c>
      <c r="AN40" s="256" t="s">
        <v>136</v>
      </c>
      <c r="AO40" s="257"/>
      <c r="AP40" s="258"/>
      <c r="AQ40" s="234"/>
      <c r="AR40" s="259"/>
      <c r="AS40" s="257"/>
      <c r="AT40" s="258"/>
      <c r="AU40" s="234"/>
      <c r="AV40" s="259"/>
      <c r="AW40" s="257"/>
      <c r="AX40" s="258"/>
    </row>
    <row r="41" spans="1:50" ht="95.25" customHeight="1" x14ac:dyDescent="0.2">
      <c r="A41" s="309"/>
      <c r="B41" s="309"/>
      <c r="C41" s="233"/>
      <c r="D41" s="259"/>
      <c r="E41" s="260"/>
      <c r="F41" s="261"/>
      <c r="G41" s="234"/>
      <c r="H41" s="260"/>
      <c r="I41" s="257"/>
      <c r="J41" s="257"/>
      <c r="K41" s="234"/>
      <c r="L41" s="262"/>
      <c r="M41" s="260"/>
      <c r="N41" s="261"/>
      <c r="O41" s="234"/>
      <c r="P41" s="259"/>
      <c r="Q41" s="257"/>
      <c r="R41" s="258"/>
      <c r="S41" s="234"/>
      <c r="T41" s="259"/>
      <c r="U41" s="257"/>
      <c r="V41" s="258"/>
      <c r="W41" s="234"/>
      <c r="X41" s="259"/>
      <c r="Y41" s="257"/>
      <c r="Z41" s="258"/>
      <c r="AA41" s="234"/>
      <c r="AB41" s="259"/>
      <c r="AC41" s="257"/>
      <c r="AD41" s="258"/>
      <c r="AE41" s="234"/>
      <c r="AF41" s="263"/>
      <c r="AG41" s="257"/>
      <c r="AH41" s="258"/>
      <c r="AI41" s="234"/>
      <c r="AJ41" s="263"/>
      <c r="AK41" s="257"/>
      <c r="AL41" s="258"/>
      <c r="AM41" s="236">
        <v>47</v>
      </c>
      <c r="AN41" s="264" t="s">
        <v>159</v>
      </c>
      <c r="AO41" s="256"/>
      <c r="AP41" s="265"/>
      <c r="AQ41" s="234"/>
      <c r="AR41" s="259"/>
      <c r="AS41" s="257"/>
      <c r="AT41" s="258"/>
      <c r="AU41" s="234"/>
      <c r="AV41" s="259"/>
      <c r="AW41" s="257"/>
      <c r="AX41" s="258"/>
    </row>
    <row r="42" spans="1:50" ht="95.25" customHeight="1" x14ac:dyDescent="0.2">
      <c r="A42" s="309"/>
      <c r="B42" s="309"/>
      <c r="C42" s="233"/>
      <c r="D42" s="259"/>
      <c r="E42" s="260"/>
      <c r="F42" s="261"/>
      <c r="G42" s="234"/>
      <c r="H42" s="260"/>
      <c r="I42" s="257"/>
      <c r="J42" s="257"/>
      <c r="K42" s="234"/>
      <c r="L42" s="262"/>
      <c r="M42" s="260"/>
      <c r="N42" s="261"/>
      <c r="O42" s="234"/>
      <c r="P42" s="259"/>
      <c r="Q42" s="257"/>
      <c r="R42" s="258"/>
      <c r="S42" s="234"/>
      <c r="T42" s="259"/>
      <c r="U42" s="257"/>
      <c r="V42" s="258"/>
      <c r="W42" s="234"/>
      <c r="X42" s="259"/>
      <c r="Y42" s="257"/>
      <c r="Z42" s="258"/>
      <c r="AA42" s="234"/>
      <c r="AB42" s="259"/>
      <c r="AC42" s="257"/>
      <c r="AD42" s="258"/>
      <c r="AE42" s="234"/>
      <c r="AF42" s="263"/>
      <c r="AG42" s="257"/>
      <c r="AH42" s="258"/>
      <c r="AI42" s="234"/>
      <c r="AJ42" s="263"/>
      <c r="AK42" s="257"/>
      <c r="AL42" s="258"/>
      <c r="AM42" s="236">
        <v>48</v>
      </c>
      <c r="AN42" s="307" t="s">
        <v>160</v>
      </c>
      <c r="AO42" s="304"/>
      <c r="AP42" s="305"/>
      <c r="AQ42" s="234"/>
      <c r="AR42" s="259"/>
      <c r="AS42" s="257"/>
      <c r="AT42" s="258"/>
      <c r="AU42" s="234"/>
      <c r="AV42" s="259"/>
      <c r="AW42" s="257"/>
      <c r="AX42" s="258"/>
    </row>
    <row r="43" spans="1:50" ht="95.25" customHeight="1" x14ac:dyDescent="0.2">
      <c r="A43" s="309"/>
      <c r="B43" s="309"/>
      <c r="C43" s="233"/>
      <c r="D43" s="259"/>
      <c r="E43" s="260"/>
      <c r="F43" s="261"/>
      <c r="G43" s="234"/>
      <c r="H43" s="260"/>
      <c r="I43" s="257"/>
      <c r="J43" s="257"/>
      <c r="K43" s="234"/>
      <c r="L43" s="262"/>
      <c r="M43" s="260"/>
      <c r="N43" s="261"/>
      <c r="O43" s="234"/>
      <c r="P43" s="259"/>
      <c r="Q43" s="257"/>
      <c r="R43" s="258"/>
      <c r="S43" s="234"/>
      <c r="T43" s="259"/>
      <c r="U43" s="257"/>
      <c r="V43" s="258"/>
      <c r="W43" s="234"/>
      <c r="X43" s="259"/>
      <c r="Y43" s="257"/>
      <c r="Z43" s="258"/>
      <c r="AA43" s="234"/>
      <c r="AB43" s="259"/>
      <c r="AC43" s="257"/>
      <c r="AD43" s="258"/>
      <c r="AE43" s="234"/>
      <c r="AF43" s="263"/>
      <c r="AG43" s="257"/>
      <c r="AH43" s="258"/>
      <c r="AI43" s="234"/>
      <c r="AJ43" s="263"/>
      <c r="AK43" s="257"/>
      <c r="AL43" s="258"/>
      <c r="AM43" s="238">
        <v>53</v>
      </c>
      <c r="AN43" s="307" t="s">
        <v>161</v>
      </c>
      <c r="AO43" s="304"/>
      <c r="AP43" s="305"/>
      <c r="AQ43" s="234"/>
      <c r="AR43" s="259"/>
      <c r="AS43" s="257"/>
      <c r="AT43" s="258"/>
      <c r="AU43" s="234"/>
      <c r="AV43" s="259"/>
      <c r="AW43" s="257"/>
      <c r="AX43" s="258"/>
    </row>
    <row r="44" spans="1:50" ht="34.5" customHeight="1" x14ac:dyDescent="0.25">
      <c r="A44" s="310" t="s">
        <v>162</v>
      </c>
      <c r="B44" s="312" t="s">
        <v>163</v>
      </c>
      <c r="C44" s="295" t="s">
        <v>164</v>
      </c>
      <c r="D44" s="318"/>
      <c r="E44" s="297" t="s">
        <v>165</v>
      </c>
      <c r="F44" s="319"/>
      <c r="G44" s="295" t="s">
        <v>164</v>
      </c>
      <c r="H44" s="296"/>
      <c r="I44" s="297" t="s">
        <v>165</v>
      </c>
      <c r="J44" s="296"/>
      <c r="K44" s="295" t="s">
        <v>164</v>
      </c>
      <c r="L44" s="296"/>
      <c r="M44" s="297" t="s">
        <v>165</v>
      </c>
      <c r="N44" s="296"/>
      <c r="O44" s="295" t="s">
        <v>164</v>
      </c>
      <c r="P44" s="296"/>
      <c r="Q44" s="297" t="s">
        <v>165</v>
      </c>
      <c r="R44" s="296"/>
      <c r="S44" s="295" t="s">
        <v>164</v>
      </c>
      <c r="T44" s="296"/>
      <c r="U44" s="297" t="s">
        <v>165</v>
      </c>
      <c r="V44" s="296"/>
      <c r="W44" s="295" t="s">
        <v>164</v>
      </c>
      <c r="X44" s="296"/>
      <c r="Y44" s="297" t="s">
        <v>165</v>
      </c>
      <c r="Z44" s="296"/>
      <c r="AA44" s="295" t="s">
        <v>164</v>
      </c>
      <c r="AB44" s="296"/>
      <c r="AC44" s="297" t="s">
        <v>165</v>
      </c>
      <c r="AD44" s="296"/>
      <c r="AE44" s="295" t="s">
        <v>164</v>
      </c>
      <c r="AF44" s="296"/>
      <c r="AG44" s="297" t="s">
        <v>165</v>
      </c>
      <c r="AH44" s="296"/>
      <c r="AI44" s="295" t="s">
        <v>164</v>
      </c>
      <c r="AJ44" s="296"/>
      <c r="AK44" s="297" t="s">
        <v>165</v>
      </c>
      <c r="AL44" s="296"/>
      <c r="AM44" s="295" t="s">
        <v>164</v>
      </c>
      <c r="AN44" s="296"/>
      <c r="AO44" s="297" t="s">
        <v>165</v>
      </c>
      <c r="AP44" s="296"/>
      <c r="AQ44" s="295" t="s">
        <v>164</v>
      </c>
      <c r="AR44" s="296"/>
      <c r="AS44" s="297" t="s">
        <v>165</v>
      </c>
      <c r="AT44" s="296"/>
      <c r="AU44" s="295" t="s">
        <v>164</v>
      </c>
      <c r="AV44" s="296"/>
      <c r="AW44" s="297" t="s">
        <v>165</v>
      </c>
      <c r="AX44" s="296"/>
    </row>
    <row r="45" spans="1:50" ht="187.9" customHeight="1" x14ac:dyDescent="0.2">
      <c r="A45" s="311"/>
      <c r="B45" s="311"/>
      <c r="C45" s="263" t="s">
        <v>19</v>
      </c>
      <c r="D45" s="258"/>
      <c r="E45" s="263" t="s">
        <v>166</v>
      </c>
      <c r="F45" s="258"/>
      <c r="G45" s="263" t="s">
        <v>19</v>
      </c>
      <c r="H45" s="258"/>
      <c r="I45" s="263" t="s">
        <v>167</v>
      </c>
      <c r="J45" s="258"/>
      <c r="K45" s="293" t="s">
        <v>80</v>
      </c>
      <c r="L45" s="258"/>
      <c r="M45" s="293" t="s">
        <v>168</v>
      </c>
      <c r="N45" s="258"/>
      <c r="O45" s="263" t="s">
        <v>19</v>
      </c>
      <c r="P45" s="258"/>
      <c r="Q45" s="263" t="s">
        <v>169</v>
      </c>
      <c r="R45" s="258"/>
      <c r="S45" s="263" t="s">
        <v>19</v>
      </c>
      <c r="T45" s="258"/>
      <c r="U45" s="263" t="s">
        <v>170</v>
      </c>
      <c r="V45" s="258"/>
      <c r="W45" s="263" t="s">
        <v>19</v>
      </c>
      <c r="X45" s="258"/>
      <c r="Y45" s="263" t="s">
        <v>171</v>
      </c>
      <c r="Z45" s="258"/>
      <c r="AA45" s="263" t="s">
        <v>19</v>
      </c>
      <c r="AB45" s="258"/>
      <c r="AC45" s="263" t="s">
        <v>172</v>
      </c>
      <c r="AD45" s="258"/>
      <c r="AE45" s="263" t="s">
        <v>19</v>
      </c>
      <c r="AF45" s="258"/>
      <c r="AG45" s="263" t="s">
        <v>173</v>
      </c>
      <c r="AH45" s="298"/>
      <c r="AI45" s="263" t="s">
        <v>19</v>
      </c>
      <c r="AJ45" s="258"/>
      <c r="AK45" s="263" t="s">
        <v>174</v>
      </c>
      <c r="AL45" s="298"/>
      <c r="AM45" s="263" t="s">
        <v>19</v>
      </c>
      <c r="AN45" s="258"/>
      <c r="AO45" s="263" t="s">
        <v>175</v>
      </c>
      <c r="AP45" s="258"/>
      <c r="AQ45" s="264" t="s">
        <v>19</v>
      </c>
      <c r="AR45" s="258"/>
      <c r="AS45" s="300" t="s">
        <v>176</v>
      </c>
      <c r="AT45" s="258"/>
      <c r="AU45" s="263" t="s">
        <v>177</v>
      </c>
      <c r="AV45" s="258"/>
      <c r="AW45" s="263" t="s">
        <v>178</v>
      </c>
      <c r="AX45" s="302"/>
    </row>
    <row r="46" spans="1:50" ht="95.25" customHeight="1" x14ac:dyDescent="0.2">
      <c r="A46" s="196" t="s">
        <v>179</v>
      </c>
      <c r="B46" s="197" t="s">
        <v>180</v>
      </c>
      <c r="C46" s="299" t="s">
        <v>19</v>
      </c>
      <c r="D46" s="282"/>
      <c r="E46" s="282"/>
      <c r="F46" s="282"/>
      <c r="G46" s="263" t="s">
        <v>19</v>
      </c>
      <c r="H46" s="257"/>
      <c r="I46" s="257"/>
      <c r="J46" s="258"/>
      <c r="K46" s="293" t="s">
        <v>181</v>
      </c>
      <c r="L46" s="257"/>
      <c r="M46" s="257"/>
      <c r="N46" s="258"/>
      <c r="O46" s="263" t="s">
        <v>19</v>
      </c>
      <c r="P46" s="257"/>
      <c r="Q46" s="257"/>
      <c r="R46" s="258"/>
      <c r="S46" s="263" t="s">
        <v>19</v>
      </c>
      <c r="T46" s="257"/>
      <c r="U46" s="257"/>
      <c r="V46" s="258"/>
      <c r="W46" s="299" t="s">
        <v>19</v>
      </c>
      <c r="X46" s="282"/>
      <c r="Y46" s="282"/>
      <c r="Z46" s="282"/>
      <c r="AA46" s="263" t="s">
        <v>19</v>
      </c>
      <c r="AB46" s="257"/>
      <c r="AC46" s="257"/>
      <c r="AD46" s="258"/>
      <c r="AE46" s="263" t="s">
        <v>19</v>
      </c>
      <c r="AF46" s="257"/>
      <c r="AG46" s="257"/>
      <c r="AH46" s="258"/>
      <c r="AI46" s="263" t="s">
        <v>19</v>
      </c>
      <c r="AJ46" s="257"/>
      <c r="AK46" s="257"/>
      <c r="AL46" s="258"/>
      <c r="AM46" s="263" t="s">
        <v>19</v>
      </c>
      <c r="AN46" s="257"/>
      <c r="AO46" s="257"/>
      <c r="AP46" s="258"/>
      <c r="AQ46" s="264" t="s">
        <v>182</v>
      </c>
      <c r="AR46" s="257"/>
      <c r="AS46" s="257"/>
      <c r="AT46" s="258"/>
      <c r="AU46" s="263" t="s">
        <v>19</v>
      </c>
      <c r="AV46" s="257"/>
      <c r="AW46" s="257"/>
      <c r="AX46" s="258"/>
    </row>
    <row r="47" spans="1:50" ht="95.25" customHeight="1" x14ac:dyDescent="0.2">
      <c r="A47" s="196" t="s">
        <v>183</v>
      </c>
      <c r="B47" s="239" t="s">
        <v>184</v>
      </c>
      <c r="C47" s="299" t="s">
        <v>19</v>
      </c>
      <c r="D47" s="282"/>
      <c r="E47" s="282"/>
      <c r="F47" s="282"/>
      <c r="G47" s="263" t="s">
        <v>19</v>
      </c>
      <c r="H47" s="257"/>
      <c r="I47" s="257"/>
      <c r="J47" s="258"/>
      <c r="K47" s="293" t="s">
        <v>80</v>
      </c>
      <c r="L47" s="257"/>
      <c r="M47" s="257"/>
      <c r="N47" s="258"/>
      <c r="O47" s="263" t="s">
        <v>19</v>
      </c>
      <c r="P47" s="257"/>
      <c r="Q47" s="257"/>
      <c r="R47" s="258"/>
      <c r="S47" s="263" t="s">
        <v>19</v>
      </c>
      <c r="T47" s="257"/>
      <c r="U47" s="257"/>
      <c r="V47" s="258"/>
      <c r="W47" s="299" t="s">
        <v>19</v>
      </c>
      <c r="X47" s="282"/>
      <c r="Y47" s="282"/>
      <c r="Z47" s="282"/>
      <c r="AA47" s="263" t="s">
        <v>19</v>
      </c>
      <c r="AB47" s="257"/>
      <c r="AC47" s="257"/>
      <c r="AD47" s="258"/>
      <c r="AE47" s="263" t="s">
        <v>19</v>
      </c>
      <c r="AF47" s="257"/>
      <c r="AG47" s="257"/>
      <c r="AH47" s="258"/>
      <c r="AI47" s="263" t="s">
        <v>19</v>
      </c>
      <c r="AJ47" s="257"/>
      <c r="AK47" s="257"/>
      <c r="AL47" s="258"/>
      <c r="AM47" s="263" t="s">
        <v>19</v>
      </c>
      <c r="AN47" s="257"/>
      <c r="AO47" s="257"/>
      <c r="AP47" s="258"/>
      <c r="AQ47" s="264" t="s">
        <v>19</v>
      </c>
      <c r="AR47" s="257"/>
      <c r="AS47" s="257"/>
      <c r="AT47" s="258"/>
      <c r="AU47" s="263" t="s">
        <v>19</v>
      </c>
      <c r="AV47" s="257"/>
      <c r="AW47" s="257"/>
      <c r="AX47" s="258"/>
    </row>
    <row r="48" spans="1:50" ht="95.25" customHeight="1" x14ac:dyDescent="0.2">
      <c r="A48" s="196" t="s">
        <v>185</v>
      </c>
      <c r="B48" s="240" t="s">
        <v>186</v>
      </c>
      <c r="C48" s="263" t="s">
        <v>19</v>
      </c>
      <c r="D48" s="257"/>
      <c r="E48" s="257"/>
      <c r="F48" s="257"/>
      <c r="G48" s="263" t="s">
        <v>19</v>
      </c>
      <c r="H48" s="257"/>
      <c r="I48" s="257"/>
      <c r="J48" s="258"/>
      <c r="K48" s="293" t="s">
        <v>80</v>
      </c>
      <c r="L48" s="257"/>
      <c r="M48" s="257"/>
      <c r="N48" s="258"/>
      <c r="O48" s="263" t="s">
        <v>19</v>
      </c>
      <c r="P48" s="257"/>
      <c r="Q48" s="257"/>
      <c r="R48" s="258"/>
      <c r="S48" s="263" t="s">
        <v>19</v>
      </c>
      <c r="T48" s="257"/>
      <c r="U48" s="257"/>
      <c r="V48" s="258"/>
      <c r="W48" s="263" t="s">
        <v>19</v>
      </c>
      <c r="X48" s="257"/>
      <c r="Y48" s="257"/>
      <c r="Z48" s="257"/>
      <c r="AA48" s="263" t="s">
        <v>19</v>
      </c>
      <c r="AB48" s="257"/>
      <c r="AC48" s="257"/>
      <c r="AD48" s="258"/>
      <c r="AE48" s="263" t="s">
        <v>19</v>
      </c>
      <c r="AF48" s="257"/>
      <c r="AG48" s="257"/>
      <c r="AH48" s="258"/>
      <c r="AI48" s="263" t="s">
        <v>19</v>
      </c>
      <c r="AJ48" s="257"/>
      <c r="AK48" s="257"/>
      <c r="AL48" s="258"/>
      <c r="AM48" s="263" t="s">
        <v>19</v>
      </c>
      <c r="AN48" s="257"/>
      <c r="AO48" s="257"/>
      <c r="AP48" s="258"/>
      <c r="AQ48" s="264" t="s">
        <v>19</v>
      </c>
      <c r="AR48" s="257"/>
      <c r="AS48" s="257"/>
      <c r="AT48" s="258"/>
      <c r="AU48" s="263" t="s">
        <v>19</v>
      </c>
      <c r="AV48" s="257"/>
      <c r="AW48" s="257"/>
      <c r="AX48" s="258"/>
    </row>
    <row r="49" spans="1:50" ht="95.25" customHeight="1" x14ac:dyDescent="0.2">
      <c r="A49" s="196" t="s">
        <v>187</v>
      </c>
      <c r="B49" s="240" t="s">
        <v>188</v>
      </c>
      <c r="C49" s="263" t="s">
        <v>19</v>
      </c>
      <c r="D49" s="257"/>
      <c r="E49" s="257"/>
      <c r="F49" s="257"/>
      <c r="G49" s="263" t="s">
        <v>19</v>
      </c>
      <c r="H49" s="257"/>
      <c r="I49" s="257"/>
      <c r="J49" s="258"/>
      <c r="K49" s="293" t="s">
        <v>80</v>
      </c>
      <c r="L49" s="257"/>
      <c r="M49" s="257"/>
      <c r="N49" s="258"/>
      <c r="O49" s="263" t="s">
        <v>19</v>
      </c>
      <c r="P49" s="257"/>
      <c r="Q49" s="257"/>
      <c r="R49" s="258"/>
      <c r="S49" s="263" t="s">
        <v>19</v>
      </c>
      <c r="T49" s="257"/>
      <c r="U49" s="257"/>
      <c r="V49" s="258"/>
      <c r="W49" s="263" t="s">
        <v>19</v>
      </c>
      <c r="X49" s="257"/>
      <c r="Y49" s="257"/>
      <c r="Z49" s="257"/>
      <c r="AA49" s="263" t="s">
        <v>19</v>
      </c>
      <c r="AB49" s="257"/>
      <c r="AC49" s="257"/>
      <c r="AD49" s="258"/>
      <c r="AE49" s="263" t="s">
        <v>19</v>
      </c>
      <c r="AF49" s="257"/>
      <c r="AG49" s="257"/>
      <c r="AH49" s="258"/>
      <c r="AI49" s="263" t="s">
        <v>19</v>
      </c>
      <c r="AJ49" s="257"/>
      <c r="AK49" s="257"/>
      <c r="AL49" s="258"/>
      <c r="AM49" s="263" t="s">
        <v>19</v>
      </c>
      <c r="AN49" s="257"/>
      <c r="AO49" s="257"/>
      <c r="AP49" s="258"/>
      <c r="AQ49" s="264" t="s">
        <v>19</v>
      </c>
      <c r="AR49" s="257"/>
      <c r="AS49" s="257"/>
      <c r="AT49" s="258"/>
      <c r="AU49" s="263" t="s">
        <v>19</v>
      </c>
      <c r="AV49" s="257"/>
      <c r="AW49" s="257"/>
      <c r="AX49" s="258"/>
    </row>
    <row r="50" spans="1:50" ht="95.25" customHeight="1" x14ac:dyDescent="0.2">
      <c r="A50" s="198" t="s">
        <v>189</v>
      </c>
      <c r="B50" s="232" t="s">
        <v>190</v>
      </c>
      <c r="C50" s="263" t="s">
        <v>19</v>
      </c>
      <c r="D50" s="257"/>
      <c r="E50" s="257"/>
      <c r="F50" s="257"/>
      <c r="G50" s="263" t="s">
        <v>19</v>
      </c>
      <c r="H50" s="257"/>
      <c r="I50" s="257"/>
      <c r="J50" s="258"/>
      <c r="K50" s="293" t="s">
        <v>80</v>
      </c>
      <c r="L50" s="257"/>
      <c r="M50" s="257"/>
      <c r="N50" s="258"/>
      <c r="O50" s="263" t="s">
        <v>19</v>
      </c>
      <c r="P50" s="257"/>
      <c r="Q50" s="257"/>
      <c r="R50" s="258"/>
      <c r="S50" s="263" t="s">
        <v>19</v>
      </c>
      <c r="T50" s="257"/>
      <c r="U50" s="257"/>
      <c r="V50" s="258"/>
      <c r="W50" s="263" t="s">
        <v>19</v>
      </c>
      <c r="X50" s="257"/>
      <c r="Y50" s="257"/>
      <c r="Z50" s="257"/>
      <c r="AA50" s="263" t="s">
        <v>19</v>
      </c>
      <c r="AB50" s="257"/>
      <c r="AC50" s="257"/>
      <c r="AD50" s="258"/>
      <c r="AE50" s="263" t="s">
        <v>19</v>
      </c>
      <c r="AF50" s="257"/>
      <c r="AG50" s="257"/>
      <c r="AH50" s="258"/>
      <c r="AI50" s="263" t="s">
        <v>19</v>
      </c>
      <c r="AJ50" s="257"/>
      <c r="AK50" s="257"/>
      <c r="AL50" s="258"/>
      <c r="AM50" s="263" t="s">
        <v>19</v>
      </c>
      <c r="AN50" s="257"/>
      <c r="AO50" s="257"/>
      <c r="AP50" s="258"/>
      <c r="AQ50" s="264" t="s">
        <v>19</v>
      </c>
      <c r="AR50" s="257"/>
      <c r="AS50" s="257"/>
      <c r="AT50" s="258"/>
      <c r="AU50" s="263" t="s">
        <v>19</v>
      </c>
      <c r="AV50" s="257"/>
      <c r="AW50" s="257"/>
      <c r="AX50" s="258"/>
    </row>
    <row r="51" spans="1:50" ht="95.25" customHeight="1" x14ac:dyDescent="0.2">
      <c r="A51" s="320" t="s">
        <v>191</v>
      </c>
      <c r="B51" s="258"/>
      <c r="C51" s="323" t="s">
        <v>19</v>
      </c>
      <c r="D51" s="279"/>
      <c r="E51" s="279"/>
      <c r="F51" s="279"/>
      <c r="G51" s="272" t="s">
        <v>19</v>
      </c>
      <c r="H51" s="279"/>
      <c r="I51" s="279"/>
      <c r="J51" s="280"/>
      <c r="K51" s="323" t="s">
        <v>192</v>
      </c>
      <c r="L51" s="279"/>
      <c r="M51" s="279"/>
      <c r="N51" s="280"/>
      <c r="O51" s="272" t="s">
        <v>19</v>
      </c>
      <c r="P51" s="279"/>
      <c r="Q51" s="279"/>
      <c r="R51" s="280"/>
      <c r="S51" s="272" t="s">
        <v>19</v>
      </c>
      <c r="T51" s="279"/>
      <c r="U51" s="279"/>
      <c r="V51" s="280"/>
      <c r="W51" s="272" t="s">
        <v>19</v>
      </c>
      <c r="X51" s="279"/>
      <c r="Y51" s="279"/>
      <c r="Z51" s="280"/>
      <c r="AA51" s="272" t="s">
        <v>19</v>
      </c>
      <c r="AB51" s="279"/>
      <c r="AC51" s="279"/>
      <c r="AD51" s="280"/>
      <c r="AE51" s="272" t="s">
        <v>19</v>
      </c>
      <c r="AF51" s="279"/>
      <c r="AG51" s="279"/>
      <c r="AH51" s="280"/>
      <c r="AI51" s="272" t="s">
        <v>19</v>
      </c>
      <c r="AJ51" s="279"/>
      <c r="AK51" s="279"/>
      <c r="AL51" s="280"/>
      <c r="AM51" s="272" t="s">
        <v>19</v>
      </c>
      <c r="AN51" s="279"/>
      <c r="AO51" s="279"/>
      <c r="AP51" s="280"/>
      <c r="AQ51" s="325" t="s">
        <v>193</v>
      </c>
      <c r="AR51" s="279"/>
      <c r="AS51" s="279"/>
      <c r="AT51" s="280"/>
      <c r="AU51" s="272" t="s">
        <v>19</v>
      </c>
      <c r="AV51" s="279"/>
      <c r="AW51" s="279"/>
      <c r="AX51" s="280"/>
    </row>
    <row r="52" spans="1:50" ht="95.25" customHeight="1" x14ac:dyDescent="0.25">
      <c r="A52" s="320" t="s">
        <v>194</v>
      </c>
      <c r="B52" s="257"/>
      <c r="C52" s="321" t="s">
        <v>195</v>
      </c>
      <c r="D52" s="322"/>
      <c r="E52" s="322"/>
      <c r="F52" s="322"/>
      <c r="G52" s="321" t="s">
        <v>195</v>
      </c>
      <c r="H52" s="322"/>
      <c r="I52" s="322"/>
      <c r="J52" s="322"/>
      <c r="K52" s="321" t="s">
        <v>196</v>
      </c>
      <c r="L52" s="322"/>
      <c r="M52" s="322"/>
      <c r="N52" s="322"/>
      <c r="O52" s="308" t="s">
        <v>197</v>
      </c>
      <c r="P52" s="322"/>
      <c r="Q52" s="322"/>
      <c r="R52" s="322"/>
      <c r="S52" s="308" t="s">
        <v>198</v>
      </c>
      <c r="T52" s="322"/>
      <c r="U52" s="322"/>
      <c r="V52" s="322"/>
      <c r="W52" s="321" t="s">
        <v>195</v>
      </c>
      <c r="X52" s="322"/>
      <c r="Y52" s="322"/>
      <c r="Z52" s="322"/>
      <c r="AA52" s="321" t="s">
        <v>195</v>
      </c>
      <c r="AB52" s="322"/>
      <c r="AC52" s="322"/>
      <c r="AD52" s="322"/>
      <c r="AE52" s="321" t="s">
        <v>195</v>
      </c>
      <c r="AF52" s="322"/>
      <c r="AG52" s="322"/>
      <c r="AH52" s="322"/>
      <c r="AI52" s="321" t="s">
        <v>195</v>
      </c>
      <c r="AJ52" s="322"/>
      <c r="AK52" s="322"/>
      <c r="AL52" s="322"/>
      <c r="AM52" s="308" t="s">
        <v>199</v>
      </c>
      <c r="AN52" s="322"/>
      <c r="AO52" s="322"/>
      <c r="AP52" s="322"/>
      <c r="AQ52" s="321" t="s">
        <v>200</v>
      </c>
      <c r="AR52" s="322"/>
      <c r="AS52" s="322"/>
      <c r="AT52" s="322"/>
      <c r="AU52" s="308" t="s">
        <v>201</v>
      </c>
      <c r="AV52" s="322"/>
      <c r="AW52" s="322"/>
      <c r="AX52" s="322"/>
    </row>
    <row r="53" spans="1:50" ht="95.25" customHeight="1" x14ac:dyDescent="0.25">
      <c r="B53" s="241"/>
      <c r="C53" s="324"/>
      <c r="D53" s="287"/>
      <c r="E53" s="287"/>
      <c r="F53" s="287"/>
      <c r="G53" s="324"/>
      <c r="H53" s="287"/>
      <c r="I53" s="287"/>
      <c r="J53" s="287"/>
      <c r="K53" s="324"/>
      <c r="L53" s="287"/>
      <c r="M53" s="287"/>
      <c r="N53" s="287"/>
      <c r="O53" s="324"/>
      <c r="P53" s="287"/>
      <c r="Q53" s="287"/>
      <c r="R53" s="287"/>
      <c r="S53" s="324"/>
      <c r="T53" s="287"/>
      <c r="U53" s="287"/>
      <c r="V53" s="287"/>
      <c r="AE53" s="242"/>
      <c r="AF53" s="242"/>
      <c r="AG53" s="242"/>
      <c r="AH53" s="242"/>
      <c r="AI53" s="242"/>
      <c r="AJ53" s="242"/>
      <c r="AK53" s="242"/>
      <c r="AL53" s="242"/>
      <c r="AM53" s="192"/>
      <c r="AN53" s="192"/>
      <c r="AP53" s="192"/>
    </row>
    <row r="54" spans="1:50" ht="95.25" customHeight="1" x14ac:dyDescent="0.25">
      <c r="A54" s="243" t="s">
        <v>202</v>
      </c>
      <c r="B54" s="241"/>
      <c r="E54" s="244"/>
      <c r="I54" s="244"/>
      <c r="J54" s="253" t="s">
        <v>203</v>
      </c>
      <c r="K54" s="253"/>
      <c r="L54" s="253"/>
      <c r="M54" s="244"/>
      <c r="Q54" s="244"/>
      <c r="U54" s="244"/>
      <c r="AE54" s="242"/>
      <c r="AF54" s="242"/>
      <c r="AG54" s="242"/>
      <c r="AH54" s="242"/>
      <c r="AI54" s="242"/>
      <c r="AJ54" s="242"/>
      <c r="AK54" s="242"/>
      <c r="AL54" s="242"/>
      <c r="AM54" s="192"/>
      <c r="AN54" s="192"/>
      <c r="AP54" s="192"/>
    </row>
    <row r="55" spans="1:50" ht="66" customHeight="1" x14ac:dyDescent="0.25">
      <c r="A55" s="266" t="s">
        <v>204</v>
      </c>
      <c r="B55" s="266"/>
      <c r="C55" s="266"/>
      <c r="D55" s="266"/>
      <c r="E55" s="266"/>
      <c r="F55" s="266"/>
      <c r="I55" s="244"/>
      <c r="J55" s="254" t="s">
        <v>205</v>
      </c>
      <c r="K55" s="255"/>
      <c r="L55" s="255"/>
      <c r="M55" s="244"/>
      <c r="Q55" s="244"/>
      <c r="U55" s="244"/>
      <c r="AE55" s="242"/>
      <c r="AF55" s="242"/>
      <c r="AG55" s="242"/>
      <c r="AH55" s="242"/>
      <c r="AI55" s="242"/>
      <c r="AJ55" s="242"/>
      <c r="AK55" s="242"/>
      <c r="AL55" s="242"/>
      <c r="AM55" s="192"/>
      <c r="AN55" s="192"/>
      <c r="AP55" s="192"/>
    </row>
    <row r="56" spans="1:50" ht="95.25" customHeight="1" x14ac:dyDescent="0.25">
      <c r="B56" s="241"/>
      <c r="E56" s="244"/>
      <c r="I56" s="244"/>
      <c r="M56" s="244"/>
      <c r="Q56" s="244"/>
      <c r="U56" s="244"/>
      <c r="AE56" s="242"/>
      <c r="AF56" s="242"/>
      <c r="AG56" s="242"/>
      <c r="AH56" s="242"/>
      <c r="AI56" s="242"/>
      <c r="AJ56" s="242"/>
      <c r="AK56" s="242"/>
      <c r="AL56" s="242"/>
      <c r="AM56" s="192"/>
      <c r="AN56" s="192"/>
      <c r="AP56" s="192"/>
    </row>
    <row r="57" spans="1:50" ht="95.25" customHeight="1" x14ac:dyDescent="0.25">
      <c r="B57" s="241"/>
      <c r="E57" s="244"/>
      <c r="I57" s="244"/>
      <c r="M57" s="244"/>
      <c r="Q57" s="244"/>
      <c r="U57" s="244"/>
      <c r="AE57" s="242"/>
      <c r="AF57" s="242"/>
      <c r="AG57" s="242"/>
      <c r="AH57" s="242"/>
      <c r="AI57" s="242"/>
      <c r="AJ57" s="242"/>
      <c r="AK57" s="242"/>
      <c r="AL57" s="242"/>
      <c r="AM57" s="192"/>
      <c r="AN57" s="192"/>
      <c r="AP57" s="192"/>
    </row>
    <row r="58" spans="1:50" ht="95.25" customHeight="1" x14ac:dyDescent="0.25">
      <c r="B58" s="241"/>
      <c r="E58" s="244"/>
      <c r="I58" s="244"/>
      <c r="M58" s="244"/>
      <c r="Q58" s="244"/>
      <c r="U58" s="244"/>
      <c r="AE58" s="242"/>
      <c r="AF58" s="242"/>
      <c r="AG58" s="242"/>
      <c r="AH58" s="242"/>
      <c r="AI58" s="242"/>
      <c r="AJ58" s="242"/>
      <c r="AK58" s="242"/>
      <c r="AL58" s="242"/>
      <c r="AM58" s="192"/>
      <c r="AN58" s="192"/>
      <c r="AP58" s="192"/>
    </row>
    <row r="59" spans="1:50" ht="95.25" customHeight="1" x14ac:dyDescent="0.25">
      <c r="B59" s="241"/>
      <c r="E59" s="244"/>
      <c r="I59" s="244"/>
      <c r="M59" s="244"/>
      <c r="Q59" s="244"/>
      <c r="U59" s="244"/>
      <c r="AE59" s="242"/>
      <c r="AF59" s="242"/>
      <c r="AG59" s="242"/>
      <c r="AH59" s="242"/>
      <c r="AI59" s="242"/>
      <c r="AJ59" s="242"/>
      <c r="AK59" s="242"/>
      <c r="AL59" s="242"/>
      <c r="AM59" s="192"/>
      <c r="AN59" s="192"/>
      <c r="AP59" s="192"/>
    </row>
    <row r="60" spans="1:50" ht="95.25" customHeight="1" x14ac:dyDescent="0.25">
      <c r="B60" s="241"/>
      <c r="E60" s="244"/>
      <c r="I60" s="244"/>
      <c r="M60" s="244"/>
      <c r="Q60" s="244"/>
      <c r="U60" s="244"/>
      <c r="AE60" s="242"/>
      <c r="AF60" s="242"/>
      <c r="AG60" s="242"/>
      <c r="AH60" s="242"/>
      <c r="AI60" s="242"/>
      <c r="AJ60" s="242"/>
      <c r="AK60" s="242"/>
      <c r="AL60" s="242"/>
      <c r="AM60" s="192"/>
      <c r="AN60" s="192"/>
      <c r="AP60" s="192"/>
    </row>
    <row r="61" spans="1:50" ht="95.25" customHeight="1" x14ac:dyDescent="0.25">
      <c r="B61" s="241"/>
      <c r="E61" s="244"/>
      <c r="I61" s="244"/>
      <c r="M61" s="244"/>
      <c r="Q61" s="244"/>
      <c r="U61" s="244"/>
      <c r="AE61" s="242"/>
      <c r="AF61" s="242"/>
      <c r="AG61" s="242"/>
      <c r="AH61" s="242"/>
      <c r="AI61" s="242"/>
      <c r="AJ61" s="242"/>
      <c r="AK61" s="242"/>
      <c r="AL61" s="242"/>
      <c r="AM61" s="192"/>
      <c r="AN61" s="192"/>
      <c r="AP61" s="192"/>
    </row>
    <row r="62" spans="1:50" ht="95.25" customHeight="1" x14ac:dyDescent="0.25">
      <c r="B62" s="241"/>
      <c r="E62" s="244"/>
      <c r="I62" s="244"/>
      <c r="M62" s="244"/>
      <c r="Q62" s="244"/>
      <c r="U62" s="244"/>
      <c r="AE62" s="242"/>
      <c r="AF62" s="242"/>
      <c r="AG62" s="242"/>
      <c r="AH62" s="242"/>
      <c r="AI62" s="242"/>
      <c r="AJ62" s="242"/>
      <c r="AK62" s="242"/>
      <c r="AL62" s="242"/>
      <c r="AM62" s="192"/>
      <c r="AN62" s="192"/>
      <c r="AP62" s="192"/>
    </row>
    <row r="63" spans="1:50" ht="95.25" customHeight="1" x14ac:dyDescent="0.25">
      <c r="B63" s="241"/>
      <c r="E63" s="244"/>
      <c r="I63" s="244"/>
      <c r="M63" s="244"/>
      <c r="Q63" s="244"/>
      <c r="U63" s="244"/>
      <c r="AE63" s="242"/>
      <c r="AF63" s="242"/>
      <c r="AG63" s="242"/>
      <c r="AH63" s="242"/>
      <c r="AI63" s="192"/>
      <c r="AJ63" s="192"/>
      <c r="AK63" s="192"/>
      <c r="AL63" s="192"/>
      <c r="AM63" s="192"/>
      <c r="AN63" s="192"/>
      <c r="AP63" s="192"/>
    </row>
    <row r="64" spans="1:50" ht="95.25" customHeight="1" x14ac:dyDescent="0.25">
      <c r="B64" s="241"/>
      <c r="E64" s="244"/>
      <c r="I64" s="244"/>
      <c r="M64" s="244"/>
      <c r="Q64" s="244"/>
      <c r="U64" s="244"/>
      <c r="AE64" s="242"/>
      <c r="AF64" s="242"/>
      <c r="AG64" s="242"/>
      <c r="AH64" s="242"/>
      <c r="AI64" s="192"/>
      <c r="AJ64" s="192"/>
      <c r="AK64" s="192"/>
      <c r="AL64" s="192"/>
      <c r="AM64" s="192"/>
      <c r="AN64" s="192"/>
      <c r="AP64" s="192"/>
    </row>
    <row r="65" spans="2:42" ht="95.25" customHeight="1" x14ac:dyDescent="0.25">
      <c r="B65" s="241"/>
      <c r="E65" s="244"/>
      <c r="I65" s="244"/>
      <c r="M65" s="244"/>
      <c r="Q65" s="244"/>
      <c r="U65" s="244"/>
      <c r="AE65" s="242"/>
      <c r="AF65" s="242"/>
      <c r="AG65" s="242"/>
      <c r="AH65" s="242"/>
      <c r="AI65" s="192"/>
      <c r="AJ65" s="192"/>
      <c r="AK65" s="192"/>
      <c r="AL65" s="192"/>
      <c r="AM65" s="192"/>
      <c r="AN65" s="192"/>
      <c r="AP65" s="192"/>
    </row>
    <row r="66" spans="2:42" ht="95.25" customHeight="1" x14ac:dyDescent="0.25">
      <c r="B66" s="241"/>
      <c r="E66" s="244"/>
      <c r="I66" s="244"/>
      <c r="M66" s="244"/>
      <c r="Q66" s="244"/>
      <c r="U66" s="244"/>
      <c r="AE66" s="242"/>
      <c r="AF66" s="242"/>
      <c r="AG66" s="242"/>
      <c r="AH66" s="242"/>
      <c r="AI66" s="192"/>
      <c r="AJ66" s="192"/>
      <c r="AK66" s="192"/>
      <c r="AL66" s="192"/>
      <c r="AM66" s="192"/>
      <c r="AN66" s="192"/>
      <c r="AP66" s="192"/>
    </row>
    <row r="67" spans="2:42" ht="95.25" customHeight="1" x14ac:dyDescent="0.25">
      <c r="B67" s="241"/>
      <c r="E67" s="244"/>
      <c r="I67" s="244"/>
      <c r="M67" s="244"/>
      <c r="Q67" s="244"/>
      <c r="U67" s="244"/>
      <c r="AE67" s="242"/>
      <c r="AF67" s="242"/>
      <c r="AG67" s="242"/>
      <c r="AH67" s="242"/>
      <c r="AI67" s="192"/>
      <c r="AJ67" s="192"/>
      <c r="AK67" s="192"/>
      <c r="AL67" s="192"/>
      <c r="AM67" s="192"/>
      <c r="AN67" s="192"/>
      <c r="AP67" s="192"/>
    </row>
    <row r="68" spans="2:42" ht="95.25" customHeight="1" x14ac:dyDescent="0.25">
      <c r="B68" s="241"/>
      <c r="E68" s="244"/>
      <c r="I68" s="244"/>
      <c r="M68" s="244"/>
      <c r="Q68" s="244"/>
      <c r="U68" s="244"/>
      <c r="AE68" s="242"/>
      <c r="AF68" s="242"/>
      <c r="AG68" s="242"/>
      <c r="AH68" s="242"/>
      <c r="AI68" s="192"/>
      <c r="AJ68" s="192"/>
      <c r="AK68" s="192"/>
      <c r="AL68" s="192"/>
      <c r="AM68" s="192"/>
      <c r="AN68" s="192"/>
      <c r="AP68" s="192"/>
    </row>
    <row r="69" spans="2:42" ht="95.25" customHeight="1" x14ac:dyDescent="0.25">
      <c r="B69" s="241"/>
      <c r="E69" s="244"/>
      <c r="I69" s="244"/>
      <c r="M69" s="244"/>
      <c r="Q69" s="244"/>
      <c r="U69" s="244"/>
      <c r="AE69" s="242"/>
      <c r="AF69" s="242"/>
      <c r="AG69" s="242"/>
      <c r="AH69" s="242"/>
      <c r="AI69" s="192"/>
      <c r="AJ69" s="192"/>
      <c r="AK69" s="192"/>
      <c r="AL69" s="192"/>
      <c r="AM69" s="192"/>
      <c r="AN69" s="192"/>
      <c r="AP69" s="192"/>
    </row>
    <row r="70" spans="2:42" ht="95.25" customHeight="1" x14ac:dyDescent="0.25">
      <c r="B70" s="241"/>
      <c r="E70" s="244"/>
      <c r="I70" s="244"/>
      <c r="M70" s="244"/>
      <c r="Q70" s="244"/>
      <c r="U70" s="244"/>
      <c r="AE70" s="242"/>
      <c r="AF70" s="242"/>
      <c r="AG70" s="242"/>
      <c r="AH70" s="242"/>
      <c r="AI70" s="192"/>
      <c r="AJ70" s="192"/>
      <c r="AK70" s="192"/>
      <c r="AL70" s="192"/>
      <c r="AM70" s="192"/>
      <c r="AN70" s="192"/>
      <c r="AP70" s="192"/>
    </row>
    <row r="71" spans="2:42" ht="95.25" customHeight="1" x14ac:dyDescent="0.25">
      <c r="B71" s="241"/>
      <c r="E71" s="244"/>
      <c r="I71" s="244"/>
      <c r="M71" s="244"/>
      <c r="Q71" s="244"/>
      <c r="U71" s="244"/>
      <c r="AE71" s="192"/>
      <c r="AF71" s="192"/>
      <c r="AG71" s="192"/>
      <c r="AH71" s="192"/>
      <c r="AI71" s="192"/>
      <c r="AJ71" s="192"/>
      <c r="AK71" s="192"/>
      <c r="AL71" s="192"/>
      <c r="AM71" s="192"/>
      <c r="AN71" s="192"/>
      <c r="AP71" s="192"/>
    </row>
    <row r="72" spans="2:42" ht="95.25" customHeight="1" x14ac:dyDescent="0.25">
      <c r="B72" s="241"/>
      <c r="E72" s="244"/>
      <c r="I72" s="244"/>
      <c r="M72" s="244"/>
      <c r="Q72" s="244"/>
      <c r="U72" s="244"/>
      <c r="AE72" s="192"/>
      <c r="AF72" s="192"/>
      <c r="AG72" s="192"/>
      <c r="AH72" s="192"/>
      <c r="AI72" s="192"/>
      <c r="AJ72" s="192"/>
      <c r="AK72" s="192"/>
      <c r="AL72" s="192"/>
      <c r="AM72" s="192"/>
      <c r="AN72" s="192"/>
      <c r="AP72" s="192"/>
    </row>
    <row r="73" spans="2:42" ht="95.25" customHeight="1" x14ac:dyDescent="0.25">
      <c r="B73" s="241"/>
      <c r="E73" s="244"/>
      <c r="I73" s="244"/>
      <c r="M73" s="244"/>
      <c r="Q73" s="244"/>
      <c r="U73" s="244"/>
      <c r="AE73" s="192"/>
      <c r="AF73" s="192"/>
      <c r="AG73" s="192"/>
      <c r="AH73" s="192"/>
      <c r="AI73" s="192"/>
      <c r="AJ73" s="192"/>
      <c r="AK73" s="192"/>
      <c r="AL73" s="192"/>
      <c r="AM73" s="192"/>
      <c r="AN73" s="192"/>
      <c r="AP73" s="192"/>
    </row>
    <row r="74" spans="2:42" ht="95.25" customHeight="1" x14ac:dyDescent="0.25">
      <c r="B74" s="241"/>
      <c r="E74" s="244"/>
      <c r="I74" s="244"/>
      <c r="M74" s="244"/>
      <c r="Q74" s="244"/>
      <c r="U74" s="244"/>
      <c r="AE74" s="192"/>
      <c r="AF74" s="192"/>
      <c r="AG74" s="192"/>
      <c r="AH74" s="192"/>
      <c r="AI74" s="192"/>
      <c r="AJ74" s="192"/>
      <c r="AK74" s="192"/>
      <c r="AL74" s="192"/>
      <c r="AM74" s="192"/>
      <c r="AN74" s="192"/>
      <c r="AP74" s="192"/>
    </row>
    <row r="75" spans="2:42" ht="95.25" customHeight="1" x14ac:dyDescent="0.25">
      <c r="B75" s="241"/>
      <c r="E75" s="244"/>
      <c r="I75" s="244"/>
      <c r="M75" s="244"/>
      <c r="Q75" s="244"/>
      <c r="U75" s="244"/>
      <c r="AE75" s="192"/>
      <c r="AF75" s="192"/>
      <c r="AG75" s="192"/>
      <c r="AH75" s="192"/>
      <c r="AI75" s="192"/>
      <c r="AJ75" s="192"/>
      <c r="AK75" s="192"/>
      <c r="AL75" s="192"/>
      <c r="AM75" s="192"/>
      <c r="AN75" s="192"/>
      <c r="AP75" s="192"/>
    </row>
    <row r="76" spans="2:42" ht="95.25" customHeight="1" x14ac:dyDescent="0.25">
      <c r="B76" s="241"/>
      <c r="E76" s="244"/>
      <c r="I76" s="244"/>
      <c r="M76" s="244"/>
      <c r="Q76" s="244"/>
      <c r="U76" s="244"/>
      <c r="AE76" s="192"/>
      <c r="AF76" s="192"/>
      <c r="AG76" s="192"/>
      <c r="AH76" s="192"/>
      <c r="AI76" s="192"/>
      <c r="AJ76" s="192"/>
      <c r="AK76" s="192"/>
      <c r="AL76" s="192"/>
      <c r="AM76" s="192"/>
      <c r="AN76" s="192"/>
      <c r="AP76" s="192"/>
    </row>
    <row r="77" spans="2:42" ht="95.25" customHeight="1" x14ac:dyDescent="0.25">
      <c r="B77" s="241"/>
      <c r="E77" s="244"/>
      <c r="I77" s="244"/>
      <c r="M77" s="244"/>
      <c r="Q77" s="244"/>
      <c r="U77" s="244"/>
      <c r="AE77" s="192"/>
      <c r="AF77" s="192"/>
      <c r="AG77" s="192"/>
      <c r="AH77" s="192"/>
      <c r="AI77" s="192"/>
      <c r="AJ77" s="192"/>
      <c r="AK77" s="192"/>
      <c r="AL77" s="192"/>
      <c r="AM77" s="192"/>
      <c r="AN77" s="192"/>
      <c r="AP77" s="192"/>
    </row>
    <row r="78" spans="2:42" ht="95.25" customHeight="1" x14ac:dyDescent="0.25">
      <c r="B78" s="241"/>
      <c r="E78" s="244"/>
      <c r="I78" s="244"/>
      <c r="M78" s="244"/>
      <c r="Q78" s="244"/>
      <c r="U78" s="244"/>
      <c r="AE78" s="192"/>
      <c r="AF78" s="192"/>
      <c r="AG78" s="192"/>
      <c r="AH78" s="192"/>
      <c r="AI78" s="192"/>
      <c r="AJ78" s="192"/>
      <c r="AK78" s="192"/>
      <c r="AL78" s="192"/>
      <c r="AM78" s="192"/>
      <c r="AN78" s="192"/>
      <c r="AP78" s="192"/>
    </row>
    <row r="79" spans="2:42" ht="95.25" customHeight="1" x14ac:dyDescent="0.25">
      <c r="B79" s="241"/>
      <c r="E79" s="244"/>
      <c r="I79" s="244"/>
      <c r="M79" s="244"/>
      <c r="Q79" s="244"/>
      <c r="U79" s="244"/>
      <c r="AE79" s="192"/>
      <c r="AF79" s="192"/>
      <c r="AG79" s="192"/>
      <c r="AH79" s="192"/>
      <c r="AI79" s="192"/>
      <c r="AJ79" s="192"/>
      <c r="AK79" s="192"/>
      <c r="AL79" s="192"/>
      <c r="AM79" s="192"/>
      <c r="AN79" s="192"/>
      <c r="AP79" s="192"/>
    </row>
    <row r="80" spans="2:42" ht="95.25" customHeight="1" x14ac:dyDescent="0.25">
      <c r="B80" s="241"/>
      <c r="E80" s="244"/>
      <c r="I80" s="244"/>
      <c r="M80" s="244"/>
      <c r="Q80" s="244"/>
      <c r="U80" s="244"/>
      <c r="AE80" s="192"/>
      <c r="AF80" s="192"/>
      <c r="AG80" s="192"/>
      <c r="AH80" s="192"/>
      <c r="AI80" s="192"/>
      <c r="AJ80" s="192"/>
      <c r="AK80" s="192"/>
      <c r="AL80" s="192"/>
      <c r="AM80" s="192"/>
      <c r="AN80" s="192"/>
      <c r="AP80" s="192"/>
    </row>
    <row r="81" spans="2:42" ht="95.25" customHeight="1" x14ac:dyDescent="0.25">
      <c r="B81" s="241"/>
      <c r="E81" s="244"/>
      <c r="I81" s="244"/>
      <c r="M81" s="244"/>
      <c r="Q81" s="244"/>
      <c r="U81" s="244"/>
      <c r="AE81" s="192"/>
      <c r="AF81" s="192"/>
      <c r="AG81" s="192"/>
      <c r="AH81" s="192"/>
      <c r="AI81" s="192"/>
      <c r="AJ81" s="192"/>
      <c r="AK81" s="192"/>
      <c r="AL81" s="192"/>
      <c r="AM81" s="192"/>
      <c r="AN81" s="192"/>
      <c r="AP81" s="192"/>
    </row>
    <row r="82" spans="2:42" ht="95.25" customHeight="1" x14ac:dyDescent="0.25">
      <c r="B82" s="241"/>
      <c r="E82" s="244"/>
      <c r="I82" s="244"/>
      <c r="M82" s="244"/>
      <c r="Q82" s="244"/>
      <c r="U82" s="244"/>
      <c r="AE82" s="192"/>
      <c r="AF82" s="192"/>
      <c r="AG82" s="192"/>
      <c r="AH82" s="192"/>
      <c r="AI82" s="192"/>
      <c r="AJ82" s="192"/>
      <c r="AK82" s="192"/>
      <c r="AL82" s="192"/>
      <c r="AM82" s="192"/>
      <c r="AN82" s="192"/>
      <c r="AP82" s="192"/>
    </row>
    <row r="83" spans="2:42" ht="95.25" customHeight="1" x14ac:dyDescent="0.25">
      <c r="B83" s="241"/>
      <c r="E83" s="244"/>
      <c r="I83" s="244"/>
      <c r="M83" s="244"/>
      <c r="Q83" s="244"/>
      <c r="U83" s="244"/>
      <c r="AE83" s="192"/>
      <c r="AF83" s="192"/>
      <c r="AG83" s="192"/>
      <c r="AH83" s="192"/>
      <c r="AI83" s="192"/>
      <c r="AJ83" s="192"/>
      <c r="AK83" s="192"/>
      <c r="AL83" s="192"/>
      <c r="AM83" s="192"/>
      <c r="AN83" s="192"/>
      <c r="AP83" s="192"/>
    </row>
    <row r="84" spans="2:42" ht="95.25" customHeight="1" x14ac:dyDescent="0.25">
      <c r="B84" s="241"/>
      <c r="E84" s="244"/>
      <c r="I84" s="244"/>
      <c r="M84" s="244"/>
      <c r="Q84" s="244"/>
      <c r="U84" s="244"/>
      <c r="AE84" s="192"/>
      <c r="AF84" s="192"/>
      <c r="AG84" s="192"/>
      <c r="AH84" s="192"/>
      <c r="AI84" s="192"/>
      <c r="AJ84" s="192"/>
      <c r="AK84" s="192"/>
      <c r="AL84" s="192"/>
      <c r="AM84" s="192"/>
      <c r="AN84" s="192"/>
      <c r="AP84" s="192"/>
    </row>
    <row r="85" spans="2:42" ht="95.25" customHeight="1" x14ac:dyDescent="0.25">
      <c r="B85" s="241"/>
      <c r="E85" s="244"/>
      <c r="I85" s="244"/>
      <c r="M85" s="244"/>
      <c r="Q85" s="244"/>
      <c r="U85" s="244"/>
      <c r="AE85" s="192"/>
      <c r="AF85" s="192"/>
      <c r="AG85" s="192"/>
      <c r="AH85" s="192"/>
      <c r="AI85" s="192"/>
      <c r="AJ85" s="192"/>
      <c r="AK85" s="192"/>
      <c r="AL85" s="192"/>
      <c r="AM85" s="192"/>
      <c r="AN85" s="192"/>
      <c r="AP85" s="192"/>
    </row>
    <row r="86" spans="2:42" ht="95.25" customHeight="1" x14ac:dyDescent="0.25">
      <c r="B86" s="241"/>
      <c r="E86" s="244"/>
      <c r="I86" s="244"/>
      <c r="M86" s="244"/>
      <c r="Q86" s="244"/>
      <c r="U86" s="244"/>
      <c r="AE86" s="192"/>
      <c r="AF86" s="192"/>
      <c r="AG86" s="192"/>
      <c r="AH86" s="192"/>
      <c r="AI86" s="192"/>
      <c r="AJ86" s="192"/>
      <c r="AK86" s="192"/>
      <c r="AL86" s="192"/>
      <c r="AM86" s="192"/>
      <c r="AN86" s="192"/>
      <c r="AP86" s="192"/>
    </row>
    <row r="87" spans="2:42" ht="95.25" customHeight="1" x14ac:dyDescent="0.25">
      <c r="B87" s="241"/>
      <c r="E87" s="244"/>
      <c r="I87" s="244"/>
      <c r="M87" s="244"/>
      <c r="Q87" s="244"/>
      <c r="U87" s="244"/>
      <c r="AE87" s="192"/>
      <c r="AF87" s="192"/>
      <c r="AG87" s="192"/>
      <c r="AH87" s="192"/>
      <c r="AI87" s="192"/>
      <c r="AJ87" s="192"/>
      <c r="AK87" s="192"/>
      <c r="AL87" s="192"/>
      <c r="AM87" s="192"/>
      <c r="AN87" s="192"/>
      <c r="AP87" s="192"/>
    </row>
    <row r="88" spans="2:42" ht="95.25" customHeight="1" x14ac:dyDescent="0.25">
      <c r="B88" s="241"/>
      <c r="E88" s="244"/>
      <c r="I88" s="244"/>
      <c r="M88" s="244"/>
      <c r="Q88" s="244"/>
      <c r="U88" s="244"/>
      <c r="AE88" s="192"/>
      <c r="AF88" s="192"/>
      <c r="AG88" s="192"/>
      <c r="AH88" s="192"/>
      <c r="AI88" s="192"/>
      <c r="AJ88" s="192"/>
      <c r="AK88" s="192"/>
      <c r="AL88" s="192"/>
      <c r="AM88" s="192"/>
      <c r="AN88" s="192"/>
      <c r="AP88" s="192"/>
    </row>
    <row r="89" spans="2:42" ht="95.25" customHeight="1" x14ac:dyDescent="0.25">
      <c r="B89" s="241"/>
      <c r="E89" s="244"/>
      <c r="I89" s="244"/>
      <c r="M89" s="244"/>
      <c r="Q89" s="244"/>
      <c r="U89" s="244"/>
      <c r="AE89" s="192"/>
      <c r="AF89" s="192"/>
      <c r="AG89" s="192"/>
      <c r="AH89" s="192"/>
      <c r="AI89" s="192"/>
      <c r="AJ89" s="192"/>
      <c r="AK89" s="192"/>
      <c r="AL89" s="192"/>
      <c r="AM89" s="192"/>
      <c r="AN89" s="192"/>
      <c r="AP89" s="192"/>
    </row>
    <row r="90" spans="2:42" ht="95.25" customHeight="1" x14ac:dyDescent="0.25">
      <c r="B90" s="241"/>
      <c r="E90" s="244"/>
      <c r="I90" s="244"/>
      <c r="M90" s="244"/>
      <c r="Q90" s="244"/>
      <c r="U90" s="244"/>
      <c r="AE90" s="192"/>
      <c r="AF90" s="192"/>
      <c r="AG90" s="192"/>
      <c r="AH90" s="192"/>
      <c r="AI90" s="192"/>
      <c r="AJ90" s="192"/>
      <c r="AK90" s="192"/>
      <c r="AL90" s="192"/>
      <c r="AM90" s="192"/>
      <c r="AN90" s="192"/>
      <c r="AP90" s="192"/>
    </row>
    <row r="91" spans="2:42" ht="95.25" customHeight="1" x14ac:dyDescent="0.25">
      <c r="B91" s="241"/>
      <c r="E91" s="244"/>
      <c r="I91" s="244"/>
      <c r="M91" s="244"/>
      <c r="Q91" s="244"/>
      <c r="U91" s="244"/>
      <c r="AE91" s="192"/>
      <c r="AF91" s="192"/>
      <c r="AG91" s="192"/>
      <c r="AH91" s="192"/>
      <c r="AI91" s="192"/>
      <c r="AJ91" s="192"/>
      <c r="AK91" s="192"/>
      <c r="AL91" s="192"/>
      <c r="AM91" s="192"/>
      <c r="AN91" s="192"/>
      <c r="AP91" s="192"/>
    </row>
    <row r="92" spans="2:42" ht="95.25" customHeight="1" x14ac:dyDescent="0.25">
      <c r="B92" s="241"/>
      <c r="E92" s="244"/>
      <c r="I92" s="244"/>
      <c r="M92" s="244"/>
      <c r="Q92" s="244"/>
      <c r="U92" s="244"/>
      <c r="AE92" s="192"/>
      <c r="AF92" s="192"/>
      <c r="AG92" s="192"/>
      <c r="AH92" s="192"/>
      <c r="AI92" s="192"/>
      <c r="AJ92" s="192"/>
      <c r="AK92" s="192"/>
      <c r="AL92" s="192"/>
      <c r="AM92" s="192"/>
      <c r="AN92" s="192"/>
      <c r="AP92" s="192"/>
    </row>
    <row r="93" spans="2:42" ht="95.25" customHeight="1" x14ac:dyDescent="0.25">
      <c r="B93" s="241"/>
      <c r="E93" s="244"/>
      <c r="I93" s="244"/>
      <c r="M93" s="244"/>
      <c r="Q93" s="244"/>
      <c r="U93" s="244"/>
      <c r="AE93" s="192"/>
      <c r="AF93" s="192"/>
      <c r="AG93" s="192"/>
      <c r="AH93" s="192"/>
      <c r="AI93" s="192"/>
      <c r="AJ93" s="192"/>
      <c r="AK93" s="192"/>
      <c r="AL93" s="192"/>
      <c r="AM93" s="192"/>
      <c r="AN93" s="192"/>
      <c r="AP93" s="192"/>
    </row>
    <row r="94" spans="2:42" ht="95.25" customHeight="1" x14ac:dyDescent="0.25">
      <c r="B94" s="241"/>
      <c r="E94" s="244"/>
      <c r="I94" s="244"/>
      <c r="M94" s="244"/>
      <c r="Q94" s="244"/>
      <c r="U94" s="244"/>
      <c r="AE94" s="192"/>
      <c r="AF94" s="192"/>
      <c r="AG94" s="192"/>
      <c r="AH94" s="192"/>
      <c r="AI94" s="192"/>
      <c r="AJ94" s="192"/>
      <c r="AK94" s="192"/>
      <c r="AL94" s="192"/>
      <c r="AM94" s="192"/>
      <c r="AN94" s="192"/>
      <c r="AP94" s="192"/>
    </row>
    <row r="95" spans="2:42" ht="95.25" customHeight="1" x14ac:dyDescent="0.25">
      <c r="B95" s="241"/>
      <c r="E95" s="244"/>
      <c r="I95" s="244"/>
      <c r="M95" s="244"/>
      <c r="Q95" s="244"/>
      <c r="U95" s="244"/>
      <c r="AE95" s="192"/>
      <c r="AF95" s="192"/>
      <c r="AG95" s="192"/>
      <c r="AH95" s="192"/>
      <c r="AI95" s="192"/>
      <c r="AJ95" s="192"/>
      <c r="AK95" s="192"/>
      <c r="AL95" s="192"/>
      <c r="AM95" s="192"/>
      <c r="AN95" s="192"/>
      <c r="AP95" s="192"/>
    </row>
    <row r="96" spans="2:42" ht="95.25" customHeight="1" x14ac:dyDescent="0.25">
      <c r="B96" s="241"/>
      <c r="E96" s="244"/>
      <c r="I96" s="244"/>
      <c r="M96" s="244"/>
      <c r="Q96" s="244"/>
      <c r="U96" s="244"/>
      <c r="AE96" s="192"/>
      <c r="AF96" s="192"/>
      <c r="AG96" s="192"/>
      <c r="AH96" s="192"/>
      <c r="AI96" s="192"/>
      <c r="AJ96" s="192"/>
      <c r="AK96" s="192"/>
      <c r="AL96" s="192"/>
      <c r="AM96" s="192"/>
      <c r="AN96" s="192"/>
      <c r="AP96" s="192"/>
    </row>
    <row r="97" spans="2:42" ht="95.25" customHeight="1" x14ac:dyDescent="0.25">
      <c r="B97" s="241"/>
      <c r="E97" s="244"/>
      <c r="I97" s="244"/>
      <c r="M97" s="244"/>
      <c r="Q97" s="244"/>
      <c r="U97" s="244"/>
      <c r="AE97" s="192"/>
      <c r="AF97" s="192"/>
      <c r="AG97" s="192"/>
      <c r="AH97" s="192"/>
      <c r="AI97" s="192"/>
      <c r="AJ97" s="192"/>
      <c r="AK97" s="192"/>
      <c r="AL97" s="192"/>
      <c r="AM97" s="192"/>
      <c r="AN97" s="192"/>
      <c r="AP97" s="192"/>
    </row>
    <row r="98" spans="2:42" ht="95.25" customHeight="1" x14ac:dyDescent="0.25">
      <c r="B98" s="241"/>
      <c r="E98" s="244"/>
      <c r="I98" s="244"/>
      <c r="M98" s="244"/>
      <c r="Q98" s="244"/>
      <c r="U98" s="244"/>
      <c r="AE98" s="192"/>
      <c r="AF98" s="192"/>
      <c r="AG98" s="192"/>
      <c r="AH98" s="192"/>
      <c r="AI98" s="192"/>
      <c r="AJ98" s="192"/>
      <c r="AK98" s="192"/>
      <c r="AL98" s="192"/>
      <c r="AM98" s="192"/>
      <c r="AN98" s="192"/>
      <c r="AP98" s="192"/>
    </row>
    <row r="99" spans="2:42" ht="95.25" customHeight="1" x14ac:dyDescent="0.25">
      <c r="B99" s="241"/>
      <c r="E99" s="244"/>
      <c r="I99" s="244"/>
      <c r="M99" s="244"/>
      <c r="Q99" s="244"/>
      <c r="U99" s="244"/>
      <c r="AE99" s="192"/>
      <c r="AF99" s="192"/>
      <c r="AG99" s="192"/>
      <c r="AH99" s="192"/>
      <c r="AI99" s="192"/>
      <c r="AJ99" s="192"/>
      <c r="AK99" s="192"/>
      <c r="AL99" s="192"/>
      <c r="AM99" s="192"/>
      <c r="AN99" s="192"/>
      <c r="AP99" s="192"/>
    </row>
    <row r="100" spans="2:42" ht="95.25" customHeight="1" x14ac:dyDescent="0.25">
      <c r="B100" s="241"/>
      <c r="E100" s="244"/>
      <c r="I100" s="244"/>
      <c r="M100" s="244"/>
      <c r="Q100" s="244"/>
      <c r="U100" s="244"/>
      <c r="AE100" s="192"/>
      <c r="AF100" s="192"/>
      <c r="AG100" s="192"/>
      <c r="AH100" s="192"/>
      <c r="AI100" s="192"/>
      <c r="AJ100" s="192"/>
      <c r="AK100" s="192"/>
      <c r="AL100" s="192"/>
      <c r="AM100" s="192"/>
      <c r="AN100" s="192"/>
      <c r="AP100" s="192"/>
    </row>
    <row r="101" spans="2:42" ht="95.25" customHeight="1" x14ac:dyDescent="0.25">
      <c r="B101" s="241"/>
      <c r="E101" s="244"/>
      <c r="I101" s="244"/>
      <c r="M101" s="244"/>
      <c r="Q101" s="244"/>
      <c r="U101" s="244"/>
      <c r="AE101" s="192"/>
      <c r="AF101" s="192"/>
      <c r="AG101" s="192"/>
      <c r="AH101" s="192"/>
      <c r="AI101" s="192"/>
      <c r="AJ101" s="192"/>
      <c r="AK101" s="192"/>
      <c r="AL101" s="192"/>
      <c r="AM101" s="192"/>
      <c r="AN101" s="192"/>
      <c r="AP101" s="192"/>
    </row>
    <row r="102" spans="2:42" ht="95.25" customHeight="1" x14ac:dyDescent="0.25">
      <c r="B102" s="241"/>
      <c r="E102" s="244"/>
      <c r="I102" s="244"/>
      <c r="M102" s="244"/>
      <c r="Q102" s="244"/>
      <c r="U102" s="244"/>
      <c r="AE102" s="192"/>
      <c r="AF102" s="192"/>
      <c r="AG102" s="192"/>
      <c r="AH102" s="192"/>
      <c r="AI102" s="192"/>
      <c r="AJ102" s="192"/>
      <c r="AK102" s="192"/>
      <c r="AL102" s="192"/>
      <c r="AM102" s="192"/>
      <c r="AN102" s="192"/>
      <c r="AP102" s="192"/>
    </row>
    <row r="103" spans="2:42" ht="95.25" customHeight="1" x14ac:dyDescent="0.25">
      <c r="B103" s="241"/>
      <c r="E103" s="244"/>
      <c r="I103" s="244"/>
      <c r="M103" s="244"/>
      <c r="Q103" s="244"/>
      <c r="U103" s="244"/>
      <c r="AE103" s="192"/>
      <c r="AF103" s="192"/>
      <c r="AG103" s="192"/>
      <c r="AH103" s="192"/>
      <c r="AI103" s="192"/>
      <c r="AJ103" s="192"/>
      <c r="AK103" s="192"/>
      <c r="AL103" s="192"/>
      <c r="AM103" s="192"/>
      <c r="AN103" s="192"/>
      <c r="AP103" s="192"/>
    </row>
    <row r="104" spans="2:42" ht="95.25" customHeight="1" x14ac:dyDescent="0.25">
      <c r="B104" s="241"/>
      <c r="E104" s="244"/>
      <c r="I104" s="244"/>
      <c r="M104" s="244"/>
      <c r="Q104" s="244"/>
      <c r="U104" s="244"/>
      <c r="AE104" s="192"/>
      <c r="AF104" s="192"/>
      <c r="AG104" s="192"/>
      <c r="AH104" s="192"/>
      <c r="AI104" s="192"/>
      <c r="AJ104" s="192"/>
      <c r="AK104" s="192"/>
      <c r="AL104" s="192"/>
      <c r="AM104" s="192"/>
      <c r="AN104" s="192"/>
      <c r="AP104" s="192"/>
    </row>
    <row r="105" spans="2:42" ht="95.25" customHeight="1" x14ac:dyDescent="0.25">
      <c r="B105" s="241"/>
      <c r="E105" s="244"/>
      <c r="I105" s="244"/>
      <c r="M105" s="244"/>
      <c r="Q105" s="244"/>
      <c r="U105" s="244"/>
      <c r="AE105" s="192"/>
      <c r="AF105" s="192"/>
      <c r="AG105" s="192"/>
      <c r="AH105" s="192"/>
      <c r="AI105" s="192"/>
      <c r="AJ105" s="192"/>
      <c r="AK105" s="192"/>
      <c r="AL105" s="192"/>
      <c r="AM105" s="192"/>
      <c r="AN105" s="192"/>
      <c r="AP105" s="192"/>
    </row>
    <row r="106" spans="2:42" ht="95.25" customHeight="1" x14ac:dyDescent="0.25">
      <c r="B106" s="241"/>
      <c r="E106" s="244"/>
      <c r="I106" s="244"/>
      <c r="M106" s="244"/>
      <c r="Q106" s="244"/>
      <c r="U106" s="244"/>
      <c r="AE106" s="192"/>
      <c r="AF106" s="192"/>
      <c r="AG106" s="192"/>
      <c r="AH106" s="192"/>
      <c r="AI106" s="192"/>
      <c r="AJ106" s="192"/>
      <c r="AK106" s="192"/>
      <c r="AL106" s="192"/>
      <c r="AM106" s="192"/>
      <c r="AN106" s="192"/>
      <c r="AP106" s="192"/>
    </row>
    <row r="107" spans="2:42" ht="95.25" customHeight="1" x14ac:dyDescent="0.25">
      <c r="B107" s="241"/>
      <c r="E107" s="244"/>
      <c r="I107" s="244"/>
      <c r="M107" s="244"/>
      <c r="Q107" s="244"/>
      <c r="U107" s="244"/>
      <c r="AE107" s="192"/>
      <c r="AF107" s="192"/>
      <c r="AG107" s="192"/>
      <c r="AH107" s="192"/>
      <c r="AI107" s="192"/>
      <c r="AJ107" s="192"/>
      <c r="AK107" s="192"/>
      <c r="AL107" s="192"/>
      <c r="AM107" s="192"/>
      <c r="AN107" s="192"/>
      <c r="AP107" s="192"/>
    </row>
    <row r="108" spans="2:42" ht="95.25" customHeight="1" x14ac:dyDescent="0.25">
      <c r="B108" s="241"/>
      <c r="E108" s="244"/>
      <c r="I108" s="244"/>
      <c r="M108" s="244"/>
      <c r="Q108" s="244"/>
      <c r="U108" s="244"/>
      <c r="AE108" s="192"/>
      <c r="AF108" s="192"/>
      <c r="AG108" s="192"/>
      <c r="AH108" s="192"/>
      <c r="AI108" s="192"/>
      <c r="AJ108" s="192"/>
      <c r="AK108" s="192"/>
      <c r="AL108" s="192"/>
      <c r="AM108" s="192"/>
      <c r="AN108" s="192"/>
      <c r="AP108" s="192"/>
    </row>
    <row r="109" spans="2:42" ht="95.25" customHeight="1" x14ac:dyDescent="0.25">
      <c r="B109" s="241"/>
      <c r="E109" s="244"/>
      <c r="I109" s="244"/>
      <c r="M109" s="244"/>
      <c r="Q109" s="244"/>
      <c r="U109" s="244"/>
      <c r="AE109" s="192"/>
      <c r="AF109" s="192"/>
      <c r="AG109" s="192"/>
      <c r="AH109" s="192"/>
      <c r="AI109" s="192"/>
      <c r="AJ109" s="192"/>
      <c r="AK109" s="192"/>
      <c r="AL109" s="192"/>
      <c r="AM109" s="192"/>
      <c r="AN109" s="192"/>
      <c r="AP109" s="192"/>
    </row>
    <row r="110" spans="2:42" ht="95.25" customHeight="1" x14ac:dyDescent="0.25">
      <c r="B110" s="241"/>
      <c r="E110" s="244"/>
      <c r="I110" s="244"/>
      <c r="M110" s="244"/>
      <c r="Q110" s="244"/>
      <c r="U110" s="244"/>
      <c r="AE110" s="192"/>
      <c r="AF110" s="192"/>
      <c r="AG110" s="192"/>
      <c r="AH110" s="192"/>
      <c r="AI110" s="192"/>
      <c r="AJ110" s="192"/>
      <c r="AK110" s="192"/>
      <c r="AL110" s="192"/>
      <c r="AM110" s="192"/>
      <c r="AN110" s="192"/>
      <c r="AP110" s="192"/>
    </row>
    <row r="111" spans="2:42" ht="95.25" customHeight="1" x14ac:dyDescent="0.25">
      <c r="B111" s="241"/>
      <c r="E111" s="244"/>
      <c r="I111" s="244"/>
      <c r="M111" s="244"/>
      <c r="Q111" s="244"/>
      <c r="U111" s="244"/>
      <c r="AE111" s="192"/>
      <c r="AF111" s="192"/>
      <c r="AG111" s="192"/>
      <c r="AH111" s="192"/>
      <c r="AI111" s="192"/>
      <c r="AJ111" s="192"/>
      <c r="AK111" s="192"/>
      <c r="AL111" s="192"/>
      <c r="AM111" s="192"/>
      <c r="AN111" s="192"/>
      <c r="AP111" s="192"/>
    </row>
    <row r="112" spans="2:42" ht="95.25" customHeight="1" x14ac:dyDescent="0.25">
      <c r="B112" s="241"/>
      <c r="E112" s="244"/>
      <c r="I112" s="244"/>
      <c r="M112" s="244"/>
      <c r="Q112" s="244"/>
      <c r="U112" s="244"/>
      <c r="AE112" s="192"/>
      <c r="AF112" s="192"/>
      <c r="AG112" s="192"/>
      <c r="AH112" s="192"/>
      <c r="AI112" s="192"/>
      <c r="AJ112" s="192"/>
      <c r="AK112" s="192"/>
      <c r="AL112" s="192"/>
      <c r="AM112" s="192"/>
      <c r="AN112" s="192"/>
      <c r="AP112" s="192"/>
    </row>
    <row r="113" spans="2:42" ht="95.25" customHeight="1" x14ac:dyDescent="0.25">
      <c r="B113" s="241"/>
      <c r="E113" s="244"/>
      <c r="I113" s="244"/>
      <c r="M113" s="244"/>
      <c r="Q113" s="244"/>
      <c r="U113" s="244"/>
      <c r="AE113" s="192"/>
      <c r="AF113" s="192"/>
      <c r="AG113" s="192"/>
      <c r="AH113" s="192"/>
      <c r="AI113" s="192"/>
      <c r="AJ113" s="192"/>
      <c r="AK113" s="192"/>
      <c r="AL113" s="192"/>
      <c r="AM113" s="192"/>
      <c r="AN113" s="192"/>
      <c r="AP113" s="192"/>
    </row>
    <row r="114" spans="2:42" ht="95.25" customHeight="1" x14ac:dyDescent="0.25">
      <c r="B114" s="241"/>
      <c r="E114" s="244"/>
      <c r="I114" s="244"/>
      <c r="M114" s="244"/>
      <c r="Q114" s="244"/>
      <c r="U114" s="244"/>
      <c r="AE114" s="192"/>
      <c r="AF114" s="192"/>
      <c r="AG114" s="192"/>
      <c r="AH114" s="192"/>
      <c r="AI114" s="192"/>
      <c r="AJ114" s="192"/>
      <c r="AK114" s="192"/>
      <c r="AL114" s="192"/>
      <c r="AM114" s="192"/>
      <c r="AN114" s="192"/>
      <c r="AP114" s="192"/>
    </row>
    <row r="115" spans="2:42" ht="95.25" customHeight="1" x14ac:dyDescent="0.25">
      <c r="B115" s="241"/>
      <c r="E115" s="244"/>
      <c r="I115" s="244"/>
      <c r="M115" s="244"/>
      <c r="Q115" s="244"/>
      <c r="U115" s="244"/>
      <c r="AE115" s="192"/>
      <c r="AF115" s="192"/>
      <c r="AG115" s="192"/>
      <c r="AH115" s="192"/>
      <c r="AI115" s="192"/>
      <c r="AJ115" s="192"/>
      <c r="AK115" s="192"/>
      <c r="AL115" s="192"/>
      <c r="AM115" s="192"/>
      <c r="AN115" s="192"/>
      <c r="AP115" s="192"/>
    </row>
    <row r="116" spans="2:42" ht="95.25" customHeight="1" x14ac:dyDescent="0.25">
      <c r="B116" s="241"/>
      <c r="E116" s="244"/>
      <c r="I116" s="244"/>
      <c r="M116" s="244"/>
      <c r="Q116" s="244"/>
      <c r="U116" s="244"/>
      <c r="AE116" s="192"/>
      <c r="AF116" s="192"/>
      <c r="AG116" s="192"/>
      <c r="AH116" s="192"/>
      <c r="AI116" s="192"/>
      <c r="AJ116" s="192"/>
      <c r="AK116" s="192"/>
      <c r="AL116" s="192"/>
      <c r="AM116" s="192"/>
      <c r="AN116" s="192"/>
      <c r="AP116" s="192"/>
    </row>
    <row r="117" spans="2:42" ht="95.25" customHeight="1" x14ac:dyDescent="0.25">
      <c r="B117" s="241"/>
      <c r="E117" s="244"/>
      <c r="I117" s="244"/>
      <c r="M117" s="244"/>
      <c r="Q117" s="244"/>
      <c r="U117" s="244"/>
      <c r="AE117" s="192"/>
      <c r="AF117" s="192"/>
      <c r="AG117" s="192"/>
      <c r="AH117" s="192"/>
      <c r="AI117" s="192"/>
      <c r="AJ117" s="192"/>
      <c r="AK117" s="192"/>
      <c r="AL117" s="192"/>
      <c r="AM117" s="192"/>
      <c r="AN117" s="192"/>
      <c r="AP117" s="192"/>
    </row>
    <row r="118" spans="2:42" ht="95.25" customHeight="1" x14ac:dyDescent="0.25">
      <c r="B118" s="241"/>
      <c r="E118" s="244"/>
      <c r="I118" s="244"/>
      <c r="M118" s="244"/>
      <c r="Q118" s="244"/>
      <c r="U118" s="244"/>
      <c r="AE118" s="192"/>
      <c r="AF118" s="192"/>
      <c r="AG118" s="192"/>
      <c r="AH118" s="192"/>
      <c r="AI118" s="192"/>
      <c r="AJ118" s="192"/>
      <c r="AK118" s="192"/>
      <c r="AL118" s="192"/>
      <c r="AM118" s="192"/>
      <c r="AN118" s="192"/>
      <c r="AP118" s="192"/>
    </row>
    <row r="119" spans="2:42" ht="95.25" customHeight="1" x14ac:dyDescent="0.25">
      <c r="B119" s="241"/>
      <c r="E119" s="244"/>
      <c r="I119" s="244"/>
      <c r="M119" s="244"/>
      <c r="Q119" s="244"/>
      <c r="U119" s="244"/>
      <c r="AE119" s="192"/>
      <c r="AF119" s="192"/>
      <c r="AG119" s="192"/>
      <c r="AH119" s="192"/>
      <c r="AI119" s="192"/>
      <c r="AJ119" s="192"/>
      <c r="AK119" s="192"/>
      <c r="AL119" s="192"/>
      <c r="AM119" s="192"/>
      <c r="AN119" s="192"/>
      <c r="AP119" s="192"/>
    </row>
    <row r="120" spans="2:42" ht="95.25" customHeight="1" x14ac:dyDescent="0.25">
      <c r="B120" s="241"/>
      <c r="E120" s="244"/>
      <c r="I120" s="244"/>
      <c r="M120" s="244"/>
      <c r="Q120" s="244"/>
      <c r="U120" s="244"/>
      <c r="AE120" s="192"/>
      <c r="AF120" s="192"/>
      <c r="AG120" s="192"/>
      <c r="AH120" s="192"/>
      <c r="AI120" s="192"/>
      <c r="AJ120" s="192"/>
      <c r="AK120" s="192"/>
      <c r="AL120" s="192"/>
      <c r="AM120" s="192"/>
      <c r="AN120" s="192"/>
      <c r="AP120" s="192"/>
    </row>
    <row r="121" spans="2:42" ht="95.25" customHeight="1" x14ac:dyDescent="0.25">
      <c r="B121" s="241"/>
      <c r="E121" s="244"/>
      <c r="I121" s="244"/>
      <c r="M121" s="244"/>
      <c r="Q121" s="244"/>
      <c r="U121" s="244"/>
      <c r="AE121" s="192"/>
      <c r="AF121" s="192"/>
      <c r="AG121" s="192"/>
      <c r="AH121" s="192"/>
      <c r="AI121" s="192"/>
      <c r="AJ121" s="192"/>
      <c r="AK121" s="192"/>
      <c r="AL121" s="192"/>
      <c r="AM121" s="192"/>
      <c r="AN121" s="192"/>
      <c r="AP121" s="192"/>
    </row>
    <row r="122" spans="2:42" ht="95.25" customHeight="1" x14ac:dyDescent="0.25">
      <c r="B122" s="241"/>
      <c r="E122" s="244"/>
      <c r="I122" s="244"/>
      <c r="M122" s="244"/>
      <c r="Q122" s="244"/>
      <c r="U122" s="244"/>
      <c r="AE122" s="192"/>
      <c r="AF122" s="192"/>
      <c r="AG122" s="192"/>
      <c r="AH122" s="192"/>
      <c r="AI122" s="192"/>
      <c r="AJ122" s="192"/>
      <c r="AK122" s="192"/>
      <c r="AL122" s="192"/>
      <c r="AM122" s="192"/>
      <c r="AN122" s="192"/>
      <c r="AP122" s="192"/>
    </row>
    <row r="123" spans="2:42" ht="95.25" customHeight="1" x14ac:dyDescent="0.25">
      <c r="B123" s="241"/>
      <c r="E123" s="244"/>
      <c r="I123" s="244"/>
      <c r="M123" s="244"/>
      <c r="Q123" s="244"/>
      <c r="U123" s="244"/>
      <c r="AE123" s="192"/>
      <c r="AF123" s="192"/>
      <c r="AG123" s="192"/>
      <c r="AH123" s="192"/>
      <c r="AI123" s="192"/>
      <c r="AJ123" s="192"/>
      <c r="AK123" s="192"/>
      <c r="AL123" s="192"/>
      <c r="AM123" s="192"/>
      <c r="AN123" s="192"/>
      <c r="AP123" s="192"/>
    </row>
    <row r="124" spans="2:42" ht="95.25" customHeight="1" x14ac:dyDescent="0.25">
      <c r="B124" s="241"/>
      <c r="E124" s="244"/>
      <c r="I124" s="244"/>
      <c r="M124" s="244"/>
      <c r="Q124" s="244"/>
      <c r="U124" s="244"/>
      <c r="AE124" s="192"/>
      <c r="AF124" s="192"/>
      <c r="AG124" s="192"/>
      <c r="AH124" s="192"/>
      <c r="AI124" s="192"/>
      <c r="AJ124" s="192"/>
      <c r="AK124" s="192"/>
      <c r="AL124" s="192"/>
      <c r="AM124" s="192"/>
      <c r="AN124" s="192"/>
      <c r="AP124" s="192"/>
    </row>
    <row r="125" spans="2:42" ht="95.25" customHeight="1" x14ac:dyDescent="0.25">
      <c r="B125" s="241"/>
      <c r="E125" s="244"/>
      <c r="I125" s="244"/>
      <c r="M125" s="244"/>
      <c r="Q125" s="244"/>
      <c r="U125" s="244"/>
      <c r="AE125" s="192"/>
      <c r="AF125" s="192"/>
      <c r="AG125" s="192"/>
      <c r="AH125" s="192"/>
      <c r="AI125" s="192"/>
      <c r="AJ125" s="192"/>
      <c r="AK125" s="192"/>
      <c r="AL125" s="192"/>
      <c r="AM125" s="192"/>
      <c r="AN125" s="192"/>
      <c r="AP125" s="192"/>
    </row>
    <row r="126" spans="2:42" ht="95.25" customHeight="1" x14ac:dyDescent="0.25">
      <c r="B126" s="241"/>
      <c r="E126" s="244"/>
      <c r="I126" s="244"/>
      <c r="M126" s="244"/>
      <c r="Q126" s="244"/>
      <c r="U126" s="244"/>
      <c r="AE126" s="192"/>
      <c r="AF126" s="192"/>
      <c r="AG126" s="192"/>
      <c r="AH126" s="192"/>
      <c r="AI126" s="192"/>
      <c r="AJ126" s="192"/>
      <c r="AK126" s="192"/>
      <c r="AL126" s="192"/>
      <c r="AM126" s="192"/>
      <c r="AN126" s="192"/>
      <c r="AP126" s="192"/>
    </row>
    <row r="127" spans="2:42" ht="95.25" customHeight="1" x14ac:dyDescent="0.25">
      <c r="B127" s="241"/>
      <c r="E127" s="244"/>
      <c r="I127" s="244"/>
      <c r="M127" s="244"/>
      <c r="Q127" s="244"/>
      <c r="U127" s="244"/>
      <c r="AE127" s="192"/>
      <c r="AF127" s="192"/>
      <c r="AG127" s="192"/>
      <c r="AH127" s="192"/>
      <c r="AI127" s="192"/>
      <c r="AJ127" s="192"/>
      <c r="AK127" s="192"/>
      <c r="AL127" s="192"/>
      <c r="AM127" s="192"/>
      <c r="AN127" s="192"/>
      <c r="AP127" s="192"/>
    </row>
    <row r="128" spans="2:42" ht="95.25" customHeight="1" x14ac:dyDescent="0.25">
      <c r="B128" s="241"/>
      <c r="E128" s="244"/>
      <c r="I128" s="244"/>
      <c r="M128" s="244"/>
      <c r="Q128" s="244"/>
      <c r="U128" s="244"/>
      <c r="AE128" s="192"/>
      <c r="AF128" s="192"/>
      <c r="AG128" s="192"/>
      <c r="AH128" s="192"/>
      <c r="AI128" s="192"/>
      <c r="AJ128" s="192"/>
      <c r="AK128" s="192"/>
      <c r="AL128" s="192"/>
      <c r="AM128" s="192"/>
      <c r="AN128" s="192"/>
      <c r="AP128" s="192"/>
    </row>
    <row r="129" spans="2:42" ht="95.25" customHeight="1" x14ac:dyDescent="0.25">
      <c r="B129" s="241"/>
      <c r="E129" s="244"/>
      <c r="I129" s="244"/>
      <c r="M129" s="244"/>
      <c r="Q129" s="244"/>
      <c r="U129" s="244"/>
      <c r="AE129" s="192"/>
      <c r="AF129" s="192"/>
      <c r="AG129" s="192"/>
      <c r="AH129" s="192"/>
      <c r="AI129" s="192"/>
      <c r="AJ129" s="192"/>
      <c r="AK129" s="192"/>
      <c r="AL129" s="192"/>
      <c r="AM129" s="192"/>
      <c r="AN129" s="192"/>
      <c r="AP129" s="192"/>
    </row>
    <row r="130" spans="2:42" ht="95.25" customHeight="1" x14ac:dyDescent="0.25">
      <c r="B130" s="241"/>
      <c r="E130" s="244"/>
      <c r="I130" s="244"/>
      <c r="M130" s="244"/>
      <c r="Q130" s="244"/>
      <c r="U130" s="244"/>
      <c r="AE130" s="192"/>
      <c r="AF130" s="192"/>
      <c r="AG130" s="192"/>
      <c r="AH130" s="192"/>
      <c r="AI130" s="192"/>
      <c r="AJ130" s="192"/>
      <c r="AK130" s="192"/>
      <c r="AL130" s="192"/>
      <c r="AM130" s="192"/>
      <c r="AN130" s="192"/>
      <c r="AP130" s="192"/>
    </row>
    <row r="131" spans="2:42" ht="95.25" customHeight="1" x14ac:dyDescent="0.25">
      <c r="B131" s="241"/>
      <c r="E131" s="244"/>
      <c r="I131" s="244"/>
      <c r="M131" s="244"/>
      <c r="Q131" s="244"/>
      <c r="U131" s="244"/>
      <c r="AE131" s="192"/>
      <c r="AF131" s="192"/>
      <c r="AG131" s="192"/>
      <c r="AH131" s="192"/>
      <c r="AI131" s="192"/>
      <c r="AJ131" s="192"/>
      <c r="AK131" s="192"/>
      <c r="AL131" s="192"/>
      <c r="AM131" s="192"/>
      <c r="AN131" s="192"/>
      <c r="AP131" s="192"/>
    </row>
    <row r="132" spans="2:42" ht="95.25" customHeight="1" x14ac:dyDescent="0.25">
      <c r="B132" s="241"/>
      <c r="E132" s="244"/>
      <c r="I132" s="244"/>
      <c r="M132" s="244"/>
      <c r="Q132" s="244"/>
      <c r="U132" s="244"/>
      <c r="AE132" s="192"/>
      <c r="AF132" s="192"/>
      <c r="AG132" s="192"/>
      <c r="AH132" s="192"/>
      <c r="AI132" s="192"/>
      <c r="AJ132" s="192"/>
      <c r="AK132" s="192"/>
      <c r="AL132" s="192"/>
      <c r="AM132" s="192"/>
      <c r="AN132" s="192"/>
      <c r="AP132" s="192"/>
    </row>
    <row r="133" spans="2:42" ht="95.25" customHeight="1" x14ac:dyDescent="0.25">
      <c r="B133" s="241"/>
      <c r="E133" s="244"/>
      <c r="I133" s="244"/>
      <c r="M133" s="244"/>
      <c r="Q133" s="244"/>
      <c r="U133" s="244"/>
      <c r="AE133" s="192"/>
      <c r="AF133" s="192"/>
      <c r="AG133" s="192"/>
      <c r="AH133" s="192"/>
      <c r="AI133" s="192"/>
      <c r="AJ133" s="192"/>
      <c r="AK133" s="192"/>
      <c r="AL133" s="192"/>
      <c r="AM133" s="192"/>
      <c r="AN133" s="192"/>
      <c r="AP133" s="192"/>
    </row>
    <row r="134" spans="2:42" ht="95.25" customHeight="1" x14ac:dyDescent="0.25">
      <c r="B134" s="241"/>
      <c r="E134" s="244"/>
      <c r="I134" s="244"/>
      <c r="M134" s="244"/>
      <c r="Q134" s="244"/>
      <c r="U134" s="244"/>
      <c r="AE134" s="192"/>
      <c r="AF134" s="192"/>
      <c r="AG134" s="192"/>
      <c r="AH134" s="192"/>
      <c r="AI134" s="192"/>
      <c r="AJ134" s="192"/>
      <c r="AK134" s="192"/>
      <c r="AL134" s="192"/>
      <c r="AM134" s="192"/>
      <c r="AN134" s="192"/>
      <c r="AP134" s="192"/>
    </row>
    <row r="135" spans="2:42" ht="95.25" customHeight="1" x14ac:dyDescent="0.25">
      <c r="B135" s="241"/>
      <c r="E135" s="244"/>
      <c r="I135" s="244"/>
      <c r="M135" s="244"/>
      <c r="Q135" s="244"/>
      <c r="U135" s="244"/>
      <c r="AE135" s="192"/>
      <c r="AF135" s="192"/>
      <c r="AG135" s="192"/>
      <c r="AH135" s="192"/>
      <c r="AI135" s="192"/>
      <c r="AJ135" s="192"/>
      <c r="AK135" s="192"/>
      <c r="AL135" s="192"/>
      <c r="AM135" s="192"/>
      <c r="AN135" s="192"/>
      <c r="AP135" s="192"/>
    </row>
    <row r="136" spans="2:42" ht="95.25" customHeight="1" x14ac:dyDescent="0.25">
      <c r="B136" s="241"/>
      <c r="E136" s="244"/>
      <c r="I136" s="244"/>
      <c r="M136" s="244"/>
      <c r="Q136" s="244"/>
      <c r="U136" s="244"/>
      <c r="AE136" s="192"/>
      <c r="AF136" s="192"/>
      <c r="AG136" s="192"/>
      <c r="AH136" s="192"/>
      <c r="AI136" s="192"/>
      <c r="AJ136" s="192"/>
      <c r="AK136" s="192"/>
      <c r="AL136" s="192"/>
      <c r="AM136" s="192"/>
      <c r="AN136" s="192"/>
      <c r="AP136" s="192"/>
    </row>
    <row r="137" spans="2:42" ht="95.25" customHeight="1" x14ac:dyDescent="0.25">
      <c r="B137" s="241"/>
      <c r="E137" s="244"/>
      <c r="I137" s="244"/>
      <c r="M137" s="244"/>
      <c r="Q137" s="244"/>
      <c r="U137" s="244"/>
      <c r="AE137" s="192"/>
      <c r="AF137" s="192"/>
      <c r="AG137" s="192"/>
      <c r="AH137" s="192"/>
      <c r="AI137" s="192"/>
      <c r="AJ137" s="192"/>
      <c r="AK137" s="192"/>
      <c r="AL137" s="192"/>
      <c r="AM137" s="192"/>
      <c r="AN137" s="192"/>
      <c r="AP137" s="192"/>
    </row>
    <row r="138" spans="2:42" ht="95.25" customHeight="1" x14ac:dyDescent="0.25">
      <c r="B138" s="241"/>
      <c r="E138" s="244"/>
      <c r="I138" s="244"/>
      <c r="M138" s="244"/>
      <c r="Q138" s="244"/>
      <c r="U138" s="244"/>
      <c r="AE138" s="192"/>
      <c r="AF138" s="192"/>
      <c r="AG138" s="192"/>
      <c r="AH138" s="192"/>
      <c r="AI138" s="192"/>
      <c r="AJ138" s="192"/>
      <c r="AK138" s="192"/>
      <c r="AL138" s="192"/>
      <c r="AM138" s="192"/>
      <c r="AN138" s="192"/>
      <c r="AP138" s="192"/>
    </row>
    <row r="139" spans="2:42" ht="95.25" customHeight="1" x14ac:dyDescent="0.25">
      <c r="B139" s="241"/>
      <c r="E139" s="244"/>
      <c r="I139" s="244"/>
      <c r="M139" s="244"/>
      <c r="Q139" s="244"/>
      <c r="U139" s="244"/>
      <c r="AE139" s="192"/>
      <c r="AF139" s="192"/>
      <c r="AG139" s="192"/>
      <c r="AH139" s="192"/>
      <c r="AI139" s="192"/>
      <c r="AJ139" s="192"/>
      <c r="AK139" s="192"/>
      <c r="AL139" s="192"/>
      <c r="AM139" s="192"/>
      <c r="AN139" s="192"/>
      <c r="AP139" s="192"/>
    </row>
    <row r="140" spans="2:42" ht="95.25" customHeight="1" x14ac:dyDescent="0.25">
      <c r="B140" s="241"/>
      <c r="E140" s="244"/>
      <c r="I140" s="244"/>
      <c r="M140" s="244"/>
      <c r="Q140" s="244"/>
      <c r="U140" s="244"/>
      <c r="AE140" s="192"/>
      <c r="AF140" s="192"/>
      <c r="AG140" s="192"/>
      <c r="AH140" s="192"/>
      <c r="AI140" s="192"/>
      <c r="AJ140" s="192"/>
      <c r="AK140" s="192"/>
      <c r="AL140" s="192"/>
      <c r="AM140" s="192"/>
      <c r="AN140" s="192"/>
      <c r="AP140" s="192"/>
    </row>
    <row r="141" spans="2:42" ht="95.25" customHeight="1" x14ac:dyDescent="0.25">
      <c r="B141" s="241"/>
      <c r="E141" s="244"/>
      <c r="I141" s="244"/>
      <c r="M141" s="244"/>
      <c r="Q141" s="244"/>
      <c r="U141" s="244"/>
      <c r="AE141" s="192"/>
      <c r="AF141" s="192"/>
      <c r="AG141" s="192"/>
      <c r="AH141" s="192"/>
      <c r="AI141" s="192"/>
      <c r="AJ141" s="192"/>
      <c r="AK141" s="192"/>
      <c r="AL141" s="192"/>
      <c r="AM141" s="192"/>
      <c r="AN141" s="192"/>
      <c r="AP141" s="192"/>
    </row>
    <row r="142" spans="2:42" ht="95.25" customHeight="1" x14ac:dyDescent="0.25">
      <c r="B142" s="241"/>
      <c r="E142" s="244"/>
      <c r="I142" s="244"/>
      <c r="M142" s="244"/>
      <c r="Q142" s="244"/>
      <c r="U142" s="244"/>
      <c r="AE142" s="192"/>
      <c r="AF142" s="192"/>
      <c r="AG142" s="192"/>
      <c r="AH142" s="192"/>
      <c r="AI142" s="192"/>
      <c r="AJ142" s="192"/>
      <c r="AK142" s="192"/>
      <c r="AL142" s="192"/>
      <c r="AM142" s="192"/>
      <c r="AN142" s="192"/>
      <c r="AP142" s="192"/>
    </row>
    <row r="143" spans="2:42" ht="95.25" customHeight="1" x14ac:dyDescent="0.25">
      <c r="B143" s="241"/>
      <c r="E143" s="244"/>
      <c r="I143" s="244"/>
      <c r="M143" s="244"/>
      <c r="Q143" s="244"/>
      <c r="U143" s="244"/>
      <c r="AE143" s="192"/>
      <c r="AF143" s="192"/>
      <c r="AG143" s="192"/>
      <c r="AH143" s="192"/>
      <c r="AI143" s="192"/>
      <c r="AJ143" s="192"/>
      <c r="AK143" s="192"/>
      <c r="AL143" s="192"/>
      <c r="AM143" s="192"/>
      <c r="AN143" s="192"/>
      <c r="AP143" s="192"/>
    </row>
    <row r="144" spans="2:42" ht="95.25" customHeight="1" x14ac:dyDescent="0.25">
      <c r="B144" s="241"/>
      <c r="E144" s="244"/>
      <c r="I144" s="244"/>
      <c r="M144" s="244"/>
      <c r="Q144" s="244"/>
      <c r="U144" s="244"/>
      <c r="AE144" s="192"/>
      <c r="AF144" s="192"/>
      <c r="AG144" s="192"/>
      <c r="AH144" s="192"/>
      <c r="AI144" s="192"/>
      <c r="AJ144" s="192"/>
      <c r="AK144" s="192"/>
      <c r="AL144" s="192"/>
      <c r="AM144" s="192"/>
      <c r="AN144" s="192"/>
      <c r="AP144" s="192"/>
    </row>
    <row r="145" spans="2:42" ht="95.25" customHeight="1" x14ac:dyDescent="0.25">
      <c r="B145" s="241"/>
      <c r="E145" s="244"/>
      <c r="I145" s="244"/>
      <c r="M145" s="244"/>
      <c r="Q145" s="244"/>
      <c r="U145" s="244"/>
      <c r="AE145" s="192"/>
      <c r="AF145" s="192"/>
      <c r="AG145" s="192"/>
      <c r="AH145" s="192"/>
      <c r="AI145" s="192"/>
      <c r="AJ145" s="192"/>
      <c r="AK145" s="192"/>
      <c r="AL145" s="192"/>
      <c r="AM145" s="192"/>
      <c r="AN145" s="192"/>
      <c r="AP145" s="192"/>
    </row>
    <row r="146" spans="2:42" ht="95.25" customHeight="1" x14ac:dyDescent="0.25">
      <c r="B146" s="241"/>
      <c r="E146" s="244"/>
      <c r="I146" s="244"/>
      <c r="M146" s="244"/>
      <c r="Q146" s="244"/>
      <c r="U146" s="244"/>
      <c r="AE146" s="192"/>
      <c r="AF146" s="192"/>
      <c r="AG146" s="192"/>
      <c r="AH146" s="192"/>
      <c r="AI146" s="192"/>
      <c r="AJ146" s="192"/>
      <c r="AK146" s="192"/>
      <c r="AL146" s="192"/>
      <c r="AM146" s="192"/>
      <c r="AN146" s="192"/>
      <c r="AP146" s="192"/>
    </row>
    <row r="147" spans="2:42" ht="95.25" customHeight="1" x14ac:dyDescent="0.25">
      <c r="B147" s="241"/>
      <c r="E147" s="244"/>
      <c r="I147" s="244"/>
      <c r="M147" s="244"/>
      <c r="Q147" s="244"/>
      <c r="U147" s="244"/>
      <c r="AE147" s="192"/>
      <c r="AF147" s="192"/>
      <c r="AG147" s="192"/>
      <c r="AH147" s="192"/>
      <c r="AI147" s="192"/>
      <c r="AJ147" s="192"/>
      <c r="AK147" s="192"/>
      <c r="AL147" s="192"/>
      <c r="AM147" s="192"/>
      <c r="AN147" s="192"/>
      <c r="AP147" s="192"/>
    </row>
    <row r="148" spans="2:42" ht="95.25" customHeight="1" x14ac:dyDescent="0.25">
      <c r="B148" s="241"/>
      <c r="E148" s="244"/>
      <c r="I148" s="244"/>
      <c r="M148" s="244"/>
      <c r="Q148" s="244"/>
      <c r="U148" s="244"/>
      <c r="AE148" s="192"/>
      <c r="AF148" s="192"/>
      <c r="AG148" s="192"/>
      <c r="AH148" s="192"/>
      <c r="AI148" s="192"/>
      <c r="AJ148" s="192"/>
      <c r="AK148" s="192"/>
      <c r="AL148" s="192"/>
      <c r="AM148" s="192"/>
      <c r="AN148" s="192"/>
      <c r="AP148" s="192"/>
    </row>
    <row r="149" spans="2:42" ht="95.25" customHeight="1" x14ac:dyDescent="0.25">
      <c r="B149" s="241"/>
      <c r="E149" s="244"/>
      <c r="I149" s="244"/>
      <c r="M149" s="244"/>
      <c r="Q149" s="244"/>
      <c r="U149" s="244"/>
      <c r="AE149" s="192"/>
      <c r="AF149" s="192"/>
      <c r="AG149" s="192"/>
      <c r="AH149" s="192"/>
      <c r="AI149" s="192"/>
      <c r="AJ149" s="192"/>
      <c r="AK149" s="192"/>
      <c r="AL149" s="192"/>
      <c r="AM149" s="192"/>
      <c r="AN149" s="192"/>
      <c r="AP149" s="192"/>
    </row>
    <row r="150" spans="2:42" ht="95.25" customHeight="1" x14ac:dyDescent="0.25">
      <c r="B150" s="241"/>
      <c r="E150" s="244"/>
      <c r="I150" s="244"/>
      <c r="M150" s="244"/>
      <c r="Q150" s="244"/>
      <c r="U150" s="244"/>
      <c r="AE150" s="192"/>
      <c r="AF150" s="192"/>
      <c r="AG150" s="192"/>
      <c r="AH150" s="192"/>
      <c r="AI150" s="192"/>
      <c r="AJ150" s="192"/>
      <c r="AK150" s="192"/>
      <c r="AL150" s="192"/>
      <c r="AM150" s="192"/>
      <c r="AN150" s="192"/>
      <c r="AP150" s="192"/>
    </row>
    <row r="151" spans="2:42" ht="95.25" customHeight="1" x14ac:dyDescent="0.25">
      <c r="B151" s="241"/>
      <c r="E151" s="244"/>
      <c r="I151" s="244"/>
      <c r="M151" s="244"/>
      <c r="Q151" s="244"/>
      <c r="U151" s="244"/>
      <c r="AE151" s="192"/>
      <c r="AF151" s="192"/>
      <c r="AG151" s="192"/>
      <c r="AH151" s="192"/>
      <c r="AI151" s="192"/>
      <c r="AJ151" s="192"/>
      <c r="AK151" s="192"/>
      <c r="AL151" s="192"/>
      <c r="AM151" s="192"/>
      <c r="AN151" s="192"/>
      <c r="AP151" s="192"/>
    </row>
    <row r="152" spans="2:42" ht="95.25" customHeight="1" x14ac:dyDescent="0.25">
      <c r="B152" s="241"/>
      <c r="E152" s="244"/>
      <c r="I152" s="244"/>
      <c r="M152" s="244"/>
      <c r="Q152" s="244"/>
      <c r="U152" s="244"/>
      <c r="AE152" s="192"/>
      <c r="AF152" s="192"/>
      <c r="AG152" s="192"/>
      <c r="AH152" s="192"/>
      <c r="AI152" s="192"/>
      <c r="AJ152" s="192"/>
      <c r="AK152" s="192"/>
      <c r="AL152" s="192"/>
      <c r="AM152" s="192"/>
      <c r="AN152" s="192"/>
      <c r="AP152" s="192"/>
    </row>
    <row r="153" spans="2:42" ht="95.25" customHeight="1" x14ac:dyDescent="0.25">
      <c r="B153" s="241"/>
      <c r="E153" s="244"/>
      <c r="I153" s="244"/>
      <c r="M153" s="244"/>
      <c r="Q153" s="244"/>
      <c r="U153" s="244"/>
      <c r="AE153" s="192"/>
      <c r="AF153" s="192"/>
      <c r="AG153" s="192"/>
      <c r="AH153" s="192"/>
      <c r="AI153" s="192"/>
      <c r="AJ153" s="192"/>
      <c r="AK153" s="192"/>
      <c r="AL153" s="192"/>
      <c r="AM153" s="192"/>
      <c r="AN153" s="192"/>
      <c r="AP153" s="192"/>
    </row>
    <row r="154" spans="2:42" ht="95.25" customHeight="1" x14ac:dyDescent="0.25">
      <c r="B154" s="241"/>
      <c r="E154" s="244"/>
      <c r="I154" s="244"/>
      <c r="M154" s="244"/>
      <c r="Q154" s="244"/>
      <c r="U154" s="244"/>
      <c r="AE154" s="192"/>
      <c r="AF154" s="192"/>
      <c r="AG154" s="192"/>
      <c r="AH154" s="192"/>
      <c r="AI154" s="192"/>
      <c r="AJ154" s="192"/>
      <c r="AK154" s="192"/>
      <c r="AL154" s="192"/>
      <c r="AM154" s="192"/>
      <c r="AN154" s="192"/>
      <c r="AP154" s="192"/>
    </row>
    <row r="155" spans="2:42" ht="95.25" customHeight="1" x14ac:dyDescent="0.25">
      <c r="B155" s="241"/>
      <c r="E155" s="244"/>
      <c r="I155" s="244"/>
      <c r="M155" s="244"/>
      <c r="Q155" s="244"/>
      <c r="U155" s="244"/>
      <c r="AE155" s="192"/>
      <c r="AF155" s="192"/>
      <c r="AG155" s="192"/>
      <c r="AH155" s="192"/>
      <c r="AI155" s="192"/>
      <c r="AJ155" s="192"/>
      <c r="AK155" s="192"/>
      <c r="AL155" s="192"/>
      <c r="AM155" s="192"/>
      <c r="AN155" s="192"/>
      <c r="AP155" s="192"/>
    </row>
    <row r="156" spans="2:42" ht="95.25" customHeight="1" x14ac:dyDescent="0.25">
      <c r="B156" s="241"/>
      <c r="E156" s="244"/>
      <c r="I156" s="244"/>
      <c r="M156" s="244"/>
      <c r="Q156" s="244"/>
      <c r="U156" s="244"/>
      <c r="AE156" s="192"/>
      <c r="AF156" s="192"/>
      <c r="AG156" s="192"/>
      <c r="AH156" s="192"/>
      <c r="AI156" s="192"/>
      <c r="AJ156" s="192"/>
      <c r="AK156" s="192"/>
      <c r="AL156" s="192"/>
      <c r="AM156" s="192"/>
      <c r="AN156" s="192"/>
      <c r="AP156" s="192"/>
    </row>
    <row r="157" spans="2:42" ht="95.25" customHeight="1" x14ac:dyDescent="0.25">
      <c r="B157" s="241"/>
      <c r="E157" s="244"/>
      <c r="I157" s="244"/>
      <c r="M157" s="244"/>
      <c r="Q157" s="244"/>
      <c r="U157" s="244"/>
      <c r="AE157" s="192"/>
      <c r="AF157" s="192"/>
      <c r="AG157" s="192"/>
      <c r="AH157" s="192"/>
      <c r="AI157" s="192"/>
      <c r="AJ157" s="192"/>
      <c r="AK157" s="192"/>
      <c r="AL157" s="192"/>
      <c r="AM157" s="192"/>
      <c r="AN157" s="192"/>
      <c r="AP157" s="192"/>
    </row>
    <row r="158" spans="2:42" ht="95.25" customHeight="1" x14ac:dyDescent="0.25">
      <c r="B158" s="241"/>
      <c r="E158" s="244"/>
      <c r="I158" s="244"/>
      <c r="M158" s="244"/>
      <c r="Q158" s="244"/>
      <c r="U158" s="244"/>
      <c r="AE158" s="192"/>
      <c r="AF158" s="192"/>
      <c r="AG158" s="192"/>
      <c r="AH158" s="192"/>
      <c r="AI158" s="192"/>
      <c r="AJ158" s="192"/>
      <c r="AK158" s="192"/>
      <c r="AL158" s="192"/>
      <c r="AM158" s="192"/>
      <c r="AN158" s="192"/>
      <c r="AP158" s="192"/>
    </row>
    <row r="159" spans="2:42" ht="95.25" customHeight="1" x14ac:dyDescent="0.25">
      <c r="B159" s="241"/>
      <c r="E159" s="244"/>
      <c r="I159" s="244"/>
      <c r="M159" s="244"/>
      <c r="Q159" s="244"/>
      <c r="U159" s="244"/>
      <c r="AE159" s="192"/>
      <c r="AF159" s="192"/>
      <c r="AG159" s="192"/>
      <c r="AH159" s="192"/>
      <c r="AI159" s="192"/>
      <c r="AJ159" s="192"/>
      <c r="AK159" s="192"/>
      <c r="AL159" s="192"/>
      <c r="AM159" s="192"/>
      <c r="AN159" s="192"/>
      <c r="AP159" s="192"/>
    </row>
    <row r="160" spans="2:42" ht="95.25" customHeight="1" x14ac:dyDescent="0.25">
      <c r="B160" s="241"/>
      <c r="E160" s="244"/>
      <c r="I160" s="244"/>
      <c r="M160" s="244"/>
      <c r="Q160" s="244"/>
      <c r="U160" s="244"/>
      <c r="AE160" s="192"/>
      <c r="AF160" s="192"/>
      <c r="AG160" s="192"/>
      <c r="AH160" s="192"/>
      <c r="AI160" s="192"/>
      <c r="AJ160" s="192"/>
      <c r="AK160" s="192"/>
      <c r="AL160" s="192"/>
      <c r="AM160" s="192"/>
      <c r="AN160" s="192"/>
      <c r="AP160" s="192"/>
    </row>
    <row r="161" spans="2:42" ht="95.25" customHeight="1" x14ac:dyDescent="0.25">
      <c r="B161" s="241"/>
      <c r="E161" s="244"/>
      <c r="I161" s="244"/>
      <c r="M161" s="244"/>
      <c r="Q161" s="244"/>
      <c r="U161" s="244"/>
      <c r="AE161" s="192"/>
      <c r="AF161" s="192"/>
      <c r="AG161" s="192"/>
      <c r="AH161" s="192"/>
      <c r="AI161" s="192"/>
      <c r="AJ161" s="192"/>
      <c r="AK161" s="192"/>
      <c r="AL161" s="192"/>
      <c r="AM161" s="192"/>
      <c r="AN161" s="192"/>
      <c r="AP161" s="192"/>
    </row>
    <row r="162" spans="2:42" ht="95.25" customHeight="1" x14ac:dyDescent="0.25">
      <c r="B162" s="241"/>
      <c r="E162" s="244"/>
      <c r="I162" s="244"/>
      <c r="M162" s="244"/>
      <c r="Q162" s="244"/>
      <c r="U162" s="244"/>
      <c r="AE162" s="192"/>
      <c r="AF162" s="192"/>
      <c r="AG162" s="192"/>
      <c r="AH162" s="192"/>
      <c r="AI162" s="192"/>
      <c r="AJ162" s="192"/>
      <c r="AK162" s="192"/>
      <c r="AL162" s="192"/>
      <c r="AM162" s="192"/>
      <c r="AN162" s="192"/>
      <c r="AP162" s="192"/>
    </row>
    <row r="163" spans="2:42" ht="95.25" customHeight="1" x14ac:dyDescent="0.25">
      <c r="B163" s="241"/>
      <c r="E163" s="244"/>
      <c r="I163" s="244"/>
      <c r="M163" s="244"/>
      <c r="Q163" s="244"/>
      <c r="U163" s="244"/>
      <c r="AE163" s="192"/>
      <c r="AF163" s="192"/>
      <c r="AG163" s="192"/>
      <c r="AH163" s="192"/>
      <c r="AI163" s="192"/>
      <c r="AJ163" s="192"/>
      <c r="AK163" s="192"/>
      <c r="AL163" s="192"/>
      <c r="AM163" s="192"/>
      <c r="AN163" s="192"/>
      <c r="AP163" s="192"/>
    </row>
    <row r="164" spans="2:42" ht="95.25" customHeight="1" x14ac:dyDescent="0.25">
      <c r="B164" s="241"/>
      <c r="E164" s="244"/>
      <c r="I164" s="244"/>
      <c r="M164" s="244"/>
      <c r="Q164" s="244"/>
      <c r="U164" s="244"/>
      <c r="AE164" s="192"/>
      <c r="AF164" s="192"/>
      <c r="AG164" s="192"/>
      <c r="AH164" s="192"/>
      <c r="AI164" s="192"/>
      <c r="AJ164" s="192"/>
      <c r="AK164" s="192"/>
      <c r="AL164" s="192"/>
      <c r="AM164" s="192"/>
      <c r="AN164" s="192"/>
      <c r="AP164" s="192"/>
    </row>
    <row r="165" spans="2:42" ht="95.25" customHeight="1" x14ac:dyDescent="0.25">
      <c r="B165" s="241"/>
      <c r="E165" s="244"/>
      <c r="I165" s="244"/>
      <c r="M165" s="244"/>
      <c r="Q165" s="244"/>
      <c r="U165" s="244"/>
      <c r="AE165" s="192"/>
      <c r="AF165" s="192"/>
      <c r="AG165" s="192"/>
      <c r="AH165" s="192"/>
      <c r="AI165" s="192"/>
      <c r="AJ165" s="192"/>
      <c r="AK165" s="192"/>
      <c r="AL165" s="192"/>
      <c r="AM165" s="192"/>
      <c r="AN165" s="192"/>
      <c r="AP165" s="192"/>
    </row>
    <row r="166" spans="2:42" ht="95.25" customHeight="1" x14ac:dyDescent="0.25">
      <c r="B166" s="241"/>
      <c r="E166" s="244"/>
      <c r="I166" s="244"/>
      <c r="M166" s="244"/>
      <c r="Q166" s="244"/>
      <c r="U166" s="244"/>
      <c r="AE166" s="192"/>
      <c r="AF166" s="192"/>
      <c r="AG166" s="192"/>
      <c r="AH166" s="192"/>
      <c r="AI166" s="192"/>
      <c r="AJ166" s="192"/>
      <c r="AK166" s="192"/>
      <c r="AL166" s="192"/>
      <c r="AM166" s="192"/>
      <c r="AN166" s="192"/>
      <c r="AP166" s="192"/>
    </row>
    <row r="167" spans="2:42" ht="95.25" customHeight="1" x14ac:dyDescent="0.25">
      <c r="B167" s="241"/>
      <c r="E167" s="244"/>
      <c r="I167" s="244"/>
      <c r="M167" s="244"/>
      <c r="Q167" s="244"/>
      <c r="U167" s="244"/>
      <c r="AE167" s="192"/>
      <c r="AF167" s="192"/>
      <c r="AG167" s="192"/>
      <c r="AH167" s="192"/>
      <c r="AI167" s="192"/>
      <c r="AJ167" s="192"/>
      <c r="AK167" s="192"/>
      <c r="AL167" s="192"/>
      <c r="AM167" s="192"/>
      <c r="AN167" s="192"/>
      <c r="AP167" s="192"/>
    </row>
    <row r="168" spans="2:42" ht="95.25" customHeight="1" x14ac:dyDescent="0.25">
      <c r="B168" s="241"/>
      <c r="E168" s="244"/>
      <c r="I168" s="244"/>
      <c r="M168" s="244"/>
      <c r="Q168" s="244"/>
      <c r="U168" s="244"/>
      <c r="AE168" s="192"/>
      <c r="AF168" s="192"/>
      <c r="AG168" s="192"/>
      <c r="AH168" s="192"/>
      <c r="AI168" s="192"/>
      <c r="AJ168" s="192"/>
      <c r="AK168" s="192"/>
      <c r="AL168" s="192"/>
      <c r="AM168" s="192"/>
      <c r="AN168" s="192"/>
      <c r="AP168" s="192"/>
    </row>
    <row r="169" spans="2:42" ht="95.25" customHeight="1" x14ac:dyDescent="0.25">
      <c r="B169" s="241"/>
      <c r="E169" s="244"/>
      <c r="I169" s="244"/>
      <c r="M169" s="244"/>
      <c r="Q169" s="244"/>
      <c r="U169" s="244"/>
      <c r="AE169" s="192"/>
      <c r="AF169" s="192"/>
      <c r="AG169" s="192"/>
      <c r="AH169" s="192"/>
      <c r="AI169" s="192"/>
      <c r="AJ169" s="192"/>
      <c r="AK169" s="192"/>
      <c r="AL169" s="192"/>
      <c r="AM169" s="192"/>
      <c r="AN169" s="192"/>
      <c r="AP169" s="192"/>
    </row>
    <row r="170" spans="2:42" ht="95.25" customHeight="1" x14ac:dyDescent="0.25">
      <c r="B170" s="241"/>
      <c r="E170" s="244"/>
      <c r="I170" s="244"/>
      <c r="M170" s="244"/>
      <c r="Q170" s="244"/>
      <c r="U170" s="244"/>
      <c r="AE170" s="192"/>
      <c r="AF170" s="192"/>
      <c r="AG170" s="192"/>
      <c r="AH170" s="192"/>
      <c r="AI170" s="192"/>
      <c r="AJ170" s="192"/>
      <c r="AK170" s="192"/>
      <c r="AL170" s="192"/>
      <c r="AM170" s="192"/>
      <c r="AN170" s="192"/>
      <c r="AP170" s="192"/>
    </row>
    <row r="171" spans="2:42" ht="95.25" customHeight="1" x14ac:dyDescent="0.25">
      <c r="B171" s="241"/>
      <c r="E171" s="244"/>
      <c r="I171" s="244"/>
      <c r="M171" s="244"/>
      <c r="Q171" s="244"/>
      <c r="U171" s="244"/>
      <c r="AE171" s="192"/>
      <c r="AF171" s="192"/>
      <c r="AG171" s="192"/>
      <c r="AH171" s="192"/>
      <c r="AI171" s="192"/>
      <c r="AJ171" s="192"/>
      <c r="AK171" s="192"/>
      <c r="AL171" s="192"/>
      <c r="AM171" s="192"/>
      <c r="AN171" s="192"/>
      <c r="AP171" s="192"/>
    </row>
    <row r="172" spans="2:42" ht="95.25" customHeight="1" x14ac:dyDescent="0.25">
      <c r="B172" s="241"/>
      <c r="E172" s="244"/>
      <c r="I172" s="244"/>
      <c r="M172" s="244"/>
      <c r="Q172" s="244"/>
      <c r="U172" s="244"/>
      <c r="AE172" s="192"/>
      <c r="AF172" s="192"/>
      <c r="AG172" s="192"/>
      <c r="AH172" s="192"/>
      <c r="AI172" s="192"/>
      <c r="AJ172" s="192"/>
      <c r="AK172" s="192"/>
      <c r="AL172" s="192"/>
      <c r="AM172" s="192"/>
      <c r="AN172" s="192"/>
      <c r="AP172" s="192"/>
    </row>
    <row r="173" spans="2:42" ht="95.25" customHeight="1" x14ac:dyDescent="0.25">
      <c r="B173" s="241"/>
      <c r="E173" s="244"/>
      <c r="I173" s="244"/>
      <c r="M173" s="244"/>
      <c r="Q173" s="244"/>
      <c r="U173" s="244"/>
      <c r="AE173" s="192"/>
      <c r="AF173" s="192"/>
      <c r="AG173" s="192"/>
      <c r="AH173" s="192"/>
      <c r="AI173" s="192"/>
      <c r="AJ173" s="192"/>
      <c r="AK173" s="192"/>
      <c r="AL173" s="192"/>
      <c r="AM173" s="192"/>
      <c r="AN173" s="192"/>
      <c r="AP173" s="192"/>
    </row>
    <row r="174" spans="2:42" ht="95.25" customHeight="1" x14ac:dyDescent="0.25">
      <c r="B174" s="241"/>
      <c r="E174" s="244"/>
      <c r="I174" s="244"/>
      <c r="M174" s="244"/>
      <c r="Q174" s="244"/>
      <c r="U174" s="244"/>
      <c r="AE174" s="192"/>
      <c r="AF174" s="192"/>
      <c r="AG174" s="192"/>
      <c r="AH174" s="192"/>
      <c r="AI174" s="192"/>
      <c r="AJ174" s="192"/>
      <c r="AK174" s="192"/>
      <c r="AL174" s="192"/>
      <c r="AM174" s="192"/>
      <c r="AN174" s="192"/>
      <c r="AP174" s="192"/>
    </row>
    <row r="175" spans="2:42" ht="95.25" customHeight="1" x14ac:dyDescent="0.25">
      <c r="B175" s="241"/>
      <c r="E175" s="244"/>
      <c r="I175" s="244"/>
      <c r="M175" s="244"/>
      <c r="Q175" s="244"/>
      <c r="U175" s="244"/>
      <c r="AE175" s="192"/>
      <c r="AF175" s="192"/>
      <c r="AG175" s="192"/>
      <c r="AH175" s="192"/>
      <c r="AI175" s="192"/>
      <c r="AJ175" s="192"/>
      <c r="AK175" s="192"/>
      <c r="AL175" s="192"/>
      <c r="AM175" s="192"/>
      <c r="AN175" s="192"/>
      <c r="AP175" s="192"/>
    </row>
    <row r="176" spans="2:42" ht="95.25" customHeight="1" x14ac:dyDescent="0.25">
      <c r="B176" s="241"/>
      <c r="E176" s="244"/>
      <c r="I176" s="244"/>
      <c r="M176" s="244"/>
      <c r="Q176" s="244"/>
      <c r="U176" s="244"/>
      <c r="AE176" s="192"/>
      <c r="AF176" s="192"/>
      <c r="AG176" s="192"/>
      <c r="AH176" s="192"/>
      <c r="AI176" s="192"/>
      <c r="AJ176" s="192"/>
      <c r="AK176" s="192"/>
      <c r="AL176" s="192"/>
      <c r="AM176" s="192"/>
      <c r="AN176" s="192"/>
      <c r="AP176" s="192"/>
    </row>
    <row r="177" spans="2:42" ht="95.25" customHeight="1" x14ac:dyDescent="0.25">
      <c r="B177" s="241"/>
      <c r="E177" s="244"/>
      <c r="I177" s="244"/>
      <c r="M177" s="244"/>
      <c r="Q177" s="244"/>
      <c r="U177" s="244"/>
      <c r="AE177" s="192"/>
      <c r="AF177" s="192"/>
      <c r="AG177" s="192"/>
      <c r="AH177" s="192"/>
      <c r="AI177" s="192"/>
      <c r="AJ177" s="192"/>
      <c r="AK177" s="192"/>
      <c r="AL177" s="192"/>
      <c r="AM177" s="192"/>
      <c r="AN177" s="192"/>
      <c r="AP177" s="192"/>
    </row>
    <row r="178" spans="2:42" ht="95.25" customHeight="1" x14ac:dyDescent="0.25">
      <c r="B178" s="241"/>
      <c r="E178" s="244"/>
      <c r="I178" s="244"/>
      <c r="M178" s="244"/>
      <c r="Q178" s="244"/>
      <c r="U178" s="244"/>
      <c r="AE178" s="192"/>
      <c r="AF178" s="192"/>
      <c r="AG178" s="192"/>
      <c r="AH178" s="192"/>
      <c r="AI178" s="192"/>
      <c r="AJ178" s="192"/>
      <c r="AK178" s="192"/>
      <c r="AL178" s="192"/>
      <c r="AM178" s="192"/>
      <c r="AN178" s="192"/>
      <c r="AP178" s="192"/>
    </row>
    <row r="179" spans="2:42" ht="95.25" customHeight="1" x14ac:dyDescent="0.25">
      <c r="B179" s="241"/>
      <c r="E179" s="244"/>
      <c r="I179" s="244"/>
      <c r="M179" s="244"/>
      <c r="Q179" s="244"/>
      <c r="U179" s="244"/>
      <c r="AE179" s="192"/>
      <c r="AF179" s="192"/>
      <c r="AG179" s="192"/>
      <c r="AH179" s="192"/>
      <c r="AI179" s="192"/>
      <c r="AJ179" s="192"/>
      <c r="AK179" s="192"/>
      <c r="AL179" s="192"/>
      <c r="AM179" s="192"/>
      <c r="AN179" s="192"/>
      <c r="AP179" s="192"/>
    </row>
    <row r="180" spans="2:42" ht="95.25" customHeight="1" x14ac:dyDescent="0.25">
      <c r="B180" s="241"/>
      <c r="E180" s="244"/>
      <c r="I180" s="244"/>
      <c r="M180" s="244"/>
      <c r="Q180" s="244"/>
      <c r="U180" s="244"/>
      <c r="AE180" s="192"/>
      <c r="AF180" s="192"/>
      <c r="AG180" s="192"/>
      <c r="AH180" s="192"/>
      <c r="AI180" s="192"/>
      <c r="AJ180" s="192"/>
      <c r="AK180" s="192"/>
      <c r="AL180" s="192"/>
      <c r="AM180" s="192"/>
      <c r="AN180" s="192"/>
      <c r="AP180" s="192"/>
    </row>
    <row r="181" spans="2:42" ht="95.25" customHeight="1" x14ac:dyDescent="0.25">
      <c r="B181" s="241"/>
      <c r="E181" s="244"/>
      <c r="I181" s="244"/>
      <c r="M181" s="244"/>
      <c r="Q181" s="244"/>
      <c r="U181" s="244"/>
      <c r="AE181" s="192"/>
      <c r="AF181" s="192"/>
      <c r="AG181" s="192"/>
      <c r="AH181" s="192"/>
      <c r="AI181" s="192"/>
      <c r="AJ181" s="192"/>
      <c r="AK181" s="192"/>
      <c r="AL181" s="192"/>
      <c r="AM181" s="192"/>
      <c r="AN181" s="192"/>
      <c r="AP181" s="192"/>
    </row>
    <row r="182" spans="2:42" ht="95.25" customHeight="1" x14ac:dyDescent="0.25">
      <c r="B182" s="241"/>
      <c r="E182" s="244"/>
      <c r="I182" s="244"/>
      <c r="M182" s="244"/>
      <c r="Q182" s="244"/>
      <c r="U182" s="244"/>
      <c r="AE182" s="192"/>
      <c r="AF182" s="192"/>
      <c r="AG182" s="192"/>
      <c r="AH182" s="192"/>
      <c r="AI182" s="192"/>
      <c r="AJ182" s="192"/>
      <c r="AK182" s="192"/>
      <c r="AL182" s="192"/>
      <c r="AM182" s="192"/>
      <c r="AN182" s="192"/>
      <c r="AP182" s="192"/>
    </row>
    <row r="183" spans="2:42" ht="95.25" customHeight="1" x14ac:dyDescent="0.25">
      <c r="B183" s="241"/>
      <c r="E183" s="244"/>
      <c r="I183" s="244"/>
      <c r="M183" s="244"/>
      <c r="Q183" s="244"/>
      <c r="U183" s="244"/>
      <c r="AE183" s="192"/>
      <c r="AF183" s="192"/>
      <c r="AG183" s="192"/>
      <c r="AH183" s="192"/>
      <c r="AI183" s="192"/>
      <c r="AJ183" s="192"/>
      <c r="AK183" s="192"/>
      <c r="AL183" s="192"/>
      <c r="AM183" s="192"/>
      <c r="AN183" s="192"/>
      <c r="AP183" s="192"/>
    </row>
    <row r="184" spans="2:42" ht="95.25" customHeight="1" x14ac:dyDescent="0.25">
      <c r="B184" s="241"/>
      <c r="E184" s="244"/>
      <c r="I184" s="244"/>
      <c r="M184" s="244"/>
      <c r="Q184" s="244"/>
      <c r="U184" s="244"/>
      <c r="AE184" s="192"/>
      <c r="AF184" s="192"/>
      <c r="AG184" s="192"/>
      <c r="AH184" s="192"/>
      <c r="AI184" s="192"/>
      <c r="AJ184" s="192"/>
      <c r="AK184" s="192"/>
      <c r="AL184" s="192"/>
      <c r="AM184" s="192"/>
      <c r="AN184" s="192"/>
      <c r="AP184" s="192"/>
    </row>
    <row r="185" spans="2:42" ht="95.25" customHeight="1" x14ac:dyDescent="0.25">
      <c r="B185" s="241"/>
      <c r="E185" s="244"/>
      <c r="I185" s="244"/>
      <c r="M185" s="244"/>
      <c r="Q185" s="244"/>
      <c r="U185" s="244"/>
      <c r="AE185" s="192"/>
      <c r="AF185" s="192"/>
      <c r="AG185" s="192"/>
      <c r="AH185" s="192"/>
      <c r="AI185" s="192"/>
      <c r="AJ185" s="192"/>
      <c r="AK185" s="192"/>
      <c r="AL185" s="192"/>
      <c r="AM185" s="192"/>
      <c r="AN185" s="192"/>
      <c r="AP185" s="192"/>
    </row>
    <row r="186" spans="2:42" ht="95.25" customHeight="1" x14ac:dyDescent="0.25">
      <c r="B186" s="241"/>
      <c r="E186" s="244"/>
      <c r="I186" s="244"/>
      <c r="M186" s="244"/>
      <c r="Q186" s="244"/>
      <c r="U186" s="244"/>
      <c r="AE186" s="192"/>
      <c r="AF186" s="192"/>
      <c r="AG186" s="192"/>
      <c r="AH186" s="192"/>
      <c r="AI186" s="192"/>
      <c r="AJ186" s="192"/>
      <c r="AK186" s="192"/>
      <c r="AL186" s="192"/>
      <c r="AM186" s="192"/>
      <c r="AN186" s="192"/>
      <c r="AP186" s="192"/>
    </row>
    <row r="187" spans="2:42" ht="95.25" customHeight="1" x14ac:dyDescent="0.25">
      <c r="B187" s="241"/>
      <c r="E187" s="244"/>
      <c r="I187" s="244"/>
      <c r="M187" s="244"/>
      <c r="Q187" s="244"/>
      <c r="U187" s="244"/>
      <c r="AE187" s="192"/>
      <c r="AF187" s="192"/>
      <c r="AG187" s="192"/>
      <c r="AH187" s="192"/>
      <c r="AI187" s="192"/>
      <c r="AJ187" s="192"/>
      <c r="AK187" s="192"/>
      <c r="AL187" s="192"/>
      <c r="AM187" s="192"/>
      <c r="AN187" s="192"/>
      <c r="AP187" s="192"/>
    </row>
    <row r="188" spans="2:42" ht="95.25" customHeight="1" x14ac:dyDescent="0.25">
      <c r="B188" s="241"/>
      <c r="E188" s="244"/>
      <c r="I188" s="244"/>
      <c r="M188" s="244"/>
      <c r="Q188" s="244"/>
      <c r="U188" s="244"/>
      <c r="AE188" s="192"/>
      <c r="AF188" s="192"/>
      <c r="AG188" s="192"/>
      <c r="AH188" s="192"/>
      <c r="AI188" s="192"/>
      <c r="AJ188" s="192"/>
      <c r="AK188" s="192"/>
      <c r="AL188" s="192"/>
      <c r="AM188" s="192"/>
      <c r="AN188" s="192"/>
      <c r="AP188" s="192"/>
    </row>
    <row r="189" spans="2:42" ht="95.25" customHeight="1" x14ac:dyDescent="0.25">
      <c r="B189" s="241"/>
      <c r="E189" s="244"/>
      <c r="I189" s="244"/>
      <c r="M189" s="244"/>
      <c r="Q189" s="244"/>
      <c r="U189" s="244"/>
      <c r="AE189" s="192"/>
      <c r="AF189" s="192"/>
      <c r="AG189" s="192"/>
      <c r="AH189" s="192"/>
      <c r="AI189" s="192"/>
      <c r="AJ189" s="192"/>
      <c r="AK189" s="192"/>
      <c r="AL189" s="192"/>
      <c r="AM189" s="192"/>
      <c r="AN189" s="192"/>
      <c r="AP189" s="192"/>
    </row>
    <row r="190" spans="2:42" ht="95.25" customHeight="1" x14ac:dyDescent="0.25">
      <c r="B190" s="241"/>
      <c r="E190" s="244"/>
      <c r="I190" s="244"/>
      <c r="M190" s="244"/>
      <c r="Q190" s="244"/>
      <c r="U190" s="244"/>
      <c r="AE190" s="192"/>
      <c r="AF190" s="192"/>
      <c r="AG190" s="192"/>
      <c r="AH190" s="192"/>
      <c r="AI190" s="192"/>
      <c r="AJ190" s="192"/>
      <c r="AK190" s="192"/>
      <c r="AL190" s="192"/>
      <c r="AM190" s="192"/>
      <c r="AN190" s="192"/>
      <c r="AP190" s="192"/>
    </row>
    <row r="191" spans="2:42" ht="95.25" customHeight="1" x14ac:dyDescent="0.25">
      <c r="B191" s="241"/>
      <c r="E191" s="244"/>
      <c r="I191" s="244"/>
      <c r="M191" s="244"/>
      <c r="Q191" s="244"/>
      <c r="U191" s="244"/>
      <c r="AE191" s="192"/>
      <c r="AF191" s="192"/>
      <c r="AG191" s="192"/>
      <c r="AH191" s="192"/>
      <c r="AI191" s="192"/>
      <c r="AJ191" s="192"/>
      <c r="AK191" s="192"/>
      <c r="AL191" s="192"/>
      <c r="AM191" s="192"/>
      <c r="AN191" s="192"/>
      <c r="AP191" s="192"/>
    </row>
    <row r="192" spans="2:42" ht="95.25" customHeight="1" x14ac:dyDescent="0.25">
      <c r="B192" s="241"/>
      <c r="E192" s="244"/>
      <c r="I192" s="244"/>
      <c r="M192" s="244"/>
      <c r="Q192" s="244"/>
      <c r="U192" s="244"/>
      <c r="AE192" s="192"/>
      <c r="AF192" s="192"/>
      <c r="AG192" s="192"/>
      <c r="AH192" s="192"/>
      <c r="AI192" s="192"/>
      <c r="AJ192" s="192"/>
      <c r="AK192" s="192"/>
      <c r="AL192" s="192"/>
      <c r="AM192" s="192"/>
      <c r="AN192" s="192"/>
      <c r="AP192" s="192"/>
    </row>
    <row r="193" spans="2:42" ht="95.25" customHeight="1" x14ac:dyDescent="0.25">
      <c r="B193" s="241"/>
      <c r="E193" s="244"/>
      <c r="I193" s="244"/>
      <c r="M193" s="244"/>
      <c r="Q193" s="244"/>
      <c r="U193" s="244"/>
      <c r="AE193" s="192"/>
      <c r="AF193" s="192"/>
      <c r="AG193" s="192"/>
      <c r="AH193" s="192"/>
      <c r="AI193" s="192"/>
      <c r="AJ193" s="192"/>
      <c r="AK193" s="192"/>
      <c r="AL193" s="192"/>
      <c r="AM193" s="192"/>
      <c r="AN193" s="192"/>
      <c r="AP193" s="192"/>
    </row>
    <row r="194" spans="2:42" ht="95.25" customHeight="1" x14ac:dyDescent="0.25">
      <c r="B194" s="241"/>
      <c r="E194" s="244"/>
      <c r="I194" s="244"/>
      <c r="M194" s="244"/>
      <c r="Q194" s="244"/>
      <c r="U194" s="244"/>
      <c r="AE194" s="192"/>
      <c r="AF194" s="192"/>
      <c r="AG194" s="192"/>
      <c r="AH194" s="192"/>
      <c r="AI194" s="192"/>
      <c r="AJ194" s="192"/>
      <c r="AK194" s="192"/>
      <c r="AL194" s="192"/>
      <c r="AM194" s="192"/>
      <c r="AN194" s="192"/>
      <c r="AP194" s="192"/>
    </row>
    <row r="195" spans="2:42" ht="95.25" customHeight="1" x14ac:dyDescent="0.25">
      <c r="B195" s="241"/>
      <c r="E195" s="244"/>
      <c r="I195" s="244"/>
      <c r="M195" s="244"/>
      <c r="Q195" s="244"/>
      <c r="U195" s="244"/>
      <c r="AE195" s="192"/>
      <c r="AF195" s="192"/>
      <c r="AG195" s="192"/>
      <c r="AH195" s="192"/>
      <c r="AI195" s="192"/>
      <c r="AJ195" s="192"/>
      <c r="AK195" s="192"/>
      <c r="AL195" s="192"/>
      <c r="AM195" s="192"/>
      <c r="AN195" s="192"/>
      <c r="AP195" s="192"/>
    </row>
    <row r="196" spans="2:42" ht="95.25" customHeight="1" x14ac:dyDescent="0.25">
      <c r="B196" s="241"/>
      <c r="E196" s="244"/>
      <c r="I196" s="244"/>
      <c r="M196" s="244"/>
      <c r="Q196" s="244"/>
      <c r="U196" s="244"/>
      <c r="AE196" s="192"/>
      <c r="AF196" s="192"/>
      <c r="AG196" s="192"/>
      <c r="AH196" s="192"/>
      <c r="AI196" s="192"/>
      <c r="AJ196" s="192"/>
      <c r="AK196" s="192"/>
      <c r="AL196" s="192"/>
      <c r="AM196" s="192"/>
      <c r="AN196" s="192"/>
      <c r="AP196" s="192"/>
    </row>
    <row r="197" spans="2:42" ht="95.25" customHeight="1" x14ac:dyDescent="0.25">
      <c r="B197" s="241"/>
      <c r="E197" s="244"/>
      <c r="I197" s="244"/>
      <c r="M197" s="244"/>
      <c r="Q197" s="244"/>
      <c r="U197" s="244"/>
      <c r="AE197" s="192"/>
      <c r="AF197" s="192"/>
      <c r="AG197" s="192"/>
      <c r="AH197" s="192"/>
      <c r="AI197" s="192"/>
      <c r="AJ197" s="192"/>
      <c r="AK197" s="192"/>
      <c r="AL197" s="192"/>
      <c r="AM197" s="192"/>
      <c r="AN197" s="192"/>
      <c r="AP197" s="192"/>
    </row>
    <row r="198" spans="2:42" ht="95.25" customHeight="1" x14ac:dyDescent="0.25">
      <c r="B198" s="241"/>
      <c r="E198" s="244"/>
      <c r="I198" s="244"/>
      <c r="M198" s="244"/>
      <c r="Q198" s="244"/>
      <c r="U198" s="244"/>
      <c r="AE198" s="192"/>
      <c r="AF198" s="192"/>
      <c r="AG198" s="192"/>
      <c r="AH198" s="192"/>
      <c r="AI198" s="192"/>
      <c r="AJ198" s="192"/>
      <c r="AK198" s="192"/>
      <c r="AL198" s="192"/>
      <c r="AM198" s="192"/>
      <c r="AN198" s="192"/>
      <c r="AP198" s="192"/>
    </row>
    <row r="199" spans="2:42" ht="95.25" customHeight="1" x14ac:dyDescent="0.25">
      <c r="B199" s="241"/>
      <c r="E199" s="244"/>
      <c r="I199" s="244"/>
      <c r="M199" s="244"/>
      <c r="Q199" s="244"/>
      <c r="U199" s="244"/>
      <c r="AE199" s="192"/>
      <c r="AF199" s="192"/>
      <c r="AG199" s="192"/>
      <c r="AH199" s="192"/>
      <c r="AI199" s="192"/>
      <c r="AJ199" s="192"/>
      <c r="AK199" s="192"/>
      <c r="AL199" s="192"/>
      <c r="AM199" s="192"/>
      <c r="AN199" s="192"/>
      <c r="AP199" s="192"/>
    </row>
    <row r="200" spans="2:42" ht="95.25" customHeight="1" x14ac:dyDescent="0.25">
      <c r="B200" s="241"/>
      <c r="E200" s="244"/>
      <c r="I200" s="244"/>
      <c r="M200" s="244"/>
      <c r="Q200" s="244"/>
      <c r="U200" s="244"/>
      <c r="AE200" s="192"/>
      <c r="AF200" s="192"/>
      <c r="AG200" s="192"/>
      <c r="AH200" s="192"/>
      <c r="AI200" s="192"/>
      <c r="AJ200" s="192"/>
      <c r="AK200" s="192"/>
      <c r="AL200" s="192"/>
      <c r="AM200" s="192"/>
      <c r="AN200" s="192"/>
      <c r="AP200" s="192"/>
    </row>
    <row r="201" spans="2:42" ht="95.25" customHeight="1" x14ac:dyDescent="0.25">
      <c r="B201" s="241"/>
      <c r="E201" s="244"/>
      <c r="I201" s="244"/>
      <c r="M201" s="244"/>
      <c r="Q201" s="244"/>
      <c r="U201" s="244"/>
      <c r="AE201" s="192"/>
      <c r="AF201" s="192"/>
      <c r="AG201" s="192"/>
      <c r="AH201" s="192"/>
      <c r="AI201" s="192"/>
      <c r="AJ201" s="192"/>
      <c r="AK201" s="192"/>
      <c r="AL201" s="192"/>
      <c r="AM201" s="192"/>
      <c r="AN201" s="192"/>
      <c r="AP201" s="192"/>
    </row>
    <row r="202" spans="2:42" ht="95.25" customHeight="1" x14ac:dyDescent="0.25">
      <c r="B202" s="241"/>
      <c r="E202" s="244"/>
      <c r="I202" s="244"/>
      <c r="M202" s="244"/>
      <c r="Q202" s="244"/>
      <c r="U202" s="244"/>
      <c r="AE202" s="192"/>
      <c r="AF202" s="192"/>
      <c r="AG202" s="192"/>
      <c r="AH202" s="192"/>
      <c r="AI202" s="192"/>
      <c r="AJ202" s="192"/>
      <c r="AK202" s="192"/>
      <c r="AL202" s="192"/>
      <c r="AM202" s="192"/>
      <c r="AN202" s="192"/>
      <c r="AP202" s="192"/>
    </row>
    <row r="203" spans="2:42" ht="95.25" customHeight="1" x14ac:dyDescent="0.25">
      <c r="B203" s="241"/>
      <c r="E203" s="244"/>
      <c r="I203" s="244"/>
      <c r="M203" s="244"/>
      <c r="Q203" s="244"/>
      <c r="U203" s="244"/>
      <c r="AE203" s="192"/>
      <c r="AF203" s="192"/>
      <c r="AG203" s="192"/>
      <c r="AH203" s="192"/>
      <c r="AI203" s="192"/>
      <c r="AJ203" s="192"/>
      <c r="AK203" s="192"/>
      <c r="AL203" s="192"/>
      <c r="AM203" s="192"/>
      <c r="AN203" s="192"/>
      <c r="AP203" s="192"/>
    </row>
    <row r="204" spans="2:42" ht="95.25" customHeight="1" x14ac:dyDescent="0.25">
      <c r="B204" s="241"/>
      <c r="E204" s="244"/>
      <c r="I204" s="244"/>
      <c r="M204" s="244"/>
      <c r="Q204" s="244"/>
      <c r="U204" s="244"/>
      <c r="AE204" s="192"/>
      <c r="AF204" s="192"/>
      <c r="AG204" s="192"/>
      <c r="AH204" s="192"/>
      <c r="AI204" s="192"/>
      <c r="AJ204" s="192"/>
      <c r="AK204" s="192"/>
      <c r="AL204" s="192"/>
      <c r="AM204" s="192"/>
      <c r="AN204" s="192"/>
      <c r="AP204" s="192"/>
    </row>
    <row r="205" spans="2:42" ht="95.25" customHeight="1" x14ac:dyDescent="0.25">
      <c r="B205" s="241"/>
      <c r="E205" s="244"/>
      <c r="I205" s="244"/>
      <c r="M205" s="244"/>
      <c r="Q205" s="244"/>
      <c r="U205" s="244"/>
      <c r="AE205" s="192"/>
      <c r="AF205" s="192"/>
      <c r="AG205" s="192"/>
      <c r="AH205" s="192"/>
      <c r="AI205" s="192"/>
      <c r="AJ205" s="192"/>
      <c r="AK205" s="192"/>
      <c r="AL205" s="192"/>
      <c r="AM205" s="192"/>
      <c r="AN205" s="192"/>
      <c r="AP205" s="192"/>
    </row>
    <row r="206" spans="2:42" ht="95.25" customHeight="1" x14ac:dyDescent="0.25">
      <c r="B206" s="241"/>
      <c r="E206" s="244"/>
      <c r="I206" s="244"/>
      <c r="M206" s="244"/>
      <c r="Q206" s="244"/>
      <c r="U206" s="244"/>
      <c r="AE206" s="192"/>
      <c r="AF206" s="192"/>
      <c r="AG206" s="192"/>
      <c r="AH206" s="192"/>
      <c r="AI206" s="192"/>
      <c r="AJ206" s="192"/>
      <c r="AK206" s="192"/>
      <c r="AL206" s="192"/>
      <c r="AM206" s="192"/>
      <c r="AN206" s="192"/>
      <c r="AP206" s="192"/>
    </row>
    <row r="207" spans="2:42" ht="95.25" customHeight="1" x14ac:dyDescent="0.25">
      <c r="B207" s="241"/>
      <c r="E207" s="244"/>
      <c r="I207" s="244"/>
      <c r="M207" s="244"/>
      <c r="Q207" s="244"/>
      <c r="U207" s="244"/>
      <c r="AE207" s="192"/>
      <c r="AF207" s="192"/>
      <c r="AG207" s="192"/>
      <c r="AH207" s="192"/>
      <c r="AI207" s="192"/>
      <c r="AJ207" s="192"/>
      <c r="AK207" s="192"/>
      <c r="AL207" s="192"/>
      <c r="AM207" s="192"/>
      <c r="AN207" s="192"/>
      <c r="AP207" s="192"/>
    </row>
    <row r="208" spans="2:42" ht="95.25" customHeight="1" x14ac:dyDescent="0.25">
      <c r="B208" s="241"/>
      <c r="E208" s="244"/>
      <c r="I208" s="244"/>
      <c r="M208" s="244"/>
      <c r="Q208" s="244"/>
      <c r="U208" s="244"/>
      <c r="AE208" s="192"/>
      <c r="AF208" s="192"/>
      <c r="AG208" s="192"/>
      <c r="AH208" s="192"/>
      <c r="AI208" s="192"/>
      <c r="AJ208" s="192"/>
      <c r="AK208" s="192"/>
      <c r="AL208" s="192"/>
      <c r="AM208" s="192"/>
      <c r="AN208" s="192"/>
      <c r="AP208" s="192"/>
    </row>
    <row r="209" spans="2:42" ht="95.25" customHeight="1" x14ac:dyDescent="0.25">
      <c r="B209" s="241"/>
      <c r="E209" s="244"/>
      <c r="I209" s="244"/>
      <c r="M209" s="244"/>
      <c r="Q209" s="244"/>
      <c r="U209" s="244"/>
      <c r="AE209" s="192"/>
      <c r="AF209" s="192"/>
      <c r="AG209" s="192"/>
      <c r="AH209" s="192"/>
      <c r="AI209" s="192"/>
      <c r="AJ209" s="192"/>
      <c r="AK209" s="192"/>
      <c r="AL209" s="192"/>
      <c r="AM209" s="192"/>
      <c r="AN209" s="192"/>
      <c r="AP209" s="192"/>
    </row>
    <row r="210" spans="2:42" ht="95.25" customHeight="1" x14ac:dyDescent="0.25">
      <c r="B210" s="241"/>
      <c r="E210" s="244"/>
      <c r="I210" s="244"/>
      <c r="M210" s="244"/>
      <c r="Q210" s="244"/>
      <c r="U210" s="244"/>
      <c r="AE210" s="192"/>
      <c r="AF210" s="192"/>
      <c r="AG210" s="192"/>
      <c r="AH210" s="192"/>
      <c r="AI210" s="192"/>
      <c r="AJ210" s="192"/>
      <c r="AK210" s="192"/>
      <c r="AL210" s="192"/>
      <c r="AM210" s="192"/>
      <c r="AN210" s="192"/>
      <c r="AP210" s="192"/>
    </row>
    <row r="211" spans="2:42" ht="95.25" customHeight="1" x14ac:dyDescent="0.25">
      <c r="B211" s="241"/>
      <c r="E211" s="244"/>
      <c r="I211" s="244"/>
      <c r="M211" s="244"/>
      <c r="Q211" s="244"/>
      <c r="U211" s="244"/>
      <c r="AE211" s="192"/>
      <c r="AF211" s="192"/>
      <c r="AG211" s="192"/>
      <c r="AH211" s="192"/>
      <c r="AI211" s="192"/>
      <c r="AJ211" s="192"/>
      <c r="AK211" s="192"/>
      <c r="AL211" s="192"/>
      <c r="AM211" s="192"/>
      <c r="AN211" s="192"/>
      <c r="AP211" s="192"/>
    </row>
    <row r="212" spans="2:42" ht="95.25" customHeight="1" x14ac:dyDescent="0.25">
      <c r="B212" s="241"/>
      <c r="E212" s="244"/>
      <c r="I212" s="244"/>
      <c r="M212" s="244"/>
      <c r="Q212" s="244"/>
      <c r="U212" s="244"/>
      <c r="AE212" s="192"/>
      <c r="AF212" s="192"/>
      <c r="AG212" s="192"/>
      <c r="AH212" s="192"/>
      <c r="AI212" s="192"/>
      <c r="AJ212" s="192"/>
      <c r="AK212" s="192"/>
      <c r="AL212" s="192"/>
      <c r="AM212" s="192"/>
      <c r="AN212" s="192"/>
      <c r="AP212" s="192"/>
    </row>
    <row r="213" spans="2:42" ht="95.25" customHeight="1" x14ac:dyDescent="0.25">
      <c r="B213" s="241"/>
      <c r="E213" s="244"/>
      <c r="I213" s="244"/>
      <c r="M213" s="244"/>
      <c r="Q213" s="244"/>
      <c r="U213" s="244"/>
      <c r="AE213" s="192"/>
      <c r="AF213" s="192"/>
      <c r="AG213" s="192"/>
      <c r="AH213" s="192"/>
      <c r="AI213" s="192"/>
      <c r="AJ213" s="192"/>
      <c r="AK213" s="192"/>
      <c r="AL213" s="192"/>
      <c r="AM213" s="192"/>
      <c r="AN213" s="192"/>
      <c r="AP213" s="192"/>
    </row>
    <row r="214" spans="2:42" ht="95.25" customHeight="1" x14ac:dyDescent="0.25">
      <c r="B214" s="241"/>
      <c r="E214" s="244"/>
      <c r="I214" s="244"/>
      <c r="M214" s="244"/>
      <c r="Q214" s="244"/>
      <c r="U214" s="244"/>
      <c r="AE214" s="192"/>
      <c r="AF214" s="192"/>
      <c r="AG214" s="192"/>
      <c r="AH214" s="192"/>
      <c r="AI214" s="192"/>
      <c r="AJ214" s="192"/>
      <c r="AK214" s="192"/>
      <c r="AL214" s="192"/>
      <c r="AM214" s="192"/>
      <c r="AN214" s="192"/>
      <c r="AP214" s="192"/>
    </row>
    <row r="215" spans="2:42" ht="95.25" customHeight="1" x14ac:dyDescent="0.25">
      <c r="B215" s="241"/>
      <c r="E215" s="244"/>
      <c r="I215" s="244"/>
      <c r="M215" s="244"/>
      <c r="Q215" s="244"/>
      <c r="U215" s="244"/>
      <c r="AE215" s="192"/>
      <c r="AF215" s="192"/>
      <c r="AG215" s="192"/>
      <c r="AH215" s="192"/>
      <c r="AI215" s="192"/>
      <c r="AJ215" s="192"/>
      <c r="AK215" s="192"/>
      <c r="AL215" s="192"/>
      <c r="AM215" s="192"/>
      <c r="AN215" s="192"/>
      <c r="AP215" s="192"/>
    </row>
    <row r="216" spans="2:42" ht="95.25" customHeight="1" x14ac:dyDescent="0.25">
      <c r="B216" s="241"/>
      <c r="E216" s="244"/>
      <c r="I216" s="244"/>
      <c r="M216" s="244"/>
      <c r="Q216" s="244"/>
      <c r="U216" s="244"/>
      <c r="AE216" s="192"/>
      <c r="AF216" s="192"/>
      <c r="AG216" s="192"/>
      <c r="AH216" s="192"/>
      <c r="AI216" s="192"/>
      <c r="AJ216" s="192"/>
      <c r="AK216" s="192"/>
      <c r="AL216" s="192"/>
      <c r="AM216" s="192"/>
      <c r="AN216" s="192"/>
      <c r="AP216" s="192"/>
    </row>
    <row r="217" spans="2:42" ht="95.25" customHeight="1" x14ac:dyDescent="0.25">
      <c r="B217" s="241"/>
      <c r="E217" s="244"/>
      <c r="I217" s="244"/>
      <c r="M217" s="244"/>
      <c r="Q217" s="244"/>
      <c r="U217" s="244"/>
      <c r="AE217" s="192"/>
      <c r="AF217" s="192"/>
      <c r="AG217" s="192"/>
      <c r="AH217" s="192"/>
      <c r="AI217" s="192"/>
      <c r="AJ217" s="192"/>
      <c r="AK217" s="192"/>
      <c r="AL217" s="192"/>
      <c r="AM217" s="192"/>
      <c r="AN217" s="192"/>
      <c r="AP217" s="192"/>
    </row>
    <row r="218" spans="2:42" ht="95.25" customHeight="1" x14ac:dyDescent="0.25">
      <c r="B218" s="241"/>
      <c r="E218" s="244"/>
      <c r="I218" s="244"/>
      <c r="M218" s="244"/>
      <c r="Q218" s="244"/>
      <c r="U218" s="244"/>
      <c r="AE218" s="192"/>
      <c r="AF218" s="192"/>
      <c r="AG218" s="192"/>
      <c r="AH218" s="192"/>
      <c r="AI218" s="192"/>
      <c r="AJ218" s="192"/>
      <c r="AK218" s="192"/>
      <c r="AL218" s="192"/>
      <c r="AM218" s="192"/>
      <c r="AN218" s="192"/>
      <c r="AP218" s="192"/>
    </row>
    <row r="219" spans="2:42" ht="95.25" customHeight="1" x14ac:dyDescent="0.25">
      <c r="B219" s="241"/>
      <c r="E219" s="244"/>
      <c r="I219" s="244"/>
      <c r="M219" s="244"/>
      <c r="Q219" s="244"/>
      <c r="U219" s="244"/>
      <c r="AE219" s="192"/>
      <c r="AF219" s="192"/>
      <c r="AG219" s="192"/>
      <c r="AH219" s="192"/>
      <c r="AI219" s="192"/>
      <c r="AJ219" s="192"/>
      <c r="AK219" s="192"/>
      <c r="AL219" s="192"/>
      <c r="AM219" s="192"/>
      <c r="AN219" s="192"/>
      <c r="AP219" s="192"/>
    </row>
    <row r="220" spans="2:42" ht="95.25" customHeight="1" x14ac:dyDescent="0.25">
      <c r="B220" s="241"/>
      <c r="E220" s="244"/>
      <c r="I220" s="244"/>
      <c r="M220" s="244"/>
      <c r="Q220" s="244"/>
      <c r="U220" s="244"/>
      <c r="AE220" s="192"/>
      <c r="AF220" s="192"/>
      <c r="AG220" s="192"/>
      <c r="AH220" s="192"/>
      <c r="AI220" s="192"/>
      <c r="AJ220" s="192"/>
      <c r="AK220" s="192"/>
      <c r="AL220" s="192"/>
      <c r="AM220" s="192"/>
      <c r="AN220" s="192"/>
      <c r="AP220" s="192"/>
    </row>
    <row r="221" spans="2:42" ht="95.25" customHeight="1" x14ac:dyDescent="0.25">
      <c r="B221" s="241"/>
      <c r="E221" s="244"/>
      <c r="I221" s="244"/>
      <c r="M221" s="244"/>
      <c r="Q221" s="244"/>
      <c r="U221" s="244"/>
      <c r="AE221" s="192"/>
      <c r="AF221" s="192"/>
      <c r="AG221" s="192"/>
      <c r="AH221" s="192"/>
      <c r="AI221" s="192"/>
      <c r="AJ221" s="192"/>
      <c r="AK221" s="192"/>
      <c r="AL221" s="192"/>
      <c r="AM221" s="192"/>
      <c r="AN221" s="192"/>
      <c r="AP221" s="192"/>
    </row>
    <row r="222" spans="2:42" ht="95.25" customHeight="1" x14ac:dyDescent="0.25">
      <c r="B222" s="241"/>
      <c r="E222" s="244"/>
      <c r="I222" s="244"/>
      <c r="M222" s="244"/>
      <c r="Q222" s="244"/>
      <c r="U222" s="244"/>
      <c r="AE222" s="192"/>
      <c r="AF222" s="192"/>
      <c r="AG222" s="192"/>
      <c r="AH222" s="192"/>
      <c r="AI222" s="192"/>
      <c r="AJ222" s="192"/>
      <c r="AK222" s="192"/>
      <c r="AL222" s="192"/>
      <c r="AM222" s="192"/>
      <c r="AN222" s="192"/>
      <c r="AP222" s="192"/>
    </row>
    <row r="223" spans="2:42" ht="95.25" customHeight="1" x14ac:dyDescent="0.25">
      <c r="B223" s="241"/>
      <c r="E223" s="244"/>
      <c r="I223" s="244"/>
      <c r="M223" s="244"/>
      <c r="Q223" s="244"/>
      <c r="U223" s="244"/>
      <c r="AE223" s="192"/>
      <c r="AF223" s="192"/>
      <c r="AG223" s="192"/>
      <c r="AH223" s="192"/>
      <c r="AI223" s="192"/>
      <c r="AJ223" s="192"/>
      <c r="AK223" s="192"/>
      <c r="AL223" s="192"/>
      <c r="AM223" s="192"/>
      <c r="AN223" s="192"/>
      <c r="AP223" s="192"/>
    </row>
    <row r="224" spans="2:42" ht="95.25" customHeight="1" x14ac:dyDescent="0.25">
      <c r="B224" s="241"/>
      <c r="E224" s="244"/>
      <c r="I224" s="244"/>
      <c r="M224" s="244"/>
      <c r="Q224" s="244"/>
      <c r="U224" s="244"/>
      <c r="AE224" s="192"/>
      <c r="AF224" s="192"/>
      <c r="AG224" s="192"/>
      <c r="AH224" s="192"/>
      <c r="AI224" s="192"/>
      <c r="AJ224" s="192"/>
      <c r="AK224" s="192"/>
      <c r="AL224" s="192"/>
      <c r="AM224" s="192"/>
      <c r="AN224" s="192"/>
      <c r="AP224" s="192"/>
    </row>
    <row r="225" spans="2:42" ht="95.25" customHeight="1" x14ac:dyDescent="0.25">
      <c r="B225" s="241"/>
      <c r="E225" s="244"/>
      <c r="I225" s="244"/>
      <c r="M225" s="244"/>
      <c r="Q225" s="244"/>
      <c r="U225" s="244"/>
      <c r="AE225" s="192"/>
      <c r="AF225" s="192"/>
      <c r="AG225" s="192"/>
      <c r="AH225" s="192"/>
      <c r="AI225" s="192"/>
      <c r="AJ225" s="192"/>
      <c r="AK225" s="192"/>
      <c r="AL225" s="192"/>
      <c r="AM225" s="192"/>
      <c r="AN225" s="192"/>
      <c r="AP225" s="192"/>
    </row>
    <row r="226" spans="2:42" ht="95.25" customHeight="1" x14ac:dyDescent="0.25">
      <c r="B226" s="241"/>
      <c r="E226" s="244"/>
      <c r="I226" s="244"/>
      <c r="M226" s="244"/>
      <c r="Q226" s="244"/>
      <c r="U226" s="244"/>
      <c r="AE226" s="192"/>
      <c r="AF226" s="192"/>
      <c r="AG226" s="192"/>
      <c r="AH226" s="192"/>
      <c r="AI226" s="192"/>
      <c r="AJ226" s="192"/>
      <c r="AK226" s="192"/>
      <c r="AL226" s="192"/>
      <c r="AM226" s="192"/>
      <c r="AN226" s="192"/>
      <c r="AP226" s="192"/>
    </row>
    <row r="227" spans="2:42" ht="95.25" customHeight="1" x14ac:dyDescent="0.25">
      <c r="B227" s="241"/>
      <c r="E227" s="244"/>
      <c r="I227" s="244"/>
      <c r="M227" s="244"/>
      <c r="Q227" s="244"/>
      <c r="U227" s="244"/>
      <c r="AE227" s="192"/>
      <c r="AF227" s="192"/>
      <c r="AG227" s="192"/>
      <c r="AH227" s="192"/>
      <c r="AI227" s="192"/>
      <c r="AJ227" s="192"/>
      <c r="AK227" s="192"/>
      <c r="AL227" s="192"/>
      <c r="AM227" s="192"/>
      <c r="AN227" s="192"/>
      <c r="AP227" s="192"/>
    </row>
    <row r="228" spans="2:42" ht="95.25" customHeight="1" x14ac:dyDescent="0.25">
      <c r="B228" s="241"/>
      <c r="E228" s="244"/>
      <c r="I228" s="244"/>
      <c r="M228" s="244"/>
      <c r="Q228" s="244"/>
      <c r="U228" s="244"/>
      <c r="AE228" s="192"/>
      <c r="AF228" s="192"/>
      <c r="AG228" s="192"/>
      <c r="AH228" s="192"/>
      <c r="AI228" s="192"/>
      <c r="AJ228" s="192"/>
      <c r="AK228" s="192"/>
      <c r="AL228" s="192"/>
      <c r="AM228" s="192"/>
      <c r="AN228" s="192"/>
      <c r="AP228" s="192"/>
    </row>
    <row r="229" spans="2:42" ht="95.25" customHeight="1" x14ac:dyDescent="0.25">
      <c r="B229" s="241"/>
      <c r="E229" s="244"/>
      <c r="I229" s="244"/>
      <c r="M229" s="244"/>
      <c r="Q229" s="244"/>
      <c r="U229" s="244"/>
      <c r="AE229" s="192"/>
      <c r="AF229" s="192"/>
      <c r="AG229" s="192"/>
      <c r="AH229" s="192"/>
      <c r="AI229" s="192"/>
      <c r="AJ229" s="192"/>
      <c r="AK229" s="192"/>
      <c r="AL229" s="192"/>
      <c r="AM229" s="192"/>
      <c r="AN229" s="192"/>
      <c r="AP229" s="192"/>
    </row>
    <row r="230" spans="2:42" ht="95.25" customHeight="1" x14ac:dyDescent="0.25">
      <c r="B230" s="241"/>
      <c r="E230" s="244"/>
      <c r="I230" s="244"/>
      <c r="M230" s="244"/>
      <c r="Q230" s="244"/>
      <c r="U230" s="244"/>
      <c r="AE230" s="192"/>
      <c r="AF230" s="192"/>
      <c r="AG230" s="192"/>
      <c r="AH230" s="192"/>
      <c r="AI230" s="192"/>
      <c r="AJ230" s="192"/>
      <c r="AK230" s="192"/>
      <c r="AL230" s="192"/>
      <c r="AM230" s="192"/>
      <c r="AN230" s="192"/>
      <c r="AP230" s="192"/>
    </row>
    <row r="231" spans="2:42" ht="95.25" customHeight="1" x14ac:dyDescent="0.25">
      <c r="B231" s="241"/>
      <c r="E231" s="244"/>
      <c r="I231" s="244"/>
      <c r="M231" s="244"/>
      <c r="Q231" s="244"/>
      <c r="U231" s="244"/>
      <c r="AE231" s="192"/>
      <c r="AF231" s="192"/>
      <c r="AG231" s="192"/>
      <c r="AH231" s="192"/>
      <c r="AI231" s="192"/>
      <c r="AJ231" s="192"/>
      <c r="AK231" s="192"/>
      <c r="AL231" s="192"/>
      <c r="AM231" s="192"/>
      <c r="AN231" s="192"/>
      <c r="AP231" s="192"/>
    </row>
    <row r="232" spans="2:42" ht="95.25" customHeight="1" x14ac:dyDescent="0.25">
      <c r="B232" s="241"/>
      <c r="E232" s="244"/>
      <c r="I232" s="244"/>
      <c r="M232" s="244"/>
      <c r="Q232" s="244"/>
      <c r="U232" s="244"/>
      <c r="AE232" s="192"/>
      <c r="AF232" s="192"/>
      <c r="AG232" s="192"/>
      <c r="AH232" s="192"/>
      <c r="AI232" s="192"/>
      <c r="AJ232" s="192"/>
      <c r="AK232" s="192"/>
      <c r="AL232" s="192"/>
      <c r="AM232" s="192"/>
      <c r="AN232" s="192"/>
      <c r="AP232" s="192"/>
    </row>
    <row r="233" spans="2:42" ht="95.25" customHeight="1" x14ac:dyDescent="0.25">
      <c r="B233" s="241"/>
      <c r="E233" s="244"/>
      <c r="I233" s="244"/>
      <c r="M233" s="244"/>
      <c r="Q233" s="244"/>
      <c r="U233" s="244"/>
      <c r="AE233" s="192"/>
      <c r="AF233" s="192"/>
      <c r="AG233" s="192"/>
      <c r="AH233" s="192"/>
      <c r="AI233" s="192"/>
      <c r="AJ233" s="192"/>
      <c r="AK233" s="192"/>
      <c r="AL233" s="192"/>
      <c r="AM233" s="192"/>
      <c r="AN233" s="192"/>
      <c r="AP233" s="192"/>
    </row>
    <row r="234" spans="2:42" ht="95.25" customHeight="1" x14ac:dyDescent="0.25">
      <c r="B234" s="241"/>
      <c r="E234" s="244"/>
      <c r="I234" s="244"/>
      <c r="M234" s="244"/>
      <c r="Q234" s="244"/>
      <c r="U234" s="244"/>
      <c r="AE234" s="192"/>
      <c r="AF234" s="192"/>
      <c r="AG234" s="192"/>
      <c r="AH234" s="192"/>
      <c r="AI234" s="192"/>
      <c r="AJ234" s="192"/>
      <c r="AK234" s="192"/>
      <c r="AL234" s="192"/>
      <c r="AM234" s="192"/>
      <c r="AN234" s="192"/>
      <c r="AP234" s="192"/>
    </row>
    <row r="235" spans="2:42" ht="95.25" customHeight="1" x14ac:dyDescent="0.25">
      <c r="B235" s="241"/>
      <c r="E235" s="244"/>
      <c r="I235" s="244"/>
      <c r="M235" s="244"/>
      <c r="Q235" s="244"/>
      <c r="U235" s="244"/>
      <c r="AE235" s="192"/>
      <c r="AF235" s="192"/>
      <c r="AG235" s="192"/>
      <c r="AH235" s="192"/>
      <c r="AI235" s="192"/>
      <c r="AJ235" s="192"/>
      <c r="AK235" s="192"/>
      <c r="AL235" s="192"/>
      <c r="AM235" s="192"/>
      <c r="AN235" s="192"/>
      <c r="AP235" s="192"/>
    </row>
    <row r="236" spans="2:42" ht="95.25" customHeight="1" x14ac:dyDescent="0.25">
      <c r="B236" s="241"/>
      <c r="E236" s="244"/>
      <c r="I236" s="244"/>
      <c r="M236" s="244"/>
      <c r="Q236" s="244"/>
      <c r="U236" s="244"/>
      <c r="AE236" s="192"/>
      <c r="AF236" s="192"/>
      <c r="AG236" s="192"/>
      <c r="AH236" s="192"/>
      <c r="AI236" s="192"/>
      <c r="AJ236" s="192"/>
      <c r="AK236" s="192"/>
      <c r="AL236" s="192"/>
      <c r="AM236" s="192"/>
      <c r="AN236" s="192"/>
      <c r="AP236" s="192"/>
    </row>
    <row r="237" spans="2:42" ht="95.25" customHeight="1" x14ac:dyDescent="0.25">
      <c r="B237" s="241"/>
      <c r="E237" s="244"/>
      <c r="I237" s="244"/>
      <c r="M237" s="244"/>
      <c r="Q237" s="244"/>
      <c r="U237" s="244"/>
      <c r="AE237" s="192"/>
      <c r="AF237" s="192"/>
      <c r="AG237" s="192"/>
      <c r="AH237" s="192"/>
      <c r="AI237" s="192"/>
      <c r="AJ237" s="192"/>
      <c r="AK237" s="192"/>
      <c r="AL237" s="192"/>
      <c r="AM237" s="192"/>
      <c r="AN237" s="192"/>
      <c r="AP237" s="192"/>
    </row>
    <row r="238" spans="2:42" ht="95.25" customHeight="1" x14ac:dyDescent="0.25">
      <c r="B238" s="241"/>
      <c r="E238" s="244"/>
      <c r="I238" s="244"/>
      <c r="M238" s="244"/>
      <c r="Q238" s="244"/>
      <c r="U238" s="244"/>
      <c r="AE238" s="192"/>
      <c r="AF238" s="192"/>
      <c r="AG238" s="192"/>
      <c r="AH238" s="192"/>
      <c r="AI238" s="192"/>
      <c r="AJ238" s="192"/>
      <c r="AK238" s="192"/>
      <c r="AL238" s="192"/>
      <c r="AM238" s="192"/>
      <c r="AN238" s="192"/>
      <c r="AP238" s="192"/>
    </row>
    <row r="239" spans="2:42" ht="95.25" customHeight="1" x14ac:dyDescent="0.25">
      <c r="B239" s="241"/>
      <c r="E239" s="244"/>
      <c r="I239" s="244"/>
      <c r="M239" s="244"/>
      <c r="Q239" s="244"/>
      <c r="U239" s="244"/>
      <c r="AE239" s="192"/>
      <c r="AF239" s="192"/>
      <c r="AG239" s="192"/>
      <c r="AH239" s="192"/>
      <c r="AI239" s="192"/>
      <c r="AJ239" s="192"/>
      <c r="AK239" s="192"/>
      <c r="AL239" s="192"/>
      <c r="AM239" s="192"/>
      <c r="AN239" s="192"/>
      <c r="AP239" s="192"/>
    </row>
    <row r="240" spans="2:42" ht="95.25" customHeight="1" x14ac:dyDescent="0.25">
      <c r="B240" s="241"/>
      <c r="E240" s="244"/>
      <c r="I240" s="244"/>
      <c r="M240" s="244"/>
      <c r="Q240" s="244"/>
      <c r="U240" s="244"/>
      <c r="AE240" s="192"/>
      <c r="AF240" s="192"/>
      <c r="AG240" s="192"/>
      <c r="AH240" s="192"/>
      <c r="AI240" s="192"/>
      <c r="AJ240" s="192"/>
      <c r="AK240" s="192"/>
      <c r="AL240" s="192"/>
      <c r="AM240" s="192"/>
      <c r="AN240" s="192"/>
      <c r="AP240" s="192"/>
    </row>
    <row r="241" spans="2:42" ht="95.25" customHeight="1" x14ac:dyDescent="0.25">
      <c r="B241" s="241"/>
      <c r="E241" s="244"/>
      <c r="I241" s="244"/>
      <c r="M241" s="244"/>
      <c r="Q241" s="244"/>
      <c r="U241" s="244"/>
      <c r="AE241" s="192"/>
      <c r="AF241" s="192"/>
      <c r="AG241" s="192"/>
      <c r="AH241" s="192"/>
      <c r="AI241" s="192"/>
      <c r="AJ241" s="192"/>
      <c r="AK241" s="192"/>
      <c r="AL241" s="192"/>
      <c r="AM241" s="192"/>
      <c r="AN241" s="192"/>
      <c r="AP241" s="192"/>
    </row>
    <row r="242" spans="2:42" ht="95.25" customHeight="1" x14ac:dyDescent="0.25">
      <c r="B242" s="241"/>
      <c r="E242" s="244"/>
      <c r="I242" s="244"/>
      <c r="M242" s="244"/>
      <c r="Q242" s="244"/>
      <c r="U242" s="244"/>
      <c r="AE242" s="192"/>
      <c r="AF242" s="192"/>
      <c r="AG242" s="192"/>
      <c r="AH242" s="192"/>
      <c r="AI242" s="192"/>
      <c r="AJ242" s="192"/>
      <c r="AK242" s="192"/>
      <c r="AL242" s="192"/>
      <c r="AM242" s="192"/>
      <c r="AN242" s="192"/>
      <c r="AP242" s="192"/>
    </row>
    <row r="243" spans="2:42" ht="95.25" customHeight="1" x14ac:dyDescent="0.25">
      <c r="B243" s="241"/>
      <c r="E243" s="244"/>
      <c r="I243" s="244"/>
      <c r="M243" s="244"/>
      <c r="Q243" s="244"/>
      <c r="U243" s="244"/>
      <c r="AE243" s="192"/>
      <c r="AF243" s="192"/>
      <c r="AG243" s="192"/>
      <c r="AH243" s="192"/>
      <c r="AI243" s="192"/>
      <c r="AJ243" s="192"/>
      <c r="AK243" s="192"/>
      <c r="AL243" s="192"/>
      <c r="AM243" s="192"/>
      <c r="AN243" s="192"/>
      <c r="AP243" s="192"/>
    </row>
    <row r="244" spans="2:42" ht="95.25" customHeight="1" x14ac:dyDescent="0.25">
      <c r="B244" s="241"/>
      <c r="E244" s="244"/>
      <c r="I244" s="244"/>
      <c r="M244" s="244"/>
      <c r="Q244" s="244"/>
      <c r="U244" s="244"/>
      <c r="AE244" s="192"/>
      <c r="AF244" s="192"/>
      <c r="AG244" s="192"/>
      <c r="AH244" s="192"/>
      <c r="AI244" s="192"/>
      <c r="AJ244" s="192"/>
      <c r="AK244" s="192"/>
      <c r="AL244" s="192"/>
      <c r="AM244" s="192"/>
      <c r="AN244" s="192"/>
      <c r="AP244" s="192"/>
    </row>
    <row r="245" spans="2:42" ht="95.25" customHeight="1" x14ac:dyDescent="0.25">
      <c r="B245" s="241"/>
      <c r="E245" s="244"/>
      <c r="I245" s="244"/>
      <c r="M245" s="244"/>
      <c r="Q245" s="244"/>
      <c r="U245" s="244"/>
      <c r="AE245" s="192"/>
      <c r="AF245" s="192"/>
      <c r="AG245" s="192"/>
      <c r="AH245" s="192"/>
      <c r="AI245" s="192"/>
      <c r="AJ245" s="192"/>
      <c r="AK245" s="192"/>
      <c r="AL245" s="192"/>
      <c r="AM245" s="192"/>
      <c r="AN245" s="192"/>
      <c r="AP245" s="192"/>
    </row>
    <row r="246" spans="2:42" ht="95.25" customHeight="1" x14ac:dyDescent="0.25">
      <c r="B246" s="241"/>
      <c r="E246" s="244"/>
      <c r="I246" s="244"/>
      <c r="M246" s="244"/>
      <c r="Q246" s="244"/>
      <c r="U246" s="244"/>
      <c r="AE246" s="192"/>
      <c r="AF246" s="192"/>
      <c r="AG246" s="192"/>
      <c r="AH246" s="192"/>
      <c r="AI246" s="192"/>
      <c r="AJ246" s="192"/>
      <c r="AK246" s="192"/>
      <c r="AL246" s="192"/>
      <c r="AM246" s="192"/>
      <c r="AN246" s="192"/>
      <c r="AP246" s="192"/>
    </row>
    <row r="247" spans="2:42" ht="95.25" customHeight="1" x14ac:dyDescent="0.25">
      <c r="B247" s="241"/>
      <c r="E247" s="244"/>
      <c r="I247" s="244"/>
      <c r="M247" s="244"/>
      <c r="Q247" s="244"/>
      <c r="U247" s="244"/>
      <c r="AE247" s="192"/>
      <c r="AF247" s="192"/>
      <c r="AG247" s="192"/>
      <c r="AH247" s="192"/>
      <c r="AI247" s="192"/>
      <c r="AJ247" s="192"/>
      <c r="AK247" s="192"/>
      <c r="AL247" s="192"/>
      <c r="AM247" s="192"/>
      <c r="AN247" s="192"/>
      <c r="AP247" s="192"/>
    </row>
    <row r="248" spans="2:42" ht="95.25" customHeight="1" x14ac:dyDescent="0.25">
      <c r="B248" s="241"/>
      <c r="E248" s="244"/>
      <c r="I248" s="244"/>
      <c r="M248" s="244"/>
      <c r="Q248" s="244"/>
      <c r="U248" s="244"/>
      <c r="AE248" s="192"/>
      <c r="AF248" s="192"/>
      <c r="AG248" s="192"/>
      <c r="AH248" s="192"/>
      <c r="AI248" s="192"/>
      <c r="AJ248" s="192"/>
      <c r="AK248" s="192"/>
      <c r="AL248" s="192"/>
      <c r="AM248" s="192"/>
      <c r="AN248" s="192"/>
      <c r="AP248" s="192"/>
    </row>
    <row r="249" spans="2:42" ht="95.25" customHeight="1" x14ac:dyDescent="0.25">
      <c r="B249" s="241"/>
      <c r="E249" s="244"/>
      <c r="I249" s="244"/>
      <c r="M249" s="244"/>
      <c r="Q249" s="244"/>
      <c r="U249" s="244"/>
      <c r="AE249" s="192"/>
      <c r="AF249" s="192"/>
      <c r="AG249" s="192"/>
      <c r="AH249" s="192"/>
      <c r="AI249" s="192"/>
      <c r="AJ249" s="192"/>
      <c r="AK249" s="192"/>
      <c r="AL249" s="192"/>
      <c r="AM249" s="192"/>
      <c r="AN249" s="192"/>
      <c r="AP249" s="192"/>
    </row>
    <row r="250" spans="2:42" ht="95.25" customHeight="1" x14ac:dyDescent="0.25">
      <c r="B250" s="241"/>
      <c r="E250" s="244"/>
      <c r="I250" s="244"/>
      <c r="M250" s="244"/>
      <c r="Q250" s="244"/>
      <c r="U250" s="244"/>
      <c r="AE250" s="192"/>
      <c r="AF250" s="192"/>
      <c r="AG250" s="192"/>
      <c r="AH250" s="192"/>
      <c r="AI250" s="192"/>
      <c r="AJ250" s="192"/>
      <c r="AK250" s="192"/>
      <c r="AL250" s="192"/>
      <c r="AM250" s="192"/>
      <c r="AN250" s="192"/>
      <c r="AP250" s="192"/>
    </row>
    <row r="251" spans="2:42" ht="95.25" customHeight="1" x14ac:dyDescent="0.25">
      <c r="B251" s="241"/>
      <c r="E251" s="244"/>
      <c r="I251" s="244"/>
      <c r="M251" s="244"/>
      <c r="Q251" s="244"/>
      <c r="U251" s="244"/>
      <c r="AE251" s="192"/>
      <c r="AF251" s="192"/>
      <c r="AG251" s="192"/>
      <c r="AH251" s="192"/>
      <c r="AI251" s="192"/>
      <c r="AJ251" s="192"/>
      <c r="AK251" s="192"/>
      <c r="AL251" s="192"/>
      <c r="AM251" s="192"/>
      <c r="AN251" s="192"/>
      <c r="AP251" s="192"/>
    </row>
    <row r="252" spans="2:42" ht="95.25" customHeight="1" x14ac:dyDescent="0.25">
      <c r="B252" s="241"/>
      <c r="E252" s="244"/>
      <c r="I252" s="244"/>
      <c r="M252" s="244"/>
      <c r="Q252" s="244"/>
      <c r="U252" s="244"/>
      <c r="AE252" s="192"/>
      <c r="AF252" s="192"/>
      <c r="AG252" s="192"/>
      <c r="AH252" s="192"/>
      <c r="AI252" s="192"/>
      <c r="AJ252" s="192"/>
      <c r="AK252" s="192"/>
      <c r="AL252" s="192"/>
      <c r="AM252" s="192"/>
      <c r="AN252" s="192"/>
      <c r="AP252" s="192"/>
    </row>
    <row r="253" spans="2:42" ht="95.25" customHeight="1" x14ac:dyDescent="0.25">
      <c r="B253" s="241"/>
      <c r="E253" s="244"/>
      <c r="I253" s="244"/>
      <c r="M253" s="244"/>
      <c r="Q253" s="244"/>
      <c r="U253" s="244"/>
      <c r="AE253" s="192"/>
      <c r="AF253" s="192"/>
      <c r="AG253" s="192"/>
      <c r="AH253" s="192"/>
      <c r="AI253" s="192"/>
      <c r="AJ253" s="192"/>
      <c r="AK253" s="192"/>
      <c r="AL253" s="192"/>
      <c r="AM253" s="192"/>
      <c r="AN253" s="192"/>
      <c r="AP253" s="192"/>
    </row>
    <row r="254" spans="2:42" ht="95.25" customHeight="1" x14ac:dyDescent="0.25">
      <c r="B254" s="241"/>
      <c r="E254" s="244"/>
      <c r="I254" s="244"/>
      <c r="M254" s="244"/>
      <c r="Q254" s="244"/>
      <c r="U254" s="244"/>
      <c r="AE254" s="192"/>
      <c r="AF254" s="192"/>
      <c r="AG254" s="192"/>
      <c r="AH254" s="192"/>
      <c r="AI254" s="192"/>
      <c r="AJ254" s="192"/>
      <c r="AK254" s="192"/>
      <c r="AL254" s="192"/>
      <c r="AM254" s="192"/>
      <c r="AN254" s="192"/>
      <c r="AP254" s="192"/>
    </row>
    <row r="255" spans="2:42" ht="95.25" customHeight="1" x14ac:dyDescent="0.25">
      <c r="B255" s="241"/>
      <c r="E255" s="244"/>
      <c r="I255" s="244"/>
      <c r="M255" s="244"/>
      <c r="Q255" s="244"/>
      <c r="U255" s="244"/>
      <c r="AE255" s="192"/>
      <c r="AF255" s="192"/>
      <c r="AG255" s="192"/>
      <c r="AH255" s="192"/>
      <c r="AI255" s="192"/>
      <c r="AJ255" s="192"/>
      <c r="AK255" s="192"/>
      <c r="AL255" s="192"/>
      <c r="AM255" s="192"/>
      <c r="AN255" s="192"/>
      <c r="AP255" s="192"/>
    </row>
    <row r="256" spans="2:42" ht="95.25" customHeight="1" x14ac:dyDescent="0.25">
      <c r="B256" s="241"/>
      <c r="E256" s="244"/>
      <c r="I256" s="244"/>
      <c r="M256" s="244"/>
      <c r="Q256" s="244"/>
      <c r="U256" s="244"/>
      <c r="AE256" s="192"/>
      <c r="AF256" s="192"/>
      <c r="AG256" s="192"/>
      <c r="AH256" s="192"/>
      <c r="AI256" s="192"/>
      <c r="AJ256" s="192"/>
      <c r="AK256" s="192"/>
      <c r="AL256" s="192"/>
      <c r="AM256" s="192"/>
      <c r="AN256" s="192"/>
      <c r="AP256" s="192"/>
    </row>
    <row r="257" spans="2:42" ht="95.25" customHeight="1" x14ac:dyDescent="0.25">
      <c r="B257" s="241"/>
      <c r="E257" s="244"/>
      <c r="I257" s="244"/>
      <c r="M257" s="244"/>
      <c r="Q257" s="244"/>
      <c r="U257" s="244"/>
      <c r="AE257" s="192"/>
      <c r="AF257" s="192"/>
      <c r="AG257" s="192"/>
      <c r="AH257" s="192"/>
      <c r="AI257" s="192"/>
      <c r="AJ257" s="192"/>
      <c r="AK257" s="192"/>
      <c r="AL257" s="192"/>
      <c r="AM257" s="192"/>
      <c r="AN257" s="192"/>
      <c r="AP257" s="192"/>
    </row>
    <row r="258" spans="2:42" ht="95.25" customHeight="1" x14ac:dyDescent="0.25">
      <c r="B258" s="241"/>
      <c r="E258" s="244"/>
      <c r="I258" s="244"/>
      <c r="M258" s="244"/>
      <c r="Q258" s="244"/>
      <c r="U258" s="244"/>
      <c r="AE258" s="192"/>
      <c r="AF258" s="192"/>
      <c r="AG258" s="192"/>
      <c r="AH258" s="192"/>
      <c r="AI258" s="192"/>
      <c r="AJ258" s="192"/>
      <c r="AK258" s="192"/>
      <c r="AL258" s="192"/>
      <c r="AM258" s="192"/>
      <c r="AN258" s="192"/>
      <c r="AP258" s="192"/>
    </row>
    <row r="259" spans="2:42" ht="95.25" customHeight="1" x14ac:dyDescent="0.25">
      <c r="B259" s="241"/>
      <c r="E259" s="244"/>
      <c r="I259" s="244"/>
      <c r="M259" s="244"/>
      <c r="Q259" s="244"/>
      <c r="U259" s="244"/>
      <c r="AE259" s="192"/>
      <c r="AF259" s="192"/>
      <c r="AG259" s="192"/>
      <c r="AH259" s="192"/>
      <c r="AI259" s="192"/>
      <c r="AJ259" s="192"/>
      <c r="AK259" s="192"/>
      <c r="AL259" s="192"/>
      <c r="AM259" s="192"/>
      <c r="AN259" s="192"/>
      <c r="AP259" s="192"/>
    </row>
    <row r="260" spans="2:42" ht="95.25" customHeight="1" x14ac:dyDescent="0.25">
      <c r="B260" s="241"/>
      <c r="E260" s="244"/>
      <c r="I260" s="244"/>
      <c r="M260" s="244"/>
      <c r="Q260" s="244"/>
      <c r="U260" s="244"/>
      <c r="AE260" s="192"/>
      <c r="AF260" s="192"/>
      <c r="AG260" s="192"/>
      <c r="AH260" s="192"/>
      <c r="AI260" s="192"/>
      <c r="AJ260" s="192"/>
      <c r="AK260" s="192"/>
      <c r="AL260" s="192"/>
      <c r="AM260" s="192"/>
      <c r="AN260" s="192"/>
      <c r="AP260" s="192"/>
    </row>
    <row r="261" spans="2:42" ht="95.25" customHeight="1" x14ac:dyDescent="0.25">
      <c r="B261" s="241"/>
      <c r="E261" s="244"/>
      <c r="I261" s="244"/>
      <c r="M261" s="244"/>
      <c r="Q261" s="244"/>
      <c r="U261" s="244"/>
      <c r="AE261" s="192"/>
      <c r="AF261" s="192"/>
      <c r="AG261" s="192"/>
      <c r="AH261" s="192"/>
      <c r="AI261" s="192"/>
      <c r="AJ261" s="192"/>
      <c r="AK261" s="192"/>
      <c r="AL261" s="192"/>
      <c r="AM261" s="192"/>
      <c r="AN261" s="192"/>
      <c r="AP261" s="192"/>
    </row>
    <row r="262" spans="2:42" ht="95.25" customHeight="1" x14ac:dyDescent="0.25">
      <c r="B262" s="241"/>
      <c r="E262" s="244"/>
      <c r="I262" s="244"/>
      <c r="M262" s="244"/>
      <c r="Q262" s="244"/>
      <c r="U262" s="244"/>
      <c r="AE262" s="192"/>
      <c r="AF262" s="192"/>
      <c r="AG262" s="192"/>
      <c r="AH262" s="192"/>
      <c r="AI262" s="192"/>
      <c r="AJ262" s="192"/>
      <c r="AK262" s="192"/>
      <c r="AL262" s="192"/>
      <c r="AM262" s="192"/>
      <c r="AN262" s="192"/>
      <c r="AP262" s="192"/>
    </row>
    <row r="263" spans="2:42" ht="95.25" customHeight="1" x14ac:dyDescent="0.25">
      <c r="B263" s="241"/>
      <c r="E263" s="244"/>
      <c r="I263" s="244"/>
      <c r="M263" s="244"/>
      <c r="Q263" s="244"/>
      <c r="U263" s="244"/>
      <c r="AE263" s="192"/>
      <c r="AF263" s="192"/>
      <c r="AG263" s="192"/>
      <c r="AH263" s="192"/>
      <c r="AI263" s="192"/>
      <c r="AJ263" s="192"/>
      <c r="AK263" s="192"/>
      <c r="AL263" s="192"/>
      <c r="AM263" s="192"/>
      <c r="AN263" s="192"/>
      <c r="AP263" s="192"/>
    </row>
    <row r="264" spans="2:42" ht="95.25" customHeight="1" x14ac:dyDescent="0.25">
      <c r="B264" s="241"/>
      <c r="E264" s="244"/>
      <c r="I264" s="244"/>
      <c r="M264" s="244"/>
      <c r="Q264" s="244"/>
      <c r="U264" s="244"/>
      <c r="AE264" s="192"/>
      <c r="AF264" s="192"/>
      <c r="AG264" s="192"/>
      <c r="AH264" s="192"/>
      <c r="AI264" s="192"/>
      <c r="AJ264" s="192"/>
      <c r="AK264" s="192"/>
      <c r="AL264" s="192"/>
      <c r="AM264" s="192"/>
      <c r="AN264" s="192"/>
      <c r="AP264" s="192"/>
    </row>
    <row r="265" spans="2:42" ht="95.25" customHeight="1" x14ac:dyDescent="0.25">
      <c r="B265" s="241"/>
      <c r="E265" s="244"/>
      <c r="I265" s="244"/>
      <c r="M265" s="244"/>
      <c r="Q265" s="244"/>
      <c r="U265" s="244"/>
      <c r="AE265" s="192"/>
      <c r="AF265" s="192"/>
      <c r="AG265" s="192"/>
      <c r="AH265" s="192"/>
      <c r="AI265" s="192"/>
      <c r="AJ265" s="192"/>
      <c r="AK265" s="192"/>
      <c r="AL265" s="192"/>
      <c r="AM265" s="192"/>
      <c r="AN265" s="192"/>
      <c r="AP265" s="192"/>
    </row>
    <row r="266" spans="2:42" ht="95.25" customHeight="1" x14ac:dyDescent="0.25">
      <c r="B266" s="241"/>
      <c r="E266" s="244"/>
      <c r="I266" s="244"/>
      <c r="M266" s="244"/>
      <c r="Q266" s="244"/>
      <c r="U266" s="244"/>
      <c r="AE266" s="192"/>
      <c r="AF266" s="192"/>
      <c r="AG266" s="192"/>
      <c r="AH266" s="192"/>
      <c r="AI266" s="192"/>
      <c r="AJ266" s="192"/>
      <c r="AK266" s="192"/>
      <c r="AL266" s="192"/>
      <c r="AM266" s="192"/>
      <c r="AN266" s="192"/>
      <c r="AP266" s="192"/>
    </row>
    <row r="267" spans="2:42" ht="95.25" customHeight="1" x14ac:dyDescent="0.25">
      <c r="B267" s="241"/>
      <c r="E267" s="244"/>
      <c r="I267" s="244"/>
      <c r="M267" s="244"/>
      <c r="Q267" s="244"/>
      <c r="U267" s="244"/>
      <c r="AE267" s="192"/>
      <c r="AF267" s="192"/>
      <c r="AG267" s="192"/>
      <c r="AH267" s="192"/>
      <c r="AI267" s="192"/>
      <c r="AJ267" s="192"/>
      <c r="AK267" s="192"/>
      <c r="AL267" s="192"/>
      <c r="AM267" s="192"/>
      <c r="AN267" s="192"/>
      <c r="AP267" s="192"/>
    </row>
    <row r="268" spans="2:42" ht="95.25" customHeight="1" x14ac:dyDescent="0.25">
      <c r="B268" s="241"/>
      <c r="E268" s="244"/>
      <c r="I268" s="244"/>
      <c r="M268" s="244"/>
      <c r="Q268" s="244"/>
      <c r="U268" s="244"/>
      <c r="AE268" s="192"/>
      <c r="AF268" s="192"/>
      <c r="AG268" s="192"/>
      <c r="AH268" s="192"/>
      <c r="AI268" s="192"/>
      <c r="AJ268" s="192"/>
      <c r="AK268" s="192"/>
      <c r="AL268" s="192"/>
      <c r="AM268" s="192"/>
      <c r="AN268" s="192"/>
      <c r="AP268" s="192"/>
    </row>
    <row r="269" spans="2:42" ht="95.25" customHeight="1" x14ac:dyDescent="0.25">
      <c r="B269" s="241"/>
      <c r="E269" s="244"/>
      <c r="I269" s="244"/>
      <c r="M269" s="244"/>
      <c r="Q269" s="244"/>
      <c r="U269" s="244"/>
      <c r="AE269" s="192"/>
      <c r="AF269" s="192"/>
      <c r="AG269" s="192"/>
      <c r="AH269" s="192"/>
      <c r="AI269" s="192"/>
      <c r="AJ269" s="192"/>
      <c r="AK269" s="192"/>
      <c r="AL269" s="192"/>
      <c r="AM269" s="192"/>
      <c r="AN269" s="192"/>
      <c r="AP269" s="192"/>
    </row>
    <row r="270" spans="2:42" ht="95.25" customHeight="1" x14ac:dyDescent="0.25">
      <c r="B270" s="241"/>
      <c r="E270" s="244"/>
      <c r="I270" s="244"/>
      <c r="M270" s="244"/>
      <c r="Q270" s="244"/>
      <c r="U270" s="244"/>
      <c r="AE270" s="192"/>
      <c r="AF270" s="192"/>
      <c r="AG270" s="192"/>
      <c r="AH270" s="192"/>
      <c r="AI270" s="192"/>
      <c r="AJ270" s="192"/>
      <c r="AK270" s="192"/>
      <c r="AL270" s="192"/>
      <c r="AM270" s="192"/>
      <c r="AN270" s="192"/>
      <c r="AP270" s="192"/>
    </row>
    <row r="271" spans="2:42" ht="95.25" customHeight="1" x14ac:dyDescent="0.25">
      <c r="B271" s="241"/>
      <c r="E271" s="244"/>
      <c r="I271" s="244"/>
      <c r="M271" s="244"/>
      <c r="Q271" s="244"/>
      <c r="U271" s="244"/>
      <c r="AE271" s="192"/>
      <c r="AF271" s="192"/>
      <c r="AG271" s="192"/>
      <c r="AH271" s="192"/>
      <c r="AI271" s="192"/>
      <c r="AJ271" s="192"/>
      <c r="AK271" s="192"/>
      <c r="AL271" s="192"/>
      <c r="AM271" s="192"/>
      <c r="AN271" s="192"/>
      <c r="AP271" s="192"/>
    </row>
    <row r="272" spans="2:42" ht="95.25" customHeight="1" x14ac:dyDescent="0.25">
      <c r="B272" s="241"/>
      <c r="E272" s="244"/>
      <c r="I272" s="244"/>
      <c r="M272" s="244"/>
      <c r="Q272" s="244"/>
      <c r="U272" s="244"/>
      <c r="AE272" s="192"/>
      <c r="AF272" s="192"/>
      <c r="AG272" s="192"/>
      <c r="AH272" s="192"/>
      <c r="AI272" s="192"/>
      <c r="AJ272" s="192"/>
      <c r="AK272" s="192"/>
      <c r="AL272" s="192"/>
      <c r="AM272" s="192"/>
      <c r="AN272" s="192"/>
      <c r="AP272" s="192"/>
    </row>
    <row r="273" spans="2:42" ht="95.25" customHeight="1" x14ac:dyDescent="0.25">
      <c r="B273" s="241"/>
      <c r="E273" s="244"/>
      <c r="I273" s="244"/>
      <c r="M273" s="244"/>
      <c r="Q273" s="244"/>
      <c r="U273" s="244"/>
      <c r="AE273" s="192"/>
      <c r="AF273" s="192"/>
      <c r="AG273" s="192"/>
      <c r="AH273" s="192"/>
      <c r="AI273" s="192"/>
      <c r="AJ273" s="192"/>
      <c r="AK273" s="192"/>
      <c r="AL273" s="192"/>
      <c r="AM273" s="192"/>
      <c r="AN273" s="192"/>
      <c r="AP273" s="192"/>
    </row>
    <row r="274" spans="2:42" ht="95.25" customHeight="1" x14ac:dyDescent="0.25">
      <c r="B274" s="241"/>
      <c r="E274" s="244"/>
      <c r="I274" s="244"/>
      <c r="M274" s="244"/>
      <c r="Q274" s="244"/>
      <c r="U274" s="244"/>
      <c r="AE274" s="192"/>
      <c r="AF274" s="192"/>
      <c r="AG274" s="192"/>
      <c r="AH274" s="192"/>
      <c r="AI274" s="192"/>
      <c r="AJ274" s="192"/>
      <c r="AK274" s="192"/>
      <c r="AL274" s="192"/>
      <c r="AM274" s="192"/>
      <c r="AN274" s="192"/>
      <c r="AP274" s="192"/>
    </row>
    <row r="275" spans="2:42" ht="95.25" customHeight="1" x14ac:dyDescent="0.25">
      <c r="B275" s="241"/>
      <c r="E275" s="244"/>
      <c r="I275" s="244"/>
      <c r="M275" s="244"/>
      <c r="Q275" s="244"/>
      <c r="U275" s="244"/>
      <c r="AE275" s="192"/>
      <c r="AF275" s="192"/>
      <c r="AG275" s="192"/>
      <c r="AH275" s="192"/>
      <c r="AI275" s="192"/>
      <c r="AJ275" s="192"/>
      <c r="AK275" s="192"/>
      <c r="AL275" s="192"/>
      <c r="AM275" s="192"/>
      <c r="AN275" s="192"/>
      <c r="AP275" s="192"/>
    </row>
    <row r="276" spans="2:42" ht="95.25" customHeight="1" x14ac:dyDescent="0.25">
      <c r="B276" s="241"/>
      <c r="E276" s="244"/>
      <c r="I276" s="244"/>
      <c r="M276" s="244"/>
      <c r="Q276" s="244"/>
      <c r="U276" s="244"/>
      <c r="AE276" s="192"/>
      <c r="AF276" s="192"/>
      <c r="AG276" s="192"/>
      <c r="AH276" s="192"/>
      <c r="AI276" s="192"/>
      <c r="AJ276" s="192"/>
      <c r="AK276" s="192"/>
      <c r="AL276" s="192"/>
      <c r="AM276" s="192"/>
      <c r="AN276" s="192"/>
      <c r="AP276" s="192"/>
    </row>
    <row r="277" spans="2:42" ht="95.25" customHeight="1" x14ac:dyDescent="0.25">
      <c r="B277" s="241"/>
      <c r="E277" s="244"/>
      <c r="I277" s="244"/>
      <c r="M277" s="244"/>
      <c r="Q277" s="244"/>
      <c r="U277" s="244"/>
      <c r="AE277" s="192"/>
      <c r="AF277" s="192"/>
      <c r="AG277" s="192"/>
      <c r="AH277" s="192"/>
      <c r="AI277" s="192"/>
      <c r="AJ277" s="192"/>
      <c r="AK277" s="192"/>
      <c r="AL277" s="192"/>
      <c r="AM277" s="192"/>
      <c r="AN277" s="192"/>
      <c r="AP277" s="192"/>
    </row>
    <row r="278" spans="2:42" ht="95.25" customHeight="1" x14ac:dyDescent="0.25">
      <c r="B278" s="241"/>
      <c r="E278" s="244"/>
      <c r="I278" s="244"/>
      <c r="M278" s="244"/>
      <c r="Q278" s="244"/>
      <c r="U278" s="244"/>
      <c r="AE278" s="192"/>
      <c r="AF278" s="192"/>
      <c r="AG278" s="192"/>
      <c r="AH278" s="192"/>
      <c r="AI278" s="192"/>
      <c r="AJ278" s="192"/>
      <c r="AK278" s="192"/>
      <c r="AL278" s="192"/>
      <c r="AM278" s="192"/>
      <c r="AN278" s="192"/>
      <c r="AP278" s="192"/>
    </row>
    <row r="279" spans="2:42" ht="95.25" customHeight="1" x14ac:dyDescent="0.25">
      <c r="B279" s="241"/>
      <c r="E279" s="244"/>
      <c r="I279" s="244"/>
      <c r="M279" s="244"/>
      <c r="Q279" s="244"/>
      <c r="U279" s="244"/>
      <c r="AE279" s="192"/>
      <c r="AF279" s="192"/>
      <c r="AG279" s="192"/>
      <c r="AH279" s="192"/>
      <c r="AI279" s="192"/>
      <c r="AJ279" s="192"/>
      <c r="AK279" s="192"/>
      <c r="AL279" s="192"/>
      <c r="AM279" s="192"/>
      <c r="AN279" s="192"/>
      <c r="AP279" s="192"/>
    </row>
    <row r="280" spans="2:42" ht="95.25" customHeight="1" x14ac:dyDescent="0.25">
      <c r="B280" s="241"/>
      <c r="E280" s="244"/>
      <c r="I280" s="244"/>
      <c r="M280" s="244"/>
      <c r="Q280" s="244"/>
      <c r="U280" s="244"/>
      <c r="AE280" s="192"/>
      <c r="AF280" s="192"/>
      <c r="AG280" s="192"/>
      <c r="AH280" s="192"/>
      <c r="AI280" s="192"/>
      <c r="AJ280" s="192"/>
      <c r="AK280" s="192"/>
      <c r="AL280" s="192"/>
      <c r="AM280" s="192"/>
      <c r="AN280" s="192"/>
      <c r="AP280" s="192"/>
    </row>
    <row r="281" spans="2:42" ht="95.25" customHeight="1" x14ac:dyDescent="0.25">
      <c r="B281" s="241"/>
      <c r="E281" s="244"/>
      <c r="I281" s="244"/>
      <c r="M281" s="244"/>
      <c r="Q281" s="244"/>
      <c r="U281" s="244"/>
      <c r="AE281" s="192"/>
      <c r="AF281" s="192"/>
      <c r="AG281" s="192"/>
      <c r="AH281" s="192"/>
      <c r="AI281" s="192"/>
      <c r="AJ281" s="192"/>
      <c r="AK281" s="192"/>
      <c r="AL281" s="192"/>
      <c r="AM281" s="192"/>
      <c r="AN281" s="192"/>
      <c r="AP281" s="192"/>
    </row>
    <row r="282" spans="2:42" ht="95.25" customHeight="1" x14ac:dyDescent="0.25">
      <c r="B282" s="241"/>
      <c r="E282" s="244"/>
      <c r="I282" s="244"/>
      <c r="M282" s="244"/>
      <c r="Q282" s="244"/>
      <c r="U282" s="244"/>
      <c r="AE282" s="192"/>
      <c r="AF282" s="192"/>
      <c r="AG282" s="192"/>
      <c r="AH282" s="192"/>
      <c r="AI282" s="192"/>
      <c r="AJ282" s="192"/>
      <c r="AK282" s="192"/>
      <c r="AL282" s="192"/>
      <c r="AM282" s="192"/>
      <c r="AN282" s="192"/>
      <c r="AP282" s="192"/>
    </row>
    <row r="283" spans="2:42" ht="95.25" customHeight="1" x14ac:dyDescent="0.25">
      <c r="B283" s="241"/>
      <c r="E283" s="244"/>
      <c r="I283" s="244"/>
      <c r="M283" s="244"/>
      <c r="Q283" s="244"/>
      <c r="U283" s="244"/>
      <c r="AE283" s="192"/>
      <c r="AF283" s="192"/>
      <c r="AG283" s="192"/>
      <c r="AH283" s="192"/>
      <c r="AI283" s="192"/>
      <c r="AJ283" s="192"/>
      <c r="AK283" s="192"/>
      <c r="AL283" s="192"/>
      <c r="AM283" s="192"/>
      <c r="AN283" s="192"/>
      <c r="AP283" s="192"/>
    </row>
    <row r="284" spans="2:42" ht="95.25" customHeight="1" x14ac:dyDescent="0.25">
      <c r="B284" s="241"/>
      <c r="E284" s="244"/>
      <c r="I284" s="244"/>
      <c r="M284" s="244"/>
      <c r="Q284" s="244"/>
      <c r="U284" s="244"/>
      <c r="AE284" s="192"/>
      <c r="AF284" s="192"/>
      <c r="AG284" s="192"/>
      <c r="AH284" s="192"/>
      <c r="AI284" s="192"/>
      <c r="AJ284" s="192"/>
      <c r="AK284" s="192"/>
      <c r="AL284" s="192"/>
      <c r="AM284" s="192"/>
      <c r="AN284" s="192"/>
      <c r="AP284" s="192"/>
    </row>
    <row r="285" spans="2:42" ht="95.25" customHeight="1" x14ac:dyDescent="0.25">
      <c r="B285" s="241"/>
      <c r="E285" s="244"/>
      <c r="I285" s="244"/>
      <c r="M285" s="244"/>
      <c r="Q285" s="244"/>
      <c r="U285" s="244"/>
      <c r="AE285" s="192"/>
      <c r="AF285" s="192"/>
      <c r="AG285" s="192"/>
      <c r="AH285" s="192"/>
      <c r="AI285" s="192"/>
      <c r="AJ285" s="192"/>
      <c r="AK285" s="192"/>
      <c r="AL285" s="192"/>
      <c r="AM285" s="192"/>
      <c r="AN285" s="192"/>
      <c r="AP285" s="192"/>
    </row>
    <row r="286" spans="2:42" ht="95.25" customHeight="1" x14ac:dyDescent="0.25">
      <c r="B286" s="241"/>
      <c r="E286" s="244"/>
      <c r="I286" s="244"/>
      <c r="M286" s="244"/>
      <c r="Q286" s="244"/>
      <c r="U286" s="244"/>
      <c r="AE286" s="192"/>
      <c r="AF286" s="192"/>
      <c r="AG286" s="192"/>
      <c r="AH286" s="192"/>
      <c r="AI286" s="192"/>
      <c r="AJ286" s="192"/>
      <c r="AK286" s="192"/>
      <c r="AL286" s="192"/>
      <c r="AM286" s="192"/>
      <c r="AN286" s="192"/>
      <c r="AP286" s="192"/>
    </row>
    <row r="287" spans="2:42" ht="95.25" customHeight="1" x14ac:dyDescent="0.25">
      <c r="B287" s="241"/>
      <c r="E287" s="244"/>
      <c r="I287" s="244"/>
      <c r="M287" s="244"/>
      <c r="Q287" s="244"/>
      <c r="U287" s="244"/>
      <c r="AE287" s="192"/>
      <c r="AF287" s="192"/>
      <c r="AG287" s="192"/>
      <c r="AH287" s="192"/>
      <c r="AI287" s="192"/>
      <c r="AJ287" s="192"/>
      <c r="AK287" s="192"/>
      <c r="AL287" s="192"/>
      <c r="AM287" s="192"/>
      <c r="AN287" s="192"/>
      <c r="AP287" s="192"/>
    </row>
    <row r="288" spans="2:42" ht="95.25" customHeight="1" x14ac:dyDescent="0.25">
      <c r="B288" s="241"/>
      <c r="E288" s="244"/>
      <c r="I288" s="244"/>
      <c r="M288" s="244"/>
      <c r="Q288" s="244"/>
      <c r="U288" s="244"/>
      <c r="AE288" s="192"/>
      <c r="AF288" s="192"/>
      <c r="AG288" s="192"/>
      <c r="AH288" s="192"/>
      <c r="AI288" s="192"/>
      <c r="AJ288" s="192"/>
      <c r="AK288" s="192"/>
      <c r="AL288" s="192"/>
      <c r="AM288" s="192"/>
      <c r="AN288" s="192"/>
      <c r="AP288" s="192"/>
    </row>
    <row r="289" spans="2:42" ht="95.25" customHeight="1" x14ac:dyDescent="0.25">
      <c r="B289" s="241"/>
      <c r="E289" s="244"/>
      <c r="I289" s="244"/>
      <c r="M289" s="244"/>
      <c r="Q289" s="244"/>
      <c r="U289" s="244"/>
      <c r="AE289" s="192"/>
      <c r="AF289" s="192"/>
      <c r="AG289" s="192"/>
      <c r="AH289" s="192"/>
      <c r="AI289" s="192"/>
      <c r="AJ289" s="192"/>
      <c r="AK289" s="192"/>
      <c r="AL289" s="192"/>
      <c r="AM289" s="192"/>
      <c r="AN289" s="192"/>
      <c r="AP289" s="192"/>
    </row>
    <row r="290" spans="2:42" ht="95.25" customHeight="1" x14ac:dyDescent="0.25">
      <c r="B290" s="241"/>
      <c r="E290" s="244"/>
      <c r="I290" s="244"/>
      <c r="M290" s="244"/>
      <c r="Q290" s="244"/>
      <c r="U290" s="244"/>
      <c r="AE290" s="192"/>
      <c r="AF290" s="192"/>
      <c r="AG290" s="192"/>
      <c r="AH290" s="192"/>
      <c r="AI290" s="192"/>
      <c r="AJ290" s="192"/>
      <c r="AK290" s="192"/>
      <c r="AL290" s="192"/>
      <c r="AM290" s="192"/>
      <c r="AN290" s="192"/>
      <c r="AP290" s="192"/>
    </row>
    <row r="291" spans="2:42" ht="95.25" customHeight="1" x14ac:dyDescent="0.25">
      <c r="B291" s="241"/>
      <c r="E291" s="244"/>
      <c r="I291" s="244"/>
      <c r="M291" s="244"/>
      <c r="Q291" s="244"/>
      <c r="U291" s="244"/>
      <c r="AE291" s="192"/>
      <c r="AF291" s="192"/>
      <c r="AG291" s="192"/>
      <c r="AH291" s="192"/>
      <c r="AI291" s="192"/>
      <c r="AJ291" s="192"/>
      <c r="AK291" s="192"/>
      <c r="AL291" s="192"/>
      <c r="AM291" s="192"/>
      <c r="AN291" s="192"/>
      <c r="AP291" s="192"/>
    </row>
    <row r="292" spans="2:42" ht="95.25" customHeight="1" x14ac:dyDescent="0.25">
      <c r="B292" s="241"/>
      <c r="E292" s="244"/>
      <c r="I292" s="244"/>
      <c r="M292" s="244"/>
      <c r="Q292" s="244"/>
      <c r="U292" s="244"/>
      <c r="AE292" s="192"/>
      <c r="AF292" s="192"/>
      <c r="AG292" s="192"/>
      <c r="AH292" s="192"/>
      <c r="AI292" s="192"/>
      <c r="AJ292" s="192"/>
      <c r="AK292" s="192"/>
      <c r="AL292" s="192"/>
      <c r="AM292" s="192"/>
      <c r="AN292" s="192"/>
      <c r="AP292" s="192"/>
    </row>
    <row r="293" spans="2:42" ht="95.25" customHeight="1" x14ac:dyDescent="0.25">
      <c r="B293" s="241"/>
      <c r="E293" s="244"/>
      <c r="I293" s="244"/>
      <c r="M293" s="244"/>
      <c r="Q293" s="244"/>
      <c r="U293" s="244"/>
      <c r="AE293" s="192"/>
      <c r="AF293" s="192"/>
      <c r="AG293" s="192"/>
      <c r="AH293" s="192"/>
      <c r="AI293" s="192"/>
      <c r="AJ293" s="192"/>
      <c r="AK293" s="192"/>
      <c r="AL293" s="192"/>
      <c r="AM293" s="192"/>
      <c r="AN293" s="192"/>
      <c r="AP293" s="192"/>
    </row>
    <row r="294" spans="2:42" ht="95.25" customHeight="1" x14ac:dyDescent="0.25">
      <c r="B294" s="241"/>
      <c r="E294" s="244"/>
      <c r="I294" s="244"/>
      <c r="M294" s="244"/>
      <c r="Q294" s="244"/>
      <c r="U294" s="244"/>
      <c r="AE294" s="192"/>
      <c r="AF294" s="192"/>
      <c r="AG294" s="192"/>
      <c r="AH294" s="192"/>
      <c r="AI294" s="192"/>
      <c r="AJ294" s="192"/>
      <c r="AK294" s="192"/>
      <c r="AL294" s="192"/>
      <c r="AM294" s="192"/>
      <c r="AN294" s="192"/>
      <c r="AP294" s="192"/>
    </row>
    <row r="295" spans="2:42" ht="95.25" customHeight="1" x14ac:dyDescent="0.25">
      <c r="B295" s="241"/>
      <c r="E295" s="244"/>
      <c r="I295" s="244"/>
      <c r="M295" s="244"/>
      <c r="Q295" s="244"/>
      <c r="U295" s="244"/>
      <c r="AE295" s="192"/>
      <c r="AF295" s="192"/>
      <c r="AG295" s="192"/>
      <c r="AH295" s="192"/>
      <c r="AI295" s="192"/>
      <c r="AJ295" s="192"/>
      <c r="AK295" s="192"/>
      <c r="AL295" s="192"/>
      <c r="AM295" s="192"/>
      <c r="AN295" s="192"/>
      <c r="AP295" s="192"/>
    </row>
    <row r="296" spans="2:42" ht="95.25" customHeight="1" x14ac:dyDescent="0.25">
      <c r="B296" s="241"/>
      <c r="E296" s="244"/>
      <c r="I296" s="244"/>
      <c r="M296" s="244"/>
      <c r="Q296" s="244"/>
      <c r="U296" s="244"/>
      <c r="AE296" s="192"/>
      <c r="AF296" s="192"/>
      <c r="AG296" s="192"/>
      <c r="AH296" s="192"/>
      <c r="AI296" s="192"/>
      <c r="AJ296" s="192"/>
      <c r="AK296" s="192"/>
      <c r="AL296" s="192"/>
      <c r="AM296" s="192"/>
      <c r="AN296" s="192"/>
      <c r="AP296" s="192"/>
    </row>
    <row r="297" spans="2:42" ht="95.25" customHeight="1" x14ac:dyDescent="0.25">
      <c r="B297" s="241"/>
      <c r="E297" s="244"/>
      <c r="I297" s="244"/>
      <c r="M297" s="244"/>
      <c r="Q297" s="244"/>
      <c r="U297" s="244"/>
      <c r="AE297" s="192"/>
      <c r="AF297" s="192"/>
      <c r="AG297" s="192"/>
      <c r="AH297" s="192"/>
      <c r="AI297" s="192"/>
      <c r="AJ297" s="192"/>
      <c r="AK297" s="192"/>
      <c r="AL297" s="192"/>
      <c r="AM297" s="192"/>
      <c r="AN297" s="192"/>
      <c r="AP297" s="192"/>
    </row>
    <row r="298" spans="2:42" ht="95.25" customHeight="1" x14ac:dyDescent="0.25">
      <c r="B298" s="241"/>
      <c r="E298" s="244"/>
      <c r="I298" s="244"/>
      <c r="M298" s="244"/>
      <c r="Q298" s="244"/>
      <c r="U298" s="244"/>
      <c r="AE298" s="192"/>
      <c r="AF298" s="192"/>
      <c r="AG298" s="192"/>
      <c r="AH298" s="192"/>
      <c r="AI298" s="192"/>
      <c r="AJ298" s="192"/>
      <c r="AK298" s="192"/>
      <c r="AL298" s="192"/>
      <c r="AM298" s="192"/>
      <c r="AN298" s="192"/>
      <c r="AP298" s="192"/>
    </row>
    <row r="299" spans="2:42" ht="95.25" customHeight="1" x14ac:dyDescent="0.25">
      <c r="B299" s="241"/>
      <c r="E299" s="244"/>
      <c r="I299" s="244"/>
      <c r="M299" s="244"/>
      <c r="Q299" s="244"/>
      <c r="U299" s="244"/>
      <c r="AE299" s="192"/>
      <c r="AF299" s="192"/>
      <c r="AG299" s="192"/>
      <c r="AH299" s="192"/>
      <c r="AI299" s="192"/>
      <c r="AJ299" s="192"/>
      <c r="AK299" s="192"/>
      <c r="AL299" s="192"/>
      <c r="AM299" s="192"/>
      <c r="AN299" s="192"/>
      <c r="AP299" s="192"/>
    </row>
    <row r="300" spans="2:42" ht="95.25" customHeight="1" x14ac:dyDescent="0.25">
      <c r="B300" s="241"/>
      <c r="E300" s="244"/>
      <c r="I300" s="244"/>
      <c r="M300" s="244"/>
      <c r="Q300" s="244"/>
      <c r="U300" s="244"/>
      <c r="AE300" s="192"/>
      <c r="AF300" s="192"/>
      <c r="AG300" s="192"/>
      <c r="AH300" s="192"/>
      <c r="AI300" s="192"/>
      <c r="AJ300" s="192"/>
      <c r="AK300" s="192"/>
      <c r="AL300" s="192"/>
      <c r="AM300" s="192"/>
      <c r="AN300" s="192"/>
      <c r="AP300" s="192"/>
    </row>
    <row r="301" spans="2:42" ht="95.25" customHeight="1" x14ac:dyDescent="0.25">
      <c r="B301" s="241"/>
      <c r="E301" s="244"/>
      <c r="I301" s="244"/>
      <c r="M301" s="244"/>
      <c r="Q301" s="244"/>
      <c r="U301" s="244"/>
      <c r="AE301" s="192"/>
      <c r="AF301" s="192"/>
      <c r="AG301" s="192"/>
      <c r="AH301" s="192"/>
      <c r="AI301" s="192"/>
      <c r="AJ301" s="192"/>
      <c r="AK301" s="192"/>
      <c r="AL301" s="192"/>
      <c r="AM301" s="192"/>
      <c r="AN301" s="192"/>
      <c r="AP301" s="192"/>
    </row>
    <row r="302" spans="2:42" ht="95.25" customHeight="1" x14ac:dyDescent="0.25">
      <c r="B302" s="241"/>
      <c r="E302" s="244"/>
      <c r="I302" s="244"/>
      <c r="M302" s="244"/>
      <c r="Q302" s="244"/>
      <c r="U302" s="244"/>
      <c r="AE302" s="192"/>
      <c r="AF302" s="192"/>
      <c r="AG302" s="192"/>
      <c r="AH302" s="192"/>
      <c r="AI302" s="192"/>
      <c r="AJ302" s="192"/>
      <c r="AK302" s="192"/>
      <c r="AL302" s="192"/>
      <c r="AM302" s="192"/>
      <c r="AN302" s="192"/>
      <c r="AP302" s="192"/>
    </row>
    <row r="303" spans="2:42" ht="95.25" customHeight="1" x14ac:dyDescent="0.25">
      <c r="B303" s="241"/>
      <c r="E303" s="244"/>
      <c r="I303" s="244"/>
      <c r="M303" s="244"/>
      <c r="Q303" s="244"/>
      <c r="U303" s="244"/>
      <c r="AE303" s="192"/>
      <c r="AF303" s="192"/>
      <c r="AG303" s="192"/>
      <c r="AH303" s="192"/>
      <c r="AI303" s="192"/>
      <c r="AJ303" s="192"/>
      <c r="AK303" s="192"/>
      <c r="AL303" s="192"/>
      <c r="AM303" s="192"/>
      <c r="AN303" s="192"/>
      <c r="AP303" s="192"/>
    </row>
    <row r="304" spans="2:42" ht="95.25" customHeight="1" x14ac:dyDescent="0.25">
      <c r="B304" s="241"/>
      <c r="E304" s="244"/>
      <c r="I304" s="244"/>
      <c r="M304" s="244"/>
      <c r="Q304" s="244"/>
      <c r="U304" s="244"/>
      <c r="AE304" s="192"/>
      <c r="AF304" s="192"/>
      <c r="AG304" s="192"/>
      <c r="AH304" s="192"/>
      <c r="AI304" s="192"/>
      <c r="AJ304" s="192"/>
      <c r="AK304" s="192"/>
      <c r="AL304" s="192"/>
      <c r="AM304" s="192"/>
      <c r="AN304" s="192"/>
      <c r="AP304" s="192"/>
    </row>
    <row r="305" spans="2:42" ht="95.25" customHeight="1" x14ac:dyDescent="0.25">
      <c r="B305" s="241"/>
      <c r="E305" s="244"/>
      <c r="I305" s="244"/>
      <c r="M305" s="244"/>
      <c r="Q305" s="244"/>
      <c r="U305" s="244"/>
      <c r="AE305" s="192"/>
      <c r="AF305" s="192"/>
      <c r="AG305" s="192"/>
      <c r="AH305" s="192"/>
      <c r="AI305" s="192"/>
      <c r="AJ305" s="192"/>
      <c r="AK305" s="192"/>
      <c r="AL305" s="192"/>
      <c r="AM305" s="192"/>
      <c r="AN305" s="192"/>
      <c r="AP305" s="192"/>
    </row>
    <row r="306" spans="2:42" ht="95.25" customHeight="1" x14ac:dyDescent="0.25">
      <c r="B306" s="241"/>
      <c r="E306" s="244"/>
      <c r="I306" s="244"/>
      <c r="M306" s="244"/>
      <c r="Q306" s="244"/>
      <c r="U306" s="244"/>
      <c r="AE306" s="192"/>
      <c r="AF306" s="192"/>
      <c r="AG306" s="192"/>
      <c r="AH306" s="192"/>
      <c r="AI306" s="192"/>
      <c r="AJ306" s="192"/>
      <c r="AK306" s="192"/>
      <c r="AL306" s="192"/>
      <c r="AM306" s="192"/>
      <c r="AN306" s="192"/>
      <c r="AP306" s="192"/>
    </row>
    <row r="307" spans="2:42" ht="95.25" customHeight="1" x14ac:dyDescent="0.25">
      <c r="B307" s="241"/>
      <c r="E307" s="244"/>
      <c r="I307" s="244"/>
      <c r="M307" s="244"/>
      <c r="Q307" s="244"/>
      <c r="U307" s="244"/>
      <c r="AE307" s="192"/>
      <c r="AF307" s="192"/>
      <c r="AG307" s="192"/>
      <c r="AH307" s="192"/>
      <c r="AI307" s="192"/>
      <c r="AJ307" s="192"/>
      <c r="AK307" s="192"/>
      <c r="AL307" s="192"/>
      <c r="AM307" s="192"/>
      <c r="AN307" s="192"/>
      <c r="AP307" s="192"/>
    </row>
    <row r="308" spans="2:42" ht="95.25" customHeight="1" x14ac:dyDescent="0.25">
      <c r="B308" s="241"/>
      <c r="E308" s="244"/>
      <c r="I308" s="244"/>
      <c r="M308" s="244"/>
      <c r="Q308" s="244"/>
      <c r="U308" s="244"/>
      <c r="AE308" s="192"/>
      <c r="AF308" s="192"/>
      <c r="AG308" s="192"/>
      <c r="AH308" s="192"/>
      <c r="AI308" s="192"/>
      <c r="AJ308" s="192"/>
      <c r="AK308" s="192"/>
      <c r="AL308" s="192"/>
      <c r="AM308" s="192"/>
      <c r="AN308" s="192"/>
      <c r="AP308" s="192"/>
    </row>
    <row r="309" spans="2:42" ht="95.25" customHeight="1" x14ac:dyDescent="0.25">
      <c r="B309" s="241"/>
      <c r="E309" s="244"/>
      <c r="I309" s="244"/>
      <c r="M309" s="244"/>
      <c r="Q309" s="244"/>
      <c r="U309" s="244"/>
      <c r="AE309" s="192"/>
      <c r="AF309" s="192"/>
      <c r="AG309" s="192"/>
      <c r="AH309" s="192"/>
      <c r="AI309" s="192"/>
      <c r="AJ309" s="192"/>
      <c r="AK309" s="192"/>
      <c r="AL309" s="192"/>
      <c r="AM309" s="192"/>
      <c r="AN309" s="192"/>
      <c r="AP309" s="192"/>
    </row>
    <row r="310" spans="2:42" ht="95.25" customHeight="1" x14ac:dyDescent="0.25">
      <c r="B310" s="241"/>
      <c r="E310" s="244"/>
      <c r="I310" s="244"/>
      <c r="M310" s="244"/>
      <c r="Q310" s="244"/>
      <c r="U310" s="244"/>
      <c r="AE310" s="192"/>
      <c r="AF310" s="192"/>
      <c r="AG310" s="192"/>
      <c r="AH310" s="192"/>
      <c r="AI310" s="192"/>
      <c r="AJ310" s="192"/>
      <c r="AK310" s="192"/>
      <c r="AL310" s="192"/>
      <c r="AM310" s="192"/>
      <c r="AN310" s="192"/>
      <c r="AP310" s="192"/>
    </row>
    <row r="311" spans="2:42" ht="95.25" customHeight="1" x14ac:dyDescent="0.25">
      <c r="B311" s="241"/>
      <c r="E311" s="244"/>
      <c r="I311" s="244"/>
      <c r="M311" s="244"/>
      <c r="Q311" s="244"/>
      <c r="U311" s="244"/>
      <c r="AE311" s="192"/>
      <c r="AF311" s="192"/>
      <c r="AG311" s="192"/>
      <c r="AH311" s="192"/>
      <c r="AI311" s="192"/>
      <c r="AJ311" s="192"/>
      <c r="AK311" s="192"/>
      <c r="AL311" s="192"/>
      <c r="AM311" s="192"/>
      <c r="AN311" s="192"/>
      <c r="AP311" s="192"/>
    </row>
    <row r="312" spans="2:42" ht="95.25" customHeight="1" x14ac:dyDescent="0.25">
      <c r="B312" s="241"/>
      <c r="E312" s="244"/>
      <c r="I312" s="244"/>
      <c r="M312" s="244"/>
      <c r="Q312" s="244"/>
      <c r="U312" s="244"/>
      <c r="AE312" s="192"/>
      <c r="AF312" s="192"/>
      <c r="AG312" s="192"/>
      <c r="AH312" s="192"/>
      <c r="AI312" s="192"/>
      <c r="AJ312" s="192"/>
      <c r="AK312" s="192"/>
      <c r="AL312" s="192"/>
      <c r="AM312" s="192"/>
      <c r="AN312" s="192"/>
      <c r="AP312" s="192"/>
    </row>
    <row r="313" spans="2:42" ht="95.25" customHeight="1" x14ac:dyDescent="0.25">
      <c r="B313" s="241"/>
      <c r="E313" s="244"/>
      <c r="I313" s="244"/>
      <c r="M313" s="244"/>
      <c r="Q313" s="244"/>
      <c r="U313" s="244"/>
      <c r="AE313" s="192"/>
      <c r="AF313" s="192"/>
      <c r="AG313" s="192"/>
      <c r="AH313" s="192"/>
      <c r="AI313" s="192"/>
      <c r="AJ313" s="192"/>
      <c r="AK313" s="192"/>
      <c r="AL313" s="192"/>
      <c r="AM313" s="192"/>
      <c r="AN313" s="192"/>
      <c r="AP313" s="192"/>
    </row>
    <row r="314" spans="2:42" ht="95.25" customHeight="1" x14ac:dyDescent="0.25">
      <c r="B314" s="241"/>
      <c r="E314" s="244"/>
      <c r="I314" s="244"/>
      <c r="M314" s="244"/>
      <c r="Q314" s="244"/>
      <c r="U314" s="244"/>
      <c r="AE314" s="192"/>
      <c r="AF314" s="192"/>
      <c r="AG314" s="192"/>
      <c r="AH314" s="192"/>
      <c r="AI314" s="192"/>
      <c r="AJ314" s="192"/>
      <c r="AK314" s="192"/>
      <c r="AL314" s="192"/>
      <c r="AM314" s="192"/>
      <c r="AN314" s="192"/>
      <c r="AP314" s="192"/>
    </row>
    <row r="315" spans="2:42" ht="95.25" customHeight="1" x14ac:dyDescent="0.25">
      <c r="B315" s="241"/>
      <c r="E315" s="244"/>
      <c r="I315" s="244"/>
      <c r="M315" s="244"/>
      <c r="Q315" s="244"/>
      <c r="U315" s="244"/>
      <c r="AE315" s="192"/>
      <c r="AF315" s="192"/>
      <c r="AG315" s="192"/>
      <c r="AH315" s="192"/>
      <c r="AI315" s="192"/>
      <c r="AJ315" s="192"/>
      <c r="AK315" s="192"/>
      <c r="AL315" s="192"/>
      <c r="AM315" s="192"/>
      <c r="AN315" s="192"/>
      <c r="AP315" s="192"/>
    </row>
    <row r="316" spans="2:42" ht="95.25" customHeight="1" x14ac:dyDescent="0.25">
      <c r="B316" s="241"/>
      <c r="E316" s="244"/>
      <c r="I316" s="244"/>
      <c r="M316" s="244"/>
      <c r="Q316" s="244"/>
      <c r="U316" s="244"/>
      <c r="AE316" s="192"/>
      <c r="AF316" s="192"/>
      <c r="AG316" s="192"/>
      <c r="AH316" s="192"/>
      <c r="AI316" s="192"/>
      <c r="AJ316" s="192"/>
      <c r="AK316" s="192"/>
      <c r="AL316" s="192"/>
      <c r="AM316" s="192"/>
      <c r="AN316" s="192"/>
      <c r="AP316" s="192"/>
    </row>
    <row r="317" spans="2:42" ht="95.25" customHeight="1" x14ac:dyDescent="0.25">
      <c r="B317" s="241"/>
      <c r="E317" s="244"/>
      <c r="I317" s="244"/>
      <c r="M317" s="244"/>
      <c r="Q317" s="244"/>
      <c r="U317" s="244"/>
      <c r="AE317" s="192"/>
      <c r="AF317" s="192"/>
      <c r="AG317" s="192"/>
      <c r="AH317" s="192"/>
      <c r="AI317" s="192"/>
      <c r="AJ317" s="192"/>
      <c r="AK317" s="192"/>
      <c r="AL317" s="192"/>
      <c r="AM317" s="192"/>
      <c r="AN317" s="192"/>
      <c r="AP317" s="192"/>
    </row>
    <row r="318" spans="2:42" ht="95.25" customHeight="1" x14ac:dyDescent="0.25">
      <c r="B318" s="241"/>
      <c r="E318" s="244"/>
      <c r="I318" s="244"/>
      <c r="M318" s="244"/>
      <c r="Q318" s="244"/>
      <c r="U318" s="244"/>
      <c r="AE318" s="192"/>
      <c r="AF318" s="192"/>
      <c r="AG318" s="192"/>
      <c r="AH318" s="192"/>
      <c r="AI318" s="192"/>
      <c r="AJ318" s="192"/>
      <c r="AK318" s="192"/>
      <c r="AL318" s="192"/>
      <c r="AM318" s="192"/>
      <c r="AN318" s="192"/>
      <c r="AP318" s="192"/>
    </row>
    <row r="319" spans="2:42" ht="95.25" customHeight="1" x14ac:dyDescent="0.25">
      <c r="B319" s="241"/>
      <c r="E319" s="244"/>
      <c r="I319" s="244"/>
      <c r="M319" s="244"/>
      <c r="Q319" s="244"/>
      <c r="U319" s="244"/>
      <c r="AE319" s="192"/>
      <c r="AF319" s="192"/>
      <c r="AG319" s="192"/>
      <c r="AH319" s="192"/>
      <c r="AI319" s="192"/>
      <c r="AJ319" s="192"/>
      <c r="AK319" s="192"/>
      <c r="AL319" s="192"/>
      <c r="AM319" s="192"/>
      <c r="AN319" s="192"/>
      <c r="AP319" s="192"/>
    </row>
    <row r="320" spans="2:42" ht="95.25" customHeight="1" x14ac:dyDescent="0.25">
      <c r="B320" s="241"/>
      <c r="E320" s="244"/>
      <c r="I320" s="244"/>
      <c r="M320" s="244"/>
      <c r="Q320" s="244"/>
      <c r="U320" s="244"/>
      <c r="AE320" s="192"/>
      <c r="AF320" s="192"/>
      <c r="AG320" s="192"/>
      <c r="AH320" s="192"/>
      <c r="AI320" s="192"/>
      <c r="AJ320" s="192"/>
      <c r="AK320" s="192"/>
      <c r="AL320" s="192"/>
      <c r="AM320" s="192"/>
      <c r="AN320" s="192"/>
      <c r="AP320" s="192"/>
    </row>
    <row r="321" spans="2:42" ht="95.25" customHeight="1" x14ac:dyDescent="0.25">
      <c r="B321" s="241"/>
      <c r="E321" s="244"/>
      <c r="I321" s="244"/>
      <c r="M321" s="244"/>
      <c r="Q321" s="244"/>
      <c r="U321" s="244"/>
      <c r="AE321" s="192"/>
      <c r="AF321" s="192"/>
      <c r="AG321" s="192"/>
      <c r="AH321" s="192"/>
      <c r="AI321" s="192"/>
      <c r="AJ321" s="192"/>
      <c r="AK321" s="192"/>
      <c r="AL321" s="192"/>
      <c r="AM321" s="192"/>
      <c r="AN321" s="192"/>
      <c r="AP321" s="192"/>
    </row>
    <row r="322" spans="2:42" ht="95.25" customHeight="1" x14ac:dyDescent="0.25">
      <c r="B322" s="241"/>
      <c r="E322" s="244"/>
      <c r="I322" s="244"/>
      <c r="M322" s="244"/>
      <c r="Q322" s="244"/>
      <c r="U322" s="244"/>
      <c r="AE322" s="192"/>
      <c r="AF322" s="192"/>
      <c r="AG322" s="192"/>
      <c r="AH322" s="192"/>
      <c r="AI322" s="192"/>
      <c r="AJ322" s="192"/>
      <c r="AK322" s="192"/>
      <c r="AL322" s="192"/>
      <c r="AM322" s="192"/>
      <c r="AN322" s="192"/>
      <c r="AP322" s="192"/>
    </row>
    <row r="323" spans="2:42" ht="95.25" customHeight="1" x14ac:dyDescent="0.25">
      <c r="B323" s="241"/>
      <c r="E323" s="244"/>
      <c r="I323" s="244"/>
      <c r="M323" s="244"/>
      <c r="Q323" s="244"/>
      <c r="U323" s="244"/>
      <c r="AE323" s="192"/>
      <c r="AF323" s="192"/>
      <c r="AG323" s="192"/>
      <c r="AH323" s="192"/>
      <c r="AI323" s="192"/>
      <c r="AJ323" s="192"/>
      <c r="AK323" s="192"/>
      <c r="AL323" s="192"/>
      <c r="AM323" s="192"/>
      <c r="AN323" s="192"/>
      <c r="AP323" s="192"/>
    </row>
    <row r="324" spans="2:42" ht="95.25" customHeight="1" x14ac:dyDescent="0.25">
      <c r="B324" s="241"/>
      <c r="E324" s="244"/>
      <c r="I324" s="244"/>
      <c r="M324" s="244"/>
      <c r="Q324" s="244"/>
      <c r="U324" s="244"/>
      <c r="AE324" s="192"/>
      <c r="AF324" s="192"/>
      <c r="AG324" s="192"/>
      <c r="AH324" s="192"/>
      <c r="AI324" s="192"/>
      <c r="AJ324" s="192"/>
      <c r="AK324" s="192"/>
      <c r="AL324" s="192"/>
      <c r="AM324" s="192"/>
      <c r="AN324" s="192"/>
      <c r="AP324" s="192"/>
    </row>
    <row r="325" spans="2:42" ht="95.25" customHeight="1" x14ac:dyDescent="0.25">
      <c r="B325" s="241"/>
      <c r="E325" s="244"/>
      <c r="I325" s="244"/>
      <c r="M325" s="244"/>
      <c r="Q325" s="244"/>
      <c r="U325" s="244"/>
      <c r="AE325" s="192"/>
      <c r="AF325" s="192"/>
      <c r="AG325" s="192"/>
      <c r="AH325" s="192"/>
      <c r="AI325" s="192"/>
      <c r="AJ325" s="192"/>
      <c r="AK325" s="192"/>
      <c r="AL325" s="192"/>
      <c r="AM325" s="192"/>
      <c r="AN325" s="192"/>
      <c r="AP325" s="192"/>
    </row>
    <row r="326" spans="2:42" ht="95.25" customHeight="1" x14ac:dyDescent="0.25">
      <c r="B326" s="241"/>
      <c r="E326" s="244"/>
      <c r="I326" s="244"/>
      <c r="M326" s="244"/>
      <c r="Q326" s="244"/>
      <c r="U326" s="244"/>
      <c r="AE326" s="192"/>
      <c r="AF326" s="192"/>
      <c r="AG326" s="192"/>
      <c r="AH326" s="192"/>
      <c r="AI326" s="192"/>
      <c r="AJ326" s="192"/>
      <c r="AK326" s="192"/>
      <c r="AL326" s="192"/>
      <c r="AM326" s="192"/>
      <c r="AN326" s="192"/>
      <c r="AP326" s="192"/>
    </row>
    <row r="327" spans="2:42" ht="95.25" customHeight="1" x14ac:dyDescent="0.25">
      <c r="B327" s="241"/>
      <c r="E327" s="244"/>
      <c r="I327" s="244"/>
      <c r="M327" s="244"/>
      <c r="Q327" s="244"/>
      <c r="U327" s="244"/>
      <c r="AE327" s="192"/>
      <c r="AF327" s="192"/>
      <c r="AG327" s="192"/>
      <c r="AH327" s="192"/>
      <c r="AI327" s="192"/>
      <c r="AJ327" s="192"/>
      <c r="AK327" s="192"/>
      <c r="AL327" s="192"/>
      <c r="AM327" s="192"/>
      <c r="AN327" s="192"/>
      <c r="AP327" s="192"/>
    </row>
    <row r="328" spans="2:42" ht="95.25" customHeight="1" x14ac:dyDescent="0.25">
      <c r="B328" s="241"/>
      <c r="E328" s="244"/>
      <c r="I328" s="244"/>
      <c r="M328" s="244"/>
      <c r="Q328" s="244"/>
      <c r="U328" s="244"/>
      <c r="AE328" s="192"/>
      <c r="AF328" s="192"/>
      <c r="AG328" s="192"/>
      <c r="AH328" s="192"/>
      <c r="AI328" s="192"/>
      <c r="AJ328" s="192"/>
      <c r="AK328" s="192"/>
      <c r="AL328" s="192"/>
      <c r="AM328" s="192"/>
      <c r="AN328" s="192"/>
      <c r="AP328" s="192"/>
    </row>
    <row r="329" spans="2:42" ht="95.25" customHeight="1" x14ac:dyDescent="0.25">
      <c r="B329" s="241"/>
      <c r="E329" s="244"/>
      <c r="I329" s="244"/>
      <c r="M329" s="244"/>
      <c r="Q329" s="244"/>
      <c r="U329" s="244"/>
      <c r="AE329" s="192"/>
      <c r="AF329" s="192"/>
      <c r="AG329" s="192"/>
      <c r="AH329" s="192"/>
      <c r="AI329" s="192"/>
      <c r="AJ329" s="192"/>
      <c r="AK329" s="192"/>
      <c r="AL329" s="192"/>
      <c r="AM329" s="192"/>
      <c r="AN329" s="192"/>
      <c r="AP329" s="192"/>
    </row>
    <row r="330" spans="2:42" ht="95.25" customHeight="1" x14ac:dyDescent="0.25">
      <c r="B330" s="241"/>
      <c r="E330" s="244"/>
      <c r="I330" s="244"/>
      <c r="M330" s="244"/>
      <c r="Q330" s="244"/>
      <c r="U330" s="244"/>
      <c r="AE330" s="192"/>
      <c r="AF330" s="192"/>
      <c r="AG330" s="192"/>
      <c r="AH330" s="192"/>
      <c r="AI330" s="192"/>
      <c r="AJ330" s="192"/>
      <c r="AK330" s="192"/>
      <c r="AL330" s="192"/>
      <c r="AM330" s="192"/>
      <c r="AN330" s="192"/>
      <c r="AP330" s="192"/>
    </row>
    <row r="331" spans="2:42" ht="95.25" customHeight="1" x14ac:dyDescent="0.25">
      <c r="B331" s="241"/>
      <c r="E331" s="244"/>
      <c r="I331" s="244"/>
      <c r="M331" s="244"/>
      <c r="Q331" s="244"/>
      <c r="U331" s="244"/>
      <c r="AE331" s="192"/>
      <c r="AF331" s="192"/>
      <c r="AG331" s="192"/>
      <c r="AH331" s="192"/>
      <c r="AI331" s="192"/>
      <c r="AJ331" s="192"/>
      <c r="AK331" s="192"/>
      <c r="AL331" s="192"/>
      <c r="AM331" s="192"/>
      <c r="AN331" s="192"/>
      <c r="AP331" s="192"/>
    </row>
    <row r="332" spans="2:42" ht="95.25" customHeight="1" x14ac:dyDescent="0.25">
      <c r="B332" s="241"/>
      <c r="E332" s="244"/>
      <c r="I332" s="244"/>
      <c r="M332" s="244"/>
      <c r="Q332" s="244"/>
      <c r="U332" s="244"/>
      <c r="AE332" s="192"/>
      <c r="AF332" s="192"/>
      <c r="AG332" s="192"/>
      <c r="AH332" s="192"/>
      <c r="AI332" s="192"/>
      <c r="AJ332" s="192"/>
      <c r="AK332" s="192"/>
      <c r="AL332" s="192"/>
      <c r="AM332" s="192"/>
      <c r="AN332" s="192"/>
      <c r="AP332" s="192"/>
    </row>
    <row r="333" spans="2:42" ht="95.25" customHeight="1" x14ac:dyDescent="0.25">
      <c r="B333" s="241"/>
      <c r="E333" s="244"/>
      <c r="I333" s="244"/>
      <c r="M333" s="244"/>
      <c r="Q333" s="244"/>
      <c r="U333" s="244"/>
      <c r="AE333" s="192"/>
      <c r="AF333" s="192"/>
      <c r="AG333" s="192"/>
      <c r="AH333" s="192"/>
      <c r="AI333" s="192"/>
      <c r="AJ333" s="192"/>
      <c r="AK333" s="192"/>
      <c r="AL333" s="192"/>
      <c r="AM333" s="192"/>
      <c r="AN333" s="192"/>
      <c r="AP333" s="192"/>
    </row>
    <row r="334" spans="2:42" ht="95.25" customHeight="1" x14ac:dyDescent="0.25">
      <c r="B334" s="241"/>
      <c r="E334" s="244"/>
      <c r="I334" s="244"/>
      <c r="M334" s="244"/>
      <c r="Q334" s="244"/>
      <c r="U334" s="244"/>
      <c r="AE334" s="192"/>
      <c r="AF334" s="192"/>
      <c r="AG334" s="192"/>
      <c r="AH334" s="192"/>
      <c r="AI334" s="192"/>
      <c r="AJ334" s="192"/>
      <c r="AK334" s="192"/>
      <c r="AL334" s="192"/>
      <c r="AM334" s="192"/>
      <c r="AN334" s="192"/>
      <c r="AP334" s="192"/>
    </row>
    <row r="335" spans="2:42" ht="95.25" customHeight="1" x14ac:dyDescent="0.25">
      <c r="B335" s="241"/>
      <c r="E335" s="244"/>
      <c r="I335" s="244"/>
      <c r="M335" s="244"/>
      <c r="Q335" s="244"/>
      <c r="U335" s="244"/>
      <c r="AE335" s="192"/>
      <c r="AF335" s="192"/>
      <c r="AG335" s="192"/>
      <c r="AH335" s="192"/>
      <c r="AI335" s="192"/>
      <c r="AJ335" s="192"/>
      <c r="AK335" s="192"/>
      <c r="AL335" s="192"/>
      <c r="AM335" s="192"/>
      <c r="AN335" s="192"/>
      <c r="AP335" s="192"/>
    </row>
    <row r="336" spans="2:42" ht="95.25" customHeight="1" x14ac:dyDescent="0.25">
      <c r="B336" s="241"/>
      <c r="E336" s="244"/>
      <c r="I336" s="244"/>
      <c r="M336" s="244"/>
      <c r="Q336" s="244"/>
      <c r="U336" s="244"/>
      <c r="AE336" s="192"/>
      <c r="AF336" s="192"/>
      <c r="AG336" s="192"/>
      <c r="AH336" s="192"/>
      <c r="AI336" s="192"/>
      <c r="AJ336" s="192"/>
      <c r="AK336" s="192"/>
      <c r="AL336" s="192"/>
      <c r="AM336" s="192"/>
      <c r="AN336" s="192"/>
      <c r="AP336" s="192"/>
    </row>
    <row r="337" spans="2:42" ht="95.25" customHeight="1" x14ac:dyDescent="0.25">
      <c r="B337" s="241"/>
      <c r="E337" s="244"/>
      <c r="I337" s="244"/>
      <c r="M337" s="244"/>
      <c r="Q337" s="244"/>
      <c r="U337" s="244"/>
      <c r="AE337" s="192"/>
      <c r="AF337" s="192"/>
      <c r="AG337" s="192"/>
      <c r="AH337" s="192"/>
      <c r="AI337" s="192"/>
      <c r="AJ337" s="192"/>
      <c r="AK337" s="192"/>
      <c r="AL337" s="192"/>
      <c r="AM337" s="192"/>
      <c r="AN337" s="192"/>
      <c r="AP337" s="192"/>
    </row>
    <row r="338" spans="2:42" ht="95.25" customHeight="1" x14ac:dyDescent="0.25">
      <c r="B338" s="241"/>
      <c r="E338" s="244"/>
      <c r="I338" s="244"/>
      <c r="M338" s="244"/>
      <c r="Q338" s="244"/>
      <c r="U338" s="244"/>
      <c r="AE338" s="192"/>
      <c r="AF338" s="192"/>
      <c r="AG338" s="192"/>
      <c r="AH338" s="192"/>
      <c r="AI338" s="192"/>
      <c r="AJ338" s="192"/>
      <c r="AK338" s="192"/>
      <c r="AL338" s="192"/>
      <c r="AM338" s="192"/>
      <c r="AN338" s="192"/>
      <c r="AP338" s="192"/>
    </row>
    <row r="339" spans="2:42" ht="95.25" customHeight="1" x14ac:dyDescent="0.25">
      <c r="B339" s="241"/>
      <c r="E339" s="244"/>
      <c r="I339" s="244"/>
      <c r="M339" s="244"/>
      <c r="Q339" s="244"/>
      <c r="U339" s="244"/>
      <c r="AE339" s="192"/>
      <c r="AF339" s="192"/>
      <c r="AG339" s="192"/>
      <c r="AH339" s="192"/>
      <c r="AI339" s="192"/>
      <c r="AJ339" s="192"/>
      <c r="AK339" s="192"/>
      <c r="AL339" s="192"/>
      <c r="AM339" s="192"/>
      <c r="AN339" s="192"/>
      <c r="AP339" s="192"/>
    </row>
    <row r="340" spans="2:42" ht="95.25" customHeight="1" x14ac:dyDescent="0.25">
      <c r="B340" s="241"/>
      <c r="E340" s="244"/>
      <c r="I340" s="244"/>
      <c r="M340" s="244"/>
      <c r="Q340" s="244"/>
      <c r="U340" s="244"/>
      <c r="AE340" s="192"/>
      <c r="AF340" s="192"/>
      <c r="AG340" s="192"/>
      <c r="AH340" s="192"/>
      <c r="AI340" s="192"/>
      <c r="AJ340" s="192"/>
      <c r="AK340" s="192"/>
      <c r="AL340" s="192"/>
      <c r="AM340" s="192"/>
      <c r="AN340" s="192"/>
      <c r="AP340" s="192"/>
    </row>
    <row r="341" spans="2:42" ht="95.25" customHeight="1" x14ac:dyDescent="0.25">
      <c r="B341" s="241"/>
      <c r="E341" s="244"/>
      <c r="I341" s="244"/>
      <c r="M341" s="244"/>
      <c r="Q341" s="244"/>
      <c r="U341" s="244"/>
      <c r="AE341" s="192"/>
      <c r="AF341" s="192"/>
      <c r="AG341" s="192"/>
      <c r="AH341" s="192"/>
      <c r="AI341" s="192"/>
      <c r="AJ341" s="192"/>
      <c r="AK341" s="192"/>
      <c r="AL341" s="192"/>
      <c r="AM341" s="192"/>
      <c r="AN341" s="192"/>
      <c r="AP341" s="192"/>
    </row>
    <row r="342" spans="2:42" ht="95.25" customHeight="1" x14ac:dyDescent="0.25">
      <c r="B342" s="241"/>
      <c r="E342" s="244"/>
      <c r="I342" s="244"/>
      <c r="M342" s="244"/>
      <c r="Q342" s="244"/>
      <c r="U342" s="244"/>
      <c r="AE342" s="192"/>
      <c r="AF342" s="192"/>
      <c r="AG342" s="192"/>
      <c r="AH342" s="192"/>
      <c r="AI342" s="192"/>
      <c r="AJ342" s="192"/>
      <c r="AK342" s="192"/>
      <c r="AL342" s="192"/>
      <c r="AM342" s="192"/>
      <c r="AN342" s="192"/>
      <c r="AP342" s="192"/>
    </row>
    <row r="343" spans="2:42" ht="95.25" customHeight="1" x14ac:dyDescent="0.25">
      <c r="B343" s="241"/>
      <c r="E343" s="244"/>
      <c r="I343" s="244"/>
      <c r="M343" s="244"/>
      <c r="Q343" s="244"/>
      <c r="U343" s="244"/>
      <c r="AE343" s="192"/>
      <c r="AF343" s="192"/>
      <c r="AG343" s="192"/>
      <c r="AH343" s="192"/>
      <c r="AI343" s="192"/>
      <c r="AJ343" s="192"/>
      <c r="AK343" s="192"/>
      <c r="AL343" s="192"/>
      <c r="AM343" s="192"/>
      <c r="AN343" s="192"/>
      <c r="AP343" s="192"/>
    </row>
    <row r="344" spans="2:42" ht="95.25" customHeight="1" x14ac:dyDescent="0.25">
      <c r="B344" s="241"/>
      <c r="E344" s="244"/>
      <c r="I344" s="244"/>
      <c r="M344" s="244"/>
      <c r="Q344" s="244"/>
      <c r="U344" s="244"/>
      <c r="AE344" s="192"/>
      <c r="AF344" s="192"/>
      <c r="AG344" s="192"/>
      <c r="AH344" s="192"/>
      <c r="AI344" s="192"/>
      <c r="AJ344" s="192"/>
      <c r="AK344" s="192"/>
      <c r="AL344" s="192"/>
      <c r="AM344" s="192"/>
      <c r="AN344" s="192"/>
      <c r="AP344" s="192"/>
    </row>
    <row r="345" spans="2:42" ht="95.25" customHeight="1" x14ac:dyDescent="0.25">
      <c r="B345" s="241"/>
      <c r="E345" s="244"/>
      <c r="I345" s="244"/>
      <c r="M345" s="244"/>
      <c r="Q345" s="244"/>
      <c r="U345" s="244"/>
      <c r="AE345" s="192"/>
      <c r="AF345" s="192"/>
      <c r="AG345" s="192"/>
      <c r="AH345" s="192"/>
      <c r="AI345" s="192"/>
      <c r="AJ345" s="192"/>
      <c r="AK345" s="192"/>
      <c r="AL345" s="192"/>
      <c r="AM345" s="192"/>
      <c r="AN345" s="192"/>
      <c r="AP345" s="192"/>
    </row>
    <row r="346" spans="2:42" ht="95.25" customHeight="1" x14ac:dyDescent="0.25">
      <c r="B346" s="241"/>
      <c r="E346" s="244"/>
      <c r="I346" s="244"/>
      <c r="M346" s="244"/>
      <c r="Q346" s="244"/>
      <c r="U346" s="244"/>
      <c r="AE346" s="192"/>
      <c r="AF346" s="192"/>
      <c r="AG346" s="192"/>
      <c r="AH346" s="192"/>
      <c r="AI346" s="192"/>
      <c r="AJ346" s="192"/>
      <c r="AK346" s="192"/>
      <c r="AL346" s="192"/>
      <c r="AM346" s="192"/>
      <c r="AN346" s="192"/>
      <c r="AP346" s="192"/>
    </row>
    <row r="347" spans="2:42" ht="95.25" customHeight="1" x14ac:dyDescent="0.25">
      <c r="B347" s="241"/>
      <c r="E347" s="244"/>
      <c r="I347" s="244"/>
      <c r="M347" s="244"/>
      <c r="Q347" s="244"/>
      <c r="U347" s="244"/>
      <c r="AE347" s="192"/>
      <c r="AF347" s="192"/>
      <c r="AG347" s="192"/>
      <c r="AH347" s="192"/>
      <c r="AI347" s="192"/>
      <c r="AJ347" s="192"/>
      <c r="AK347" s="192"/>
      <c r="AL347" s="192"/>
      <c r="AM347" s="192"/>
      <c r="AN347" s="192"/>
      <c r="AP347" s="192"/>
    </row>
    <row r="348" spans="2:42" ht="95.25" customHeight="1" x14ac:dyDescent="0.25">
      <c r="B348" s="241"/>
      <c r="E348" s="244"/>
      <c r="I348" s="244"/>
      <c r="M348" s="244"/>
      <c r="Q348" s="244"/>
      <c r="U348" s="244"/>
      <c r="AE348" s="192"/>
      <c r="AF348" s="192"/>
      <c r="AG348" s="192"/>
      <c r="AH348" s="192"/>
      <c r="AI348" s="192"/>
      <c r="AJ348" s="192"/>
      <c r="AK348" s="192"/>
      <c r="AL348" s="192"/>
      <c r="AM348" s="192"/>
      <c r="AN348" s="192"/>
      <c r="AP348" s="192"/>
    </row>
    <row r="349" spans="2:42" ht="95.25" customHeight="1" x14ac:dyDescent="0.25">
      <c r="B349" s="241"/>
      <c r="E349" s="244"/>
      <c r="I349" s="244"/>
      <c r="M349" s="244"/>
      <c r="Q349" s="244"/>
      <c r="U349" s="244"/>
      <c r="AE349" s="192"/>
      <c r="AF349" s="192"/>
      <c r="AG349" s="192"/>
      <c r="AH349" s="192"/>
      <c r="AI349" s="192"/>
      <c r="AJ349" s="192"/>
      <c r="AK349" s="192"/>
      <c r="AL349" s="192"/>
      <c r="AM349" s="192"/>
      <c r="AN349" s="192"/>
      <c r="AP349" s="192"/>
    </row>
    <row r="350" spans="2:42" ht="95.25" customHeight="1" x14ac:dyDescent="0.25">
      <c r="B350" s="241"/>
      <c r="E350" s="244"/>
      <c r="I350" s="244"/>
      <c r="M350" s="244"/>
      <c r="Q350" s="244"/>
      <c r="U350" s="244"/>
      <c r="AE350" s="192"/>
      <c r="AF350" s="192"/>
      <c r="AG350" s="192"/>
      <c r="AH350" s="192"/>
      <c r="AI350" s="192"/>
      <c r="AJ350" s="192"/>
      <c r="AK350" s="192"/>
      <c r="AL350" s="192"/>
      <c r="AM350" s="192"/>
      <c r="AN350" s="192"/>
      <c r="AP350" s="192"/>
    </row>
    <row r="351" spans="2:42" ht="95.25" customHeight="1" x14ac:dyDescent="0.25">
      <c r="B351" s="241"/>
      <c r="E351" s="244"/>
      <c r="I351" s="244"/>
      <c r="M351" s="244"/>
      <c r="Q351" s="244"/>
      <c r="U351" s="244"/>
      <c r="AE351" s="192"/>
      <c r="AF351" s="192"/>
      <c r="AG351" s="192"/>
      <c r="AH351" s="192"/>
      <c r="AI351" s="192"/>
      <c r="AJ351" s="192"/>
      <c r="AK351" s="192"/>
      <c r="AL351" s="192"/>
      <c r="AM351" s="192"/>
      <c r="AN351" s="192"/>
      <c r="AP351" s="192"/>
    </row>
    <row r="352" spans="2:42" ht="95.25" customHeight="1" x14ac:dyDescent="0.25">
      <c r="B352" s="241"/>
      <c r="E352" s="244"/>
      <c r="I352" s="244"/>
      <c r="M352" s="244"/>
      <c r="Q352" s="244"/>
      <c r="U352" s="244"/>
      <c r="AE352" s="192"/>
      <c r="AF352" s="192"/>
      <c r="AG352" s="192"/>
      <c r="AH352" s="192"/>
      <c r="AI352" s="192"/>
      <c r="AJ352" s="192"/>
      <c r="AK352" s="192"/>
      <c r="AL352" s="192"/>
      <c r="AM352" s="192"/>
      <c r="AN352" s="192"/>
      <c r="AP352" s="192"/>
    </row>
    <row r="353" spans="2:42" ht="95.25" customHeight="1" x14ac:dyDescent="0.25">
      <c r="B353" s="241"/>
      <c r="E353" s="244"/>
      <c r="I353" s="244"/>
      <c r="M353" s="244"/>
      <c r="Q353" s="244"/>
      <c r="U353" s="244"/>
      <c r="AE353" s="192"/>
      <c r="AF353" s="192"/>
      <c r="AG353" s="192"/>
      <c r="AH353" s="192"/>
      <c r="AI353" s="192"/>
      <c r="AJ353" s="192"/>
      <c r="AK353" s="192"/>
      <c r="AL353" s="192"/>
      <c r="AM353" s="192"/>
      <c r="AN353" s="192"/>
      <c r="AP353" s="192"/>
    </row>
    <row r="354" spans="2:42" ht="95.25" customHeight="1" x14ac:dyDescent="0.25">
      <c r="B354" s="241"/>
      <c r="E354" s="244"/>
      <c r="I354" s="244"/>
      <c r="M354" s="244"/>
      <c r="Q354" s="244"/>
      <c r="U354" s="244"/>
      <c r="AE354" s="192"/>
      <c r="AF354" s="192"/>
      <c r="AG354" s="192"/>
      <c r="AH354" s="192"/>
      <c r="AI354" s="192"/>
      <c r="AJ354" s="192"/>
      <c r="AK354" s="192"/>
      <c r="AL354" s="192"/>
      <c r="AM354" s="192"/>
      <c r="AN354" s="192"/>
      <c r="AP354" s="192"/>
    </row>
    <row r="355" spans="2:42" ht="95.25" customHeight="1" x14ac:dyDescent="0.25">
      <c r="B355" s="241"/>
      <c r="E355" s="244"/>
      <c r="I355" s="244"/>
      <c r="M355" s="244"/>
      <c r="Q355" s="244"/>
      <c r="U355" s="244"/>
      <c r="AE355" s="192"/>
      <c r="AF355" s="192"/>
      <c r="AG355" s="192"/>
      <c r="AH355" s="192"/>
      <c r="AI355" s="192"/>
      <c r="AJ355" s="192"/>
      <c r="AK355" s="192"/>
      <c r="AL355" s="192"/>
      <c r="AM355" s="192"/>
      <c r="AN355" s="192"/>
      <c r="AP355" s="192"/>
    </row>
    <row r="356" spans="2:42" ht="95.25" customHeight="1" x14ac:dyDescent="0.25">
      <c r="B356" s="241"/>
      <c r="E356" s="244"/>
      <c r="I356" s="244"/>
      <c r="M356" s="244"/>
      <c r="Q356" s="244"/>
      <c r="U356" s="244"/>
      <c r="AE356" s="192"/>
      <c r="AF356" s="192"/>
      <c r="AG356" s="192"/>
      <c r="AH356" s="192"/>
      <c r="AI356" s="192"/>
      <c r="AJ356" s="192"/>
      <c r="AK356" s="192"/>
      <c r="AL356" s="192"/>
      <c r="AM356" s="192"/>
      <c r="AN356" s="192"/>
      <c r="AP356" s="192"/>
    </row>
    <row r="357" spans="2:42" ht="95.25" customHeight="1" x14ac:dyDescent="0.25">
      <c r="B357" s="241"/>
      <c r="E357" s="244"/>
      <c r="I357" s="244"/>
      <c r="M357" s="244"/>
      <c r="Q357" s="244"/>
      <c r="U357" s="244"/>
      <c r="AE357" s="192"/>
      <c r="AF357" s="192"/>
      <c r="AG357" s="192"/>
      <c r="AH357" s="192"/>
      <c r="AI357" s="192"/>
      <c r="AJ357" s="192"/>
      <c r="AK357" s="192"/>
      <c r="AL357" s="192"/>
      <c r="AM357" s="192"/>
      <c r="AN357" s="192"/>
      <c r="AP357" s="192"/>
    </row>
    <row r="358" spans="2:42" ht="95.25" customHeight="1" x14ac:dyDescent="0.25">
      <c r="B358" s="241"/>
      <c r="E358" s="244"/>
      <c r="I358" s="244"/>
      <c r="M358" s="244"/>
      <c r="Q358" s="244"/>
      <c r="U358" s="244"/>
      <c r="AE358" s="192"/>
      <c r="AF358" s="192"/>
      <c r="AG358" s="192"/>
      <c r="AH358" s="192"/>
      <c r="AI358" s="192"/>
      <c r="AJ358" s="192"/>
      <c r="AK358" s="192"/>
      <c r="AL358" s="192"/>
      <c r="AM358" s="192"/>
      <c r="AN358" s="192"/>
      <c r="AP358" s="192"/>
    </row>
    <row r="359" spans="2:42" ht="95.25" customHeight="1" x14ac:dyDescent="0.25">
      <c r="B359" s="241"/>
      <c r="E359" s="244"/>
      <c r="I359" s="244"/>
      <c r="M359" s="244"/>
      <c r="Q359" s="244"/>
      <c r="U359" s="244"/>
      <c r="AE359" s="192"/>
      <c r="AF359" s="192"/>
      <c r="AG359" s="192"/>
      <c r="AH359" s="192"/>
      <c r="AI359" s="192"/>
      <c r="AJ359" s="192"/>
      <c r="AK359" s="192"/>
      <c r="AL359" s="192"/>
      <c r="AM359" s="192"/>
      <c r="AN359" s="192"/>
      <c r="AP359" s="192"/>
    </row>
    <row r="360" spans="2:42" ht="95.25" customHeight="1" x14ac:dyDescent="0.25">
      <c r="B360" s="241"/>
      <c r="E360" s="244"/>
      <c r="I360" s="244"/>
      <c r="M360" s="244"/>
      <c r="Q360" s="244"/>
      <c r="U360" s="244"/>
      <c r="AE360" s="192"/>
      <c r="AF360" s="192"/>
      <c r="AG360" s="192"/>
      <c r="AH360" s="192"/>
      <c r="AI360" s="192"/>
      <c r="AJ360" s="192"/>
      <c r="AK360" s="192"/>
      <c r="AL360" s="192"/>
      <c r="AM360" s="192"/>
      <c r="AN360" s="192"/>
      <c r="AP360" s="192"/>
    </row>
    <row r="361" spans="2:42" ht="95.25" customHeight="1" x14ac:dyDescent="0.25">
      <c r="B361" s="241"/>
      <c r="E361" s="244"/>
      <c r="I361" s="244"/>
      <c r="M361" s="244"/>
      <c r="Q361" s="244"/>
      <c r="U361" s="244"/>
      <c r="AE361" s="192"/>
      <c r="AF361" s="192"/>
      <c r="AG361" s="192"/>
      <c r="AH361" s="192"/>
      <c r="AI361" s="192"/>
      <c r="AJ361" s="192"/>
      <c r="AK361" s="192"/>
      <c r="AL361" s="192"/>
      <c r="AM361" s="192"/>
      <c r="AN361" s="192"/>
      <c r="AP361" s="192"/>
    </row>
    <row r="362" spans="2:42" ht="95.25" customHeight="1" x14ac:dyDescent="0.25">
      <c r="B362" s="241"/>
      <c r="E362" s="244"/>
      <c r="I362" s="244"/>
      <c r="M362" s="244"/>
      <c r="Q362" s="244"/>
      <c r="U362" s="244"/>
      <c r="AE362" s="192"/>
      <c r="AF362" s="192"/>
      <c r="AG362" s="192"/>
      <c r="AH362" s="192"/>
      <c r="AI362" s="192"/>
      <c r="AJ362" s="192"/>
      <c r="AK362" s="192"/>
      <c r="AL362" s="192"/>
      <c r="AM362" s="192"/>
      <c r="AN362" s="192"/>
      <c r="AP362" s="192"/>
    </row>
    <row r="363" spans="2:42" ht="95.25" customHeight="1" x14ac:dyDescent="0.25">
      <c r="B363" s="241"/>
      <c r="E363" s="244"/>
      <c r="I363" s="244"/>
      <c r="M363" s="244"/>
      <c r="Q363" s="244"/>
      <c r="U363" s="244"/>
      <c r="AE363" s="192"/>
      <c r="AF363" s="192"/>
      <c r="AG363" s="192"/>
      <c r="AH363" s="192"/>
      <c r="AI363" s="192"/>
      <c r="AJ363" s="192"/>
      <c r="AK363" s="192"/>
      <c r="AL363" s="192"/>
      <c r="AM363" s="192"/>
      <c r="AN363" s="192"/>
      <c r="AP363" s="192"/>
    </row>
    <row r="364" spans="2:42" ht="95.25" customHeight="1" x14ac:dyDescent="0.25">
      <c r="B364" s="241"/>
      <c r="E364" s="244"/>
      <c r="I364" s="244"/>
      <c r="M364" s="244"/>
      <c r="Q364" s="244"/>
      <c r="U364" s="244"/>
      <c r="AE364" s="192"/>
      <c r="AF364" s="192"/>
      <c r="AG364" s="192"/>
      <c r="AH364" s="192"/>
      <c r="AI364" s="192"/>
      <c r="AJ364" s="192"/>
      <c r="AK364" s="192"/>
      <c r="AL364" s="192"/>
      <c r="AM364" s="192"/>
      <c r="AN364" s="192"/>
      <c r="AP364" s="192"/>
    </row>
    <row r="365" spans="2:42" ht="95.25" customHeight="1" x14ac:dyDescent="0.25">
      <c r="B365" s="241"/>
      <c r="E365" s="244"/>
      <c r="I365" s="244"/>
      <c r="M365" s="244"/>
      <c r="Q365" s="244"/>
      <c r="U365" s="244"/>
      <c r="AE365" s="192"/>
      <c r="AF365" s="192"/>
      <c r="AG365" s="192"/>
      <c r="AH365" s="192"/>
      <c r="AI365" s="192"/>
      <c r="AJ365" s="192"/>
      <c r="AK365" s="192"/>
      <c r="AL365" s="192"/>
      <c r="AM365" s="192"/>
      <c r="AN365" s="192"/>
      <c r="AP365" s="192"/>
    </row>
    <row r="366" spans="2:42" ht="95.25" customHeight="1" x14ac:dyDescent="0.25">
      <c r="B366" s="241"/>
      <c r="E366" s="244"/>
      <c r="I366" s="244"/>
      <c r="M366" s="244"/>
      <c r="Q366" s="244"/>
      <c r="U366" s="244"/>
      <c r="AE366" s="192"/>
      <c r="AF366" s="192"/>
      <c r="AG366" s="192"/>
      <c r="AH366" s="192"/>
      <c r="AI366" s="192"/>
      <c r="AJ366" s="192"/>
      <c r="AK366" s="192"/>
      <c r="AL366" s="192"/>
      <c r="AM366" s="192"/>
      <c r="AN366" s="192"/>
      <c r="AP366" s="192"/>
    </row>
    <row r="367" spans="2:42" ht="95.25" customHeight="1" x14ac:dyDescent="0.25">
      <c r="B367" s="241"/>
      <c r="E367" s="244"/>
      <c r="I367" s="244"/>
      <c r="M367" s="244"/>
      <c r="Q367" s="244"/>
      <c r="U367" s="244"/>
      <c r="AE367" s="192"/>
      <c r="AF367" s="192"/>
      <c r="AG367" s="192"/>
      <c r="AH367" s="192"/>
      <c r="AI367" s="192"/>
      <c r="AJ367" s="192"/>
      <c r="AK367" s="192"/>
      <c r="AL367" s="192"/>
      <c r="AM367" s="192"/>
      <c r="AN367" s="192"/>
      <c r="AP367" s="192"/>
    </row>
    <row r="368" spans="2:42" ht="95.25" customHeight="1" x14ac:dyDescent="0.25">
      <c r="B368" s="241"/>
      <c r="E368" s="244"/>
      <c r="I368" s="244"/>
      <c r="M368" s="244"/>
      <c r="Q368" s="244"/>
      <c r="U368" s="244"/>
      <c r="AE368" s="192"/>
      <c r="AF368" s="192"/>
      <c r="AG368" s="192"/>
      <c r="AH368" s="192"/>
      <c r="AI368" s="192"/>
      <c r="AJ368" s="192"/>
      <c r="AK368" s="192"/>
      <c r="AL368" s="192"/>
      <c r="AM368" s="192"/>
      <c r="AN368" s="192"/>
      <c r="AP368" s="192"/>
    </row>
    <row r="369" spans="2:42" ht="95.25" customHeight="1" x14ac:dyDescent="0.25">
      <c r="B369" s="241"/>
      <c r="E369" s="244"/>
      <c r="I369" s="244"/>
      <c r="M369" s="244"/>
      <c r="Q369" s="244"/>
      <c r="U369" s="244"/>
      <c r="AE369" s="192"/>
      <c r="AF369" s="192"/>
      <c r="AG369" s="192"/>
      <c r="AH369" s="192"/>
      <c r="AI369" s="192"/>
      <c r="AJ369" s="192"/>
      <c r="AK369" s="192"/>
      <c r="AL369" s="192"/>
      <c r="AM369" s="192"/>
      <c r="AN369" s="192"/>
      <c r="AP369" s="192"/>
    </row>
    <row r="370" spans="2:42" ht="95.25" customHeight="1" x14ac:dyDescent="0.25">
      <c r="B370" s="241"/>
      <c r="E370" s="244"/>
      <c r="I370" s="244"/>
      <c r="M370" s="244"/>
      <c r="Q370" s="244"/>
      <c r="U370" s="244"/>
      <c r="AE370" s="192"/>
      <c r="AF370" s="192"/>
      <c r="AG370" s="192"/>
      <c r="AH370" s="192"/>
      <c r="AI370" s="192"/>
      <c r="AJ370" s="192"/>
      <c r="AK370" s="192"/>
      <c r="AL370" s="192"/>
      <c r="AM370" s="192"/>
      <c r="AN370" s="192"/>
      <c r="AP370" s="192"/>
    </row>
    <row r="371" spans="2:42" ht="95.25" customHeight="1" x14ac:dyDescent="0.25">
      <c r="B371" s="241"/>
      <c r="E371" s="244"/>
      <c r="I371" s="244"/>
      <c r="M371" s="244"/>
      <c r="Q371" s="244"/>
      <c r="U371" s="244"/>
      <c r="AE371" s="192"/>
      <c r="AF371" s="192"/>
      <c r="AG371" s="192"/>
      <c r="AH371" s="192"/>
      <c r="AI371" s="192"/>
      <c r="AJ371" s="192"/>
      <c r="AK371" s="192"/>
      <c r="AL371" s="192"/>
      <c r="AM371" s="192"/>
      <c r="AN371" s="192"/>
      <c r="AP371" s="192"/>
    </row>
    <row r="372" spans="2:42" ht="95.25" customHeight="1" x14ac:dyDescent="0.25">
      <c r="B372" s="241"/>
      <c r="E372" s="244"/>
      <c r="I372" s="244"/>
      <c r="M372" s="244"/>
      <c r="Q372" s="244"/>
      <c r="U372" s="244"/>
      <c r="AE372" s="192"/>
      <c r="AF372" s="192"/>
      <c r="AG372" s="192"/>
      <c r="AH372" s="192"/>
      <c r="AI372" s="192"/>
      <c r="AJ372" s="192"/>
      <c r="AK372" s="192"/>
      <c r="AL372" s="192"/>
      <c r="AM372" s="192"/>
      <c r="AN372" s="192"/>
      <c r="AP372" s="192"/>
    </row>
    <row r="373" spans="2:42" ht="95.25" customHeight="1" x14ac:dyDescent="0.25">
      <c r="B373" s="241"/>
      <c r="E373" s="244"/>
      <c r="I373" s="244"/>
      <c r="M373" s="244"/>
      <c r="Q373" s="244"/>
      <c r="U373" s="244"/>
      <c r="AE373" s="192"/>
      <c r="AF373" s="192"/>
      <c r="AG373" s="192"/>
      <c r="AH373" s="192"/>
      <c r="AI373" s="192"/>
      <c r="AJ373" s="192"/>
      <c r="AK373" s="192"/>
      <c r="AL373" s="192"/>
      <c r="AM373" s="192"/>
      <c r="AN373" s="192"/>
      <c r="AP373" s="192"/>
    </row>
    <row r="374" spans="2:42" ht="95.25" customHeight="1" x14ac:dyDescent="0.25">
      <c r="B374" s="241"/>
      <c r="E374" s="244"/>
      <c r="I374" s="244"/>
      <c r="M374" s="244"/>
      <c r="Q374" s="244"/>
      <c r="U374" s="244"/>
      <c r="AE374" s="192"/>
      <c r="AF374" s="192"/>
      <c r="AG374" s="192"/>
      <c r="AH374" s="192"/>
      <c r="AI374" s="192"/>
      <c r="AJ374" s="192"/>
      <c r="AK374" s="192"/>
      <c r="AL374" s="192"/>
      <c r="AM374" s="192"/>
      <c r="AN374" s="192"/>
      <c r="AP374" s="192"/>
    </row>
    <row r="375" spans="2:42" ht="95.25" customHeight="1" x14ac:dyDescent="0.25">
      <c r="B375" s="241"/>
      <c r="E375" s="244"/>
      <c r="I375" s="244"/>
      <c r="M375" s="244"/>
      <c r="Q375" s="244"/>
      <c r="U375" s="244"/>
      <c r="AE375" s="192"/>
      <c r="AF375" s="192"/>
      <c r="AG375" s="192"/>
      <c r="AH375" s="192"/>
      <c r="AI375" s="192"/>
      <c r="AJ375" s="192"/>
      <c r="AK375" s="192"/>
      <c r="AL375" s="192"/>
      <c r="AM375" s="192"/>
      <c r="AN375" s="192"/>
      <c r="AP375" s="192"/>
    </row>
    <row r="376" spans="2:42" ht="95.25" customHeight="1" x14ac:dyDescent="0.25">
      <c r="B376" s="241"/>
      <c r="E376" s="244"/>
      <c r="I376" s="244"/>
      <c r="M376" s="244"/>
      <c r="Q376" s="244"/>
      <c r="U376" s="244"/>
      <c r="AE376" s="192"/>
      <c r="AF376" s="192"/>
      <c r="AG376" s="192"/>
      <c r="AH376" s="192"/>
      <c r="AI376" s="192"/>
      <c r="AJ376" s="192"/>
      <c r="AK376" s="192"/>
      <c r="AL376" s="192"/>
      <c r="AM376" s="192"/>
      <c r="AN376" s="192"/>
      <c r="AP376" s="192"/>
    </row>
    <row r="377" spans="2:42" ht="95.25" customHeight="1" x14ac:dyDescent="0.25">
      <c r="B377" s="241"/>
      <c r="E377" s="244"/>
      <c r="I377" s="244"/>
      <c r="M377" s="244"/>
      <c r="Q377" s="244"/>
      <c r="U377" s="244"/>
      <c r="AE377" s="192"/>
      <c r="AF377" s="192"/>
      <c r="AG377" s="192"/>
      <c r="AH377" s="192"/>
      <c r="AI377" s="192"/>
      <c r="AJ377" s="192"/>
      <c r="AK377" s="192"/>
      <c r="AL377" s="192"/>
      <c r="AM377" s="192"/>
      <c r="AN377" s="192"/>
      <c r="AP377" s="192"/>
    </row>
    <row r="378" spans="2:42" ht="95.25" customHeight="1" x14ac:dyDescent="0.25">
      <c r="B378" s="241"/>
      <c r="E378" s="244"/>
      <c r="I378" s="244"/>
      <c r="M378" s="244"/>
      <c r="Q378" s="244"/>
      <c r="U378" s="244"/>
      <c r="AE378" s="192"/>
      <c r="AF378" s="192"/>
      <c r="AG378" s="192"/>
      <c r="AH378" s="192"/>
      <c r="AI378" s="192"/>
      <c r="AJ378" s="192"/>
      <c r="AK378" s="192"/>
      <c r="AL378" s="192"/>
      <c r="AM378" s="192"/>
      <c r="AN378" s="192"/>
      <c r="AP378" s="192"/>
    </row>
    <row r="379" spans="2:42" ht="95.25" customHeight="1" x14ac:dyDescent="0.25">
      <c r="B379" s="241"/>
      <c r="E379" s="244"/>
      <c r="I379" s="244"/>
      <c r="M379" s="244"/>
      <c r="Q379" s="244"/>
      <c r="U379" s="244"/>
      <c r="AE379" s="192"/>
      <c r="AF379" s="192"/>
      <c r="AG379" s="192"/>
      <c r="AH379" s="192"/>
      <c r="AI379" s="192"/>
      <c r="AJ379" s="192"/>
      <c r="AK379" s="192"/>
      <c r="AL379" s="192"/>
      <c r="AM379" s="192"/>
      <c r="AN379" s="192"/>
      <c r="AP379" s="192"/>
    </row>
    <row r="380" spans="2:42" ht="95.25" customHeight="1" x14ac:dyDescent="0.25">
      <c r="B380" s="241"/>
      <c r="E380" s="244"/>
      <c r="I380" s="244"/>
      <c r="M380" s="244"/>
      <c r="Q380" s="244"/>
      <c r="U380" s="244"/>
      <c r="AE380" s="192"/>
      <c r="AF380" s="192"/>
      <c r="AG380" s="192"/>
      <c r="AH380" s="192"/>
      <c r="AI380" s="192"/>
      <c r="AJ380" s="192"/>
      <c r="AK380" s="192"/>
      <c r="AL380" s="192"/>
      <c r="AM380" s="192"/>
      <c r="AN380" s="192"/>
      <c r="AP380" s="192"/>
    </row>
    <row r="381" spans="2:42" ht="95.25" customHeight="1" x14ac:dyDescent="0.25">
      <c r="B381" s="241"/>
      <c r="E381" s="244"/>
      <c r="I381" s="244"/>
      <c r="M381" s="244"/>
      <c r="Q381" s="244"/>
      <c r="U381" s="244"/>
      <c r="AE381" s="192"/>
      <c r="AF381" s="192"/>
      <c r="AG381" s="192"/>
      <c r="AH381" s="192"/>
      <c r="AI381" s="192"/>
      <c r="AJ381" s="192"/>
      <c r="AK381" s="192"/>
      <c r="AL381" s="192"/>
      <c r="AM381" s="192"/>
      <c r="AN381" s="192"/>
      <c r="AP381" s="192"/>
    </row>
    <row r="382" spans="2:42" ht="95.25" customHeight="1" x14ac:dyDescent="0.25">
      <c r="B382" s="241"/>
      <c r="E382" s="244"/>
      <c r="I382" s="244"/>
      <c r="M382" s="244"/>
      <c r="Q382" s="244"/>
      <c r="U382" s="244"/>
      <c r="AE382" s="192"/>
      <c r="AF382" s="192"/>
      <c r="AG382" s="192"/>
      <c r="AH382" s="192"/>
      <c r="AI382" s="192"/>
      <c r="AJ382" s="192"/>
      <c r="AK382" s="192"/>
      <c r="AL382" s="192"/>
      <c r="AM382" s="192"/>
      <c r="AN382" s="192"/>
      <c r="AP382" s="192"/>
    </row>
    <row r="383" spans="2:42" ht="95.25" customHeight="1" x14ac:dyDescent="0.25">
      <c r="B383" s="241"/>
      <c r="E383" s="244"/>
      <c r="I383" s="244"/>
      <c r="M383" s="244"/>
      <c r="Q383" s="244"/>
      <c r="U383" s="244"/>
      <c r="AE383" s="192"/>
      <c r="AF383" s="192"/>
      <c r="AG383" s="192"/>
      <c r="AH383" s="192"/>
      <c r="AI383" s="192"/>
      <c r="AJ383" s="192"/>
      <c r="AK383" s="192"/>
      <c r="AL383" s="192"/>
      <c r="AM383" s="192"/>
      <c r="AN383" s="192"/>
      <c r="AP383" s="192"/>
    </row>
    <row r="384" spans="2:42" ht="95.25" customHeight="1" x14ac:dyDescent="0.25">
      <c r="B384" s="241"/>
      <c r="E384" s="244"/>
      <c r="I384" s="244"/>
      <c r="M384" s="244"/>
      <c r="Q384" s="244"/>
      <c r="U384" s="244"/>
      <c r="AE384" s="192"/>
      <c r="AF384" s="192"/>
      <c r="AG384" s="192"/>
      <c r="AH384" s="192"/>
      <c r="AI384" s="192"/>
      <c r="AJ384" s="192"/>
      <c r="AK384" s="192"/>
      <c r="AL384" s="192"/>
      <c r="AM384" s="192"/>
      <c r="AN384" s="192"/>
      <c r="AP384" s="192"/>
    </row>
    <row r="385" spans="2:42" ht="95.25" customHeight="1" x14ac:dyDescent="0.25">
      <c r="B385" s="241"/>
      <c r="E385" s="244"/>
      <c r="I385" s="244"/>
      <c r="M385" s="244"/>
      <c r="Q385" s="244"/>
      <c r="U385" s="244"/>
      <c r="AE385" s="192"/>
      <c r="AF385" s="192"/>
      <c r="AG385" s="192"/>
      <c r="AH385" s="192"/>
      <c r="AI385" s="192"/>
      <c r="AJ385" s="192"/>
      <c r="AK385" s="192"/>
      <c r="AL385" s="192"/>
      <c r="AM385" s="192"/>
      <c r="AN385" s="192"/>
      <c r="AP385" s="192"/>
    </row>
    <row r="386" spans="2:42" ht="95.25" customHeight="1" x14ac:dyDescent="0.25">
      <c r="B386" s="241"/>
      <c r="E386" s="244"/>
      <c r="I386" s="244"/>
      <c r="M386" s="244"/>
      <c r="Q386" s="244"/>
      <c r="U386" s="244"/>
      <c r="AE386" s="192"/>
      <c r="AF386" s="192"/>
      <c r="AG386" s="192"/>
      <c r="AH386" s="192"/>
      <c r="AI386" s="192"/>
      <c r="AJ386" s="192"/>
      <c r="AK386" s="192"/>
      <c r="AL386" s="192"/>
      <c r="AM386" s="192"/>
      <c r="AN386" s="192"/>
      <c r="AP386" s="192"/>
    </row>
    <row r="387" spans="2:42" ht="95.25" customHeight="1" x14ac:dyDescent="0.25">
      <c r="B387" s="241"/>
      <c r="E387" s="244"/>
      <c r="I387" s="244"/>
      <c r="M387" s="244"/>
      <c r="Q387" s="244"/>
      <c r="U387" s="244"/>
      <c r="AE387" s="192"/>
      <c r="AF387" s="192"/>
      <c r="AG387" s="192"/>
      <c r="AH387" s="192"/>
      <c r="AI387" s="192"/>
      <c r="AJ387" s="192"/>
      <c r="AK387" s="192"/>
      <c r="AL387" s="192"/>
      <c r="AM387" s="192"/>
      <c r="AN387" s="192"/>
      <c r="AP387" s="192"/>
    </row>
    <row r="388" spans="2:42" ht="95.25" customHeight="1" x14ac:dyDescent="0.25">
      <c r="B388" s="241"/>
      <c r="E388" s="244"/>
      <c r="I388" s="244"/>
      <c r="M388" s="244"/>
      <c r="Q388" s="244"/>
      <c r="U388" s="244"/>
      <c r="AE388" s="192"/>
      <c r="AF388" s="192"/>
      <c r="AG388" s="192"/>
      <c r="AH388" s="192"/>
      <c r="AI388" s="192"/>
      <c r="AJ388" s="192"/>
      <c r="AK388" s="192"/>
      <c r="AL388" s="192"/>
      <c r="AM388" s="192"/>
      <c r="AN388" s="192"/>
      <c r="AP388" s="192"/>
    </row>
    <row r="389" spans="2:42" ht="95.25" customHeight="1" x14ac:dyDescent="0.25">
      <c r="B389" s="241"/>
      <c r="E389" s="244"/>
      <c r="I389" s="244"/>
      <c r="M389" s="244"/>
      <c r="Q389" s="244"/>
      <c r="U389" s="244"/>
      <c r="AE389" s="192"/>
      <c r="AF389" s="192"/>
      <c r="AG389" s="192"/>
      <c r="AH389" s="192"/>
      <c r="AI389" s="192"/>
      <c r="AJ389" s="192"/>
      <c r="AK389" s="192"/>
      <c r="AL389" s="192"/>
      <c r="AM389" s="192"/>
      <c r="AN389" s="192"/>
      <c r="AP389" s="192"/>
    </row>
    <row r="390" spans="2:42" ht="95.25" customHeight="1" x14ac:dyDescent="0.25">
      <c r="B390" s="241"/>
      <c r="E390" s="244"/>
      <c r="I390" s="244"/>
      <c r="M390" s="244"/>
      <c r="Q390" s="244"/>
      <c r="U390" s="244"/>
      <c r="AE390" s="192"/>
      <c r="AF390" s="192"/>
      <c r="AG390" s="192"/>
      <c r="AH390" s="192"/>
      <c r="AI390" s="192"/>
      <c r="AJ390" s="192"/>
      <c r="AK390" s="192"/>
      <c r="AL390" s="192"/>
      <c r="AM390" s="192"/>
      <c r="AN390" s="192"/>
      <c r="AP390" s="192"/>
    </row>
    <row r="391" spans="2:42" ht="95.25" customHeight="1" x14ac:dyDescent="0.25">
      <c r="B391" s="241"/>
      <c r="E391" s="244"/>
      <c r="I391" s="244"/>
      <c r="M391" s="244"/>
      <c r="Q391" s="244"/>
      <c r="U391" s="244"/>
      <c r="AE391" s="192"/>
      <c r="AF391" s="192"/>
      <c r="AG391" s="192"/>
      <c r="AH391" s="192"/>
      <c r="AI391" s="192"/>
      <c r="AJ391" s="192"/>
      <c r="AK391" s="192"/>
      <c r="AL391" s="192"/>
      <c r="AM391" s="192"/>
      <c r="AN391" s="192"/>
      <c r="AP391" s="192"/>
    </row>
    <row r="392" spans="2:42" ht="95.25" customHeight="1" x14ac:dyDescent="0.25">
      <c r="B392" s="241"/>
      <c r="E392" s="244"/>
      <c r="I392" s="244"/>
      <c r="M392" s="244"/>
      <c r="Q392" s="244"/>
      <c r="U392" s="244"/>
      <c r="AE392" s="192"/>
      <c r="AF392" s="192"/>
      <c r="AG392" s="192"/>
      <c r="AH392" s="192"/>
      <c r="AI392" s="192"/>
      <c r="AJ392" s="192"/>
      <c r="AK392" s="192"/>
      <c r="AL392" s="192"/>
      <c r="AM392" s="192"/>
      <c r="AN392" s="192"/>
      <c r="AP392" s="192"/>
    </row>
    <row r="393" spans="2:42" ht="95.25" customHeight="1" x14ac:dyDescent="0.25">
      <c r="B393" s="241"/>
      <c r="E393" s="244"/>
      <c r="I393" s="244"/>
      <c r="M393" s="244"/>
      <c r="Q393" s="244"/>
      <c r="U393" s="244"/>
      <c r="AE393" s="192"/>
      <c r="AF393" s="192"/>
      <c r="AG393" s="192"/>
      <c r="AH393" s="192"/>
      <c r="AI393" s="192"/>
      <c r="AJ393" s="192"/>
      <c r="AK393" s="192"/>
      <c r="AL393" s="192"/>
      <c r="AM393" s="192"/>
      <c r="AN393" s="192"/>
      <c r="AP393" s="192"/>
    </row>
    <row r="394" spans="2:42" ht="95.25" customHeight="1" x14ac:dyDescent="0.25">
      <c r="B394" s="241"/>
      <c r="E394" s="244"/>
      <c r="I394" s="244"/>
      <c r="M394" s="244"/>
      <c r="Q394" s="244"/>
      <c r="U394" s="244"/>
      <c r="AE394" s="192"/>
      <c r="AF394" s="192"/>
      <c r="AG394" s="192"/>
      <c r="AH394" s="192"/>
      <c r="AI394" s="192"/>
      <c r="AJ394" s="192"/>
      <c r="AK394" s="192"/>
      <c r="AL394" s="192"/>
      <c r="AM394" s="192"/>
      <c r="AN394" s="192"/>
      <c r="AP394" s="192"/>
    </row>
    <row r="395" spans="2:42" ht="95.25" customHeight="1" x14ac:dyDescent="0.25">
      <c r="B395" s="241"/>
      <c r="E395" s="244"/>
      <c r="I395" s="244"/>
      <c r="M395" s="244"/>
      <c r="Q395" s="244"/>
      <c r="U395" s="244"/>
      <c r="AE395" s="192"/>
      <c r="AF395" s="192"/>
      <c r="AG395" s="192"/>
      <c r="AH395" s="192"/>
      <c r="AI395" s="192"/>
      <c r="AJ395" s="192"/>
      <c r="AK395" s="192"/>
      <c r="AL395" s="192"/>
      <c r="AM395" s="192"/>
      <c r="AN395" s="192"/>
      <c r="AP395" s="192"/>
    </row>
    <row r="396" spans="2:42" ht="95.25" customHeight="1" x14ac:dyDescent="0.25">
      <c r="B396" s="241"/>
      <c r="E396" s="244"/>
      <c r="I396" s="244"/>
      <c r="M396" s="244"/>
      <c r="Q396" s="244"/>
      <c r="U396" s="244"/>
      <c r="AE396" s="192"/>
      <c r="AF396" s="192"/>
      <c r="AG396" s="192"/>
      <c r="AH396" s="192"/>
      <c r="AI396" s="192"/>
      <c r="AJ396" s="192"/>
      <c r="AK396" s="192"/>
      <c r="AL396" s="192"/>
      <c r="AM396" s="192"/>
      <c r="AN396" s="192"/>
      <c r="AP396" s="192"/>
    </row>
    <row r="397" spans="2:42" ht="95.25" customHeight="1" x14ac:dyDescent="0.25">
      <c r="B397" s="241"/>
      <c r="E397" s="244"/>
      <c r="I397" s="244"/>
      <c r="M397" s="244"/>
      <c r="Q397" s="244"/>
      <c r="U397" s="244"/>
      <c r="AE397" s="192"/>
      <c r="AF397" s="192"/>
      <c r="AG397" s="192"/>
      <c r="AH397" s="192"/>
      <c r="AI397" s="192"/>
      <c r="AJ397" s="192"/>
      <c r="AK397" s="192"/>
      <c r="AL397" s="192"/>
      <c r="AM397" s="192"/>
      <c r="AN397" s="192"/>
      <c r="AP397" s="192"/>
    </row>
    <row r="398" spans="2:42" ht="95.25" customHeight="1" x14ac:dyDescent="0.25">
      <c r="B398" s="241"/>
      <c r="E398" s="244"/>
      <c r="I398" s="244"/>
      <c r="M398" s="244"/>
      <c r="Q398" s="244"/>
      <c r="U398" s="244"/>
      <c r="AE398" s="192"/>
      <c r="AF398" s="192"/>
      <c r="AG398" s="192"/>
      <c r="AH398" s="192"/>
      <c r="AI398" s="192"/>
      <c r="AJ398" s="192"/>
      <c r="AK398" s="192"/>
      <c r="AL398" s="192"/>
      <c r="AM398" s="192"/>
      <c r="AN398" s="192"/>
      <c r="AP398" s="192"/>
    </row>
    <row r="399" spans="2:42" ht="95.25" customHeight="1" x14ac:dyDescent="0.25">
      <c r="B399" s="241"/>
      <c r="E399" s="244"/>
      <c r="I399" s="244"/>
      <c r="M399" s="244"/>
      <c r="Q399" s="244"/>
      <c r="U399" s="244"/>
      <c r="AE399" s="192"/>
      <c r="AF399" s="192"/>
      <c r="AG399" s="192"/>
      <c r="AH399" s="192"/>
      <c r="AI399" s="192"/>
      <c r="AJ399" s="192"/>
      <c r="AK399" s="192"/>
      <c r="AL399" s="192"/>
      <c r="AM399" s="192"/>
      <c r="AN399" s="192"/>
      <c r="AP399" s="192"/>
    </row>
    <row r="400" spans="2:42" ht="95.25" customHeight="1" x14ac:dyDescent="0.25">
      <c r="B400" s="241"/>
      <c r="E400" s="244"/>
      <c r="I400" s="244"/>
      <c r="M400" s="244"/>
      <c r="Q400" s="244"/>
      <c r="U400" s="244"/>
      <c r="AE400" s="192"/>
      <c r="AF400" s="192"/>
      <c r="AG400" s="192"/>
      <c r="AH400" s="192"/>
      <c r="AI400" s="192"/>
      <c r="AJ400" s="192"/>
      <c r="AK400" s="192"/>
      <c r="AL400" s="192"/>
      <c r="AM400" s="192"/>
      <c r="AN400" s="192"/>
      <c r="AP400" s="192"/>
    </row>
    <row r="401" spans="2:42" ht="95.25" customHeight="1" x14ac:dyDescent="0.25">
      <c r="B401" s="241"/>
      <c r="E401" s="244"/>
      <c r="I401" s="244"/>
      <c r="M401" s="244"/>
      <c r="Q401" s="244"/>
      <c r="U401" s="244"/>
      <c r="AE401" s="192"/>
      <c r="AF401" s="192"/>
      <c r="AG401" s="192"/>
      <c r="AH401" s="192"/>
      <c r="AI401" s="192"/>
      <c r="AJ401" s="192"/>
      <c r="AK401" s="192"/>
      <c r="AL401" s="192"/>
      <c r="AM401" s="192"/>
      <c r="AN401" s="192"/>
      <c r="AP401" s="192"/>
    </row>
    <row r="402" spans="2:42" ht="95.25" customHeight="1" x14ac:dyDescent="0.25">
      <c r="B402" s="241"/>
      <c r="E402" s="244"/>
      <c r="I402" s="244"/>
      <c r="M402" s="244"/>
      <c r="Q402" s="244"/>
      <c r="U402" s="244"/>
      <c r="AE402" s="192"/>
      <c r="AF402" s="192"/>
      <c r="AG402" s="192"/>
      <c r="AH402" s="192"/>
      <c r="AI402" s="192"/>
      <c r="AJ402" s="192"/>
      <c r="AK402" s="192"/>
      <c r="AL402" s="192"/>
      <c r="AM402" s="192"/>
      <c r="AN402" s="192"/>
      <c r="AP402" s="192"/>
    </row>
    <row r="403" spans="2:42" ht="95.25" customHeight="1" x14ac:dyDescent="0.25">
      <c r="B403" s="241"/>
      <c r="E403" s="244"/>
      <c r="I403" s="244"/>
      <c r="M403" s="244"/>
      <c r="Q403" s="244"/>
      <c r="U403" s="244"/>
      <c r="AE403" s="192"/>
      <c r="AF403" s="192"/>
      <c r="AG403" s="192"/>
      <c r="AH403" s="192"/>
      <c r="AI403" s="192"/>
      <c r="AJ403" s="192"/>
      <c r="AK403" s="192"/>
      <c r="AL403" s="192"/>
      <c r="AM403" s="192"/>
      <c r="AN403" s="192"/>
      <c r="AP403" s="192"/>
    </row>
    <row r="404" spans="2:42" ht="95.25" customHeight="1" x14ac:dyDescent="0.25">
      <c r="B404" s="241"/>
      <c r="E404" s="244"/>
      <c r="I404" s="244"/>
      <c r="M404" s="244"/>
      <c r="Q404" s="244"/>
      <c r="U404" s="244"/>
      <c r="AE404" s="192"/>
      <c r="AF404" s="192"/>
      <c r="AG404" s="192"/>
      <c r="AH404" s="192"/>
      <c r="AI404" s="192"/>
      <c r="AJ404" s="192"/>
      <c r="AK404" s="192"/>
      <c r="AL404" s="192"/>
      <c r="AM404" s="192"/>
      <c r="AN404" s="192"/>
      <c r="AP404" s="192"/>
    </row>
    <row r="405" spans="2:42" ht="95.25" customHeight="1" x14ac:dyDescent="0.25">
      <c r="B405" s="241"/>
      <c r="E405" s="244"/>
      <c r="I405" s="244"/>
      <c r="M405" s="244"/>
      <c r="Q405" s="244"/>
      <c r="U405" s="244"/>
      <c r="AE405" s="192"/>
      <c r="AF405" s="192"/>
      <c r="AG405" s="192"/>
      <c r="AH405" s="192"/>
      <c r="AI405" s="192"/>
      <c r="AJ405" s="192"/>
      <c r="AK405" s="192"/>
      <c r="AL405" s="192"/>
      <c r="AM405" s="192"/>
      <c r="AN405" s="192"/>
      <c r="AP405" s="192"/>
    </row>
    <row r="406" spans="2:42" ht="95.25" customHeight="1" x14ac:dyDescent="0.25">
      <c r="B406" s="241"/>
      <c r="E406" s="244"/>
      <c r="I406" s="244"/>
      <c r="M406" s="244"/>
      <c r="Q406" s="244"/>
      <c r="U406" s="244"/>
      <c r="AE406" s="192"/>
      <c r="AF406" s="192"/>
      <c r="AG406" s="192"/>
      <c r="AH406" s="192"/>
      <c r="AI406" s="192"/>
      <c r="AJ406" s="192"/>
      <c r="AK406" s="192"/>
      <c r="AL406" s="192"/>
      <c r="AM406" s="192"/>
      <c r="AN406" s="192"/>
      <c r="AP406" s="192"/>
    </row>
    <row r="407" spans="2:42" ht="95.25" customHeight="1" x14ac:dyDescent="0.25">
      <c r="B407" s="241"/>
      <c r="E407" s="244"/>
      <c r="I407" s="244"/>
      <c r="M407" s="244"/>
      <c r="Q407" s="244"/>
      <c r="U407" s="244"/>
      <c r="AE407" s="192"/>
      <c r="AF407" s="192"/>
      <c r="AG407" s="192"/>
      <c r="AH407" s="192"/>
      <c r="AI407" s="192"/>
      <c r="AJ407" s="192"/>
      <c r="AK407" s="192"/>
      <c r="AL407" s="192"/>
      <c r="AM407" s="192"/>
      <c r="AN407" s="192"/>
      <c r="AP407" s="192"/>
    </row>
    <row r="408" spans="2:42" ht="95.25" customHeight="1" x14ac:dyDescent="0.25">
      <c r="B408" s="241"/>
      <c r="E408" s="244"/>
      <c r="I408" s="244"/>
      <c r="M408" s="244"/>
      <c r="Q408" s="244"/>
      <c r="U408" s="244"/>
      <c r="AE408" s="192"/>
      <c r="AF408" s="192"/>
      <c r="AG408" s="192"/>
      <c r="AH408" s="192"/>
      <c r="AI408" s="192"/>
      <c r="AJ408" s="192"/>
      <c r="AK408" s="192"/>
      <c r="AL408" s="192"/>
      <c r="AM408" s="192"/>
      <c r="AN408" s="192"/>
      <c r="AP408" s="192"/>
    </row>
    <row r="409" spans="2:42" ht="95.25" customHeight="1" x14ac:dyDescent="0.25">
      <c r="B409" s="241"/>
      <c r="E409" s="244"/>
      <c r="I409" s="244"/>
      <c r="M409" s="244"/>
      <c r="Q409" s="244"/>
      <c r="U409" s="244"/>
      <c r="AE409" s="192"/>
      <c r="AF409" s="192"/>
      <c r="AG409" s="192"/>
      <c r="AH409" s="192"/>
      <c r="AI409" s="192"/>
      <c r="AJ409" s="192"/>
      <c r="AK409" s="192"/>
      <c r="AL409" s="192"/>
      <c r="AM409" s="192"/>
      <c r="AN409" s="192"/>
      <c r="AP409" s="192"/>
    </row>
    <row r="410" spans="2:42" ht="95.25" customHeight="1" x14ac:dyDescent="0.25">
      <c r="B410" s="241"/>
      <c r="E410" s="244"/>
      <c r="I410" s="244"/>
      <c r="M410" s="244"/>
      <c r="Q410" s="244"/>
      <c r="U410" s="244"/>
      <c r="AE410" s="192"/>
      <c r="AF410" s="192"/>
      <c r="AG410" s="192"/>
      <c r="AH410" s="192"/>
      <c r="AI410" s="192"/>
      <c r="AJ410" s="192"/>
      <c r="AK410" s="192"/>
      <c r="AL410" s="192"/>
      <c r="AM410" s="192"/>
      <c r="AN410" s="192"/>
      <c r="AP410" s="192"/>
    </row>
    <row r="411" spans="2:42" ht="95.25" customHeight="1" x14ac:dyDescent="0.25">
      <c r="B411" s="241"/>
      <c r="E411" s="244"/>
      <c r="I411" s="244"/>
      <c r="M411" s="244"/>
      <c r="Q411" s="244"/>
      <c r="U411" s="244"/>
      <c r="AE411" s="192"/>
      <c r="AF411" s="192"/>
      <c r="AG411" s="192"/>
      <c r="AH411" s="192"/>
      <c r="AI411" s="192"/>
      <c r="AJ411" s="192"/>
      <c r="AK411" s="192"/>
      <c r="AL411" s="192"/>
      <c r="AM411" s="192"/>
      <c r="AN411" s="192"/>
      <c r="AP411" s="192"/>
    </row>
    <row r="412" spans="2:42" ht="95.25" customHeight="1" x14ac:dyDescent="0.25">
      <c r="B412" s="241"/>
      <c r="E412" s="244"/>
      <c r="I412" s="244"/>
      <c r="M412" s="244"/>
      <c r="Q412" s="244"/>
      <c r="U412" s="244"/>
      <c r="AE412" s="192"/>
      <c r="AF412" s="192"/>
      <c r="AG412" s="192"/>
      <c r="AH412" s="192"/>
      <c r="AI412" s="192"/>
      <c r="AJ412" s="192"/>
      <c r="AK412" s="192"/>
      <c r="AL412" s="192"/>
      <c r="AM412" s="192"/>
      <c r="AN412" s="192"/>
      <c r="AP412" s="192"/>
    </row>
    <row r="413" spans="2:42" ht="95.25" customHeight="1" x14ac:dyDescent="0.25">
      <c r="B413" s="241"/>
      <c r="E413" s="244"/>
      <c r="I413" s="244"/>
      <c r="M413" s="244"/>
      <c r="Q413" s="244"/>
      <c r="U413" s="244"/>
      <c r="AE413" s="192"/>
      <c r="AF413" s="192"/>
      <c r="AG413" s="192"/>
      <c r="AH413" s="192"/>
      <c r="AI413" s="192"/>
      <c r="AJ413" s="192"/>
      <c r="AK413" s="192"/>
      <c r="AL413" s="192"/>
      <c r="AM413" s="192"/>
      <c r="AN413" s="192"/>
      <c r="AP413" s="192"/>
    </row>
    <row r="414" spans="2:42" ht="95.25" customHeight="1" x14ac:dyDescent="0.25">
      <c r="B414" s="241"/>
      <c r="E414" s="244"/>
      <c r="I414" s="244"/>
      <c r="M414" s="244"/>
      <c r="Q414" s="244"/>
      <c r="U414" s="244"/>
      <c r="AE414" s="192"/>
      <c r="AF414" s="192"/>
      <c r="AG414" s="192"/>
      <c r="AH414" s="192"/>
      <c r="AI414" s="192"/>
      <c r="AJ414" s="192"/>
      <c r="AK414" s="192"/>
      <c r="AL414" s="192"/>
      <c r="AM414" s="192"/>
      <c r="AN414" s="192"/>
      <c r="AP414" s="192"/>
    </row>
    <row r="415" spans="2:42" ht="95.25" customHeight="1" x14ac:dyDescent="0.25">
      <c r="B415" s="241"/>
      <c r="E415" s="244"/>
      <c r="I415" s="244"/>
      <c r="M415" s="244"/>
      <c r="Q415" s="244"/>
      <c r="U415" s="244"/>
      <c r="AE415" s="192"/>
      <c r="AF415" s="192"/>
      <c r="AG415" s="192"/>
      <c r="AH415" s="192"/>
      <c r="AI415" s="192"/>
      <c r="AJ415" s="192"/>
      <c r="AK415" s="192"/>
      <c r="AL415" s="192"/>
      <c r="AM415" s="192"/>
      <c r="AN415" s="192"/>
      <c r="AP415" s="192"/>
    </row>
    <row r="416" spans="2:42" ht="95.25" customHeight="1" x14ac:dyDescent="0.25">
      <c r="B416" s="241"/>
      <c r="E416" s="244"/>
      <c r="I416" s="244"/>
      <c r="M416" s="244"/>
      <c r="Q416" s="244"/>
      <c r="U416" s="244"/>
      <c r="AE416" s="192"/>
      <c r="AF416" s="192"/>
      <c r="AG416" s="192"/>
      <c r="AH416" s="192"/>
      <c r="AI416" s="192"/>
      <c r="AJ416" s="192"/>
      <c r="AK416" s="192"/>
      <c r="AL416" s="192"/>
      <c r="AM416" s="192"/>
      <c r="AN416" s="192"/>
      <c r="AP416" s="192"/>
    </row>
    <row r="417" spans="2:42" ht="95.25" customHeight="1" x14ac:dyDescent="0.25">
      <c r="B417" s="241"/>
      <c r="E417" s="244"/>
      <c r="I417" s="244"/>
      <c r="M417" s="244"/>
      <c r="Q417" s="244"/>
      <c r="U417" s="244"/>
      <c r="AE417" s="192"/>
      <c r="AF417" s="192"/>
      <c r="AG417" s="192"/>
      <c r="AH417" s="192"/>
      <c r="AI417" s="192"/>
      <c r="AJ417" s="192"/>
      <c r="AK417" s="192"/>
      <c r="AL417" s="192"/>
      <c r="AM417" s="192"/>
      <c r="AN417" s="192"/>
      <c r="AP417" s="192"/>
    </row>
    <row r="418" spans="2:42" ht="95.25" customHeight="1" x14ac:dyDescent="0.25">
      <c r="B418" s="241"/>
      <c r="E418" s="244"/>
      <c r="I418" s="244"/>
      <c r="M418" s="244"/>
      <c r="Q418" s="244"/>
      <c r="U418" s="244"/>
      <c r="AE418" s="192"/>
      <c r="AF418" s="192"/>
      <c r="AG418" s="192"/>
      <c r="AH418" s="192"/>
      <c r="AI418" s="192"/>
      <c r="AJ418" s="192"/>
      <c r="AK418" s="192"/>
      <c r="AL418" s="192"/>
      <c r="AM418" s="192"/>
      <c r="AN418" s="192"/>
      <c r="AP418" s="192"/>
    </row>
    <row r="419" spans="2:42" ht="95.25" customHeight="1" x14ac:dyDescent="0.25">
      <c r="B419" s="241"/>
      <c r="E419" s="244"/>
      <c r="I419" s="244"/>
      <c r="M419" s="244"/>
      <c r="Q419" s="244"/>
      <c r="U419" s="244"/>
      <c r="AE419" s="192"/>
      <c r="AF419" s="192"/>
      <c r="AG419" s="192"/>
      <c r="AH419" s="192"/>
      <c r="AI419" s="192"/>
      <c r="AJ419" s="192"/>
      <c r="AK419" s="192"/>
      <c r="AL419" s="192"/>
      <c r="AM419" s="192"/>
      <c r="AN419" s="192"/>
      <c r="AP419" s="192"/>
    </row>
    <row r="420" spans="2:42" ht="95.25" customHeight="1" x14ac:dyDescent="0.25">
      <c r="B420" s="241"/>
      <c r="E420" s="244"/>
      <c r="I420" s="244"/>
      <c r="M420" s="244"/>
      <c r="Q420" s="244"/>
      <c r="U420" s="244"/>
      <c r="AE420" s="192"/>
      <c r="AF420" s="192"/>
      <c r="AG420" s="192"/>
      <c r="AH420" s="192"/>
      <c r="AI420" s="192"/>
      <c r="AJ420" s="192"/>
      <c r="AK420" s="192"/>
      <c r="AL420" s="192"/>
      <c r="AM420" s="192"/>
      <c r="AN420" s="192"/>
      <c r="AP420" s="192"/>
    </row>
    <row r="421" spans="2:42" ht="95.25" customHeight="1" x14ac:dyDescent="0.25">
      <c r="B421" s="241"/>
      <c r="E421" s="244"/>
      <c r="I421" s="244"/>
      <c r="M421" s="244"/>
      <c r="Q421" s="244"/>
      <c r="U421" s="244"/>
      <c r="AE421" s="192"/>
      <c r="AF421" s="192"/>
      <c r="AG421" s="192"/>
      <c r="AH421" s="192"/>
      <c r="AI421" s="192"/>
      <c r="AJ421" s="192"/>
      <c r="AK421" s="192"/>
      <c r="AL421" s="192"/>
      <c r="AM421" s="192"/>
      <c r="AN421" s="192"/>
      <c r="AP421" s="192"/>
    </row>
    <row r="422" spans="2:42" ht="95.25" customHeight="1" x14ac:dyDescent="0.25">
      <c r="B422" s="241"/>
      <c r="E422" s="244"/>
      <c r="I422" s="244"/>
      <c r="M422" s="244"/>
      <c r="Q422" s="244"/>
      <c r="U422" s="244"/>
      <c r="AE422" s="192"/>
      <c r="AF422" s="192"/>
      <c r="AG422" s="192"/>
      <c r="AH422" s="192"/>
      <c r="AI422" s="192"/>
      <c r="AJ422" s="192"/>
      <c r="AK422" s="192"/>
      <c r="AL422" s="192"/>
      <c r="AM422" s="192"/>
      <c r="AN422" s="192"/>
      <c r="AP422" s="192"/>
    </row>
    <row r="423" spans="2:42" ht="95.25" customHeight="1" x14ac:dyDescent="0.25">
      <c r="B423" s="241"/>
      <c r="E423" s="244"/>
      <c r="I423" s="244"/>
      <c r="M423" s="244"/>
      <c r="Q423" s="244"/>
      <c r="U423" s="244"/>
      <c r="AE423" s="192"/>
      <c r="AF423" s="192"/>
      <c r="AG423" s="192"/>
      <c r="AH423" s="192"/>
      <c r="AI423" s="192"/>
      <c r="AJ423" s="192"/>
      <c r="AK423" s="192"/>
      <c r="AL423" s="192"/>
      <c r="AM423" s="192"/>
      <c r="AN423" s="192"/>
      <c r="AP423" s="192"/>
    </row>
    <row r="424" spans="2:42" ht="95.25" customHeight="1" x14ac:dyDescent="0.25">
      <c r="B424" s="241"/>
      <c r="E424" s="244"/>
      <c r="I424" s="244"/>
      <c r="M424" s="244"/>
      <c r="Q424" s="244"/>
      <c r="U424" s="244"/>
      <c r="AE424" s="192"/>
      <c r="AF424" s="192"/>
      <c r="AG424" s="192"/>
      <c r="AH424" s="192"/>
      <c r="AI424" s="192"/>
      <c r="AJ424" s="192"/>
      <c r="AK424" s="192"/>
      <c r="AL424" s="192"/>
      <c r="AM424" s="192"/>
      <c r="AN424" s="192"/>
      <c r="AP424" s="192"/>
    </row>
    <row r="425" spans="2:42" ht="95.25" customHeight="1" x14ac:dyDescent="0.25">
      <c r="B425" s="241"/>
      <c r="E425" s="244"/>
      <c r="I425" s="244"/>
      <c r="M425" s="244"/>
      <c r="Q425" s="244"/>
      <c r="U425" s="244"/>
      <c r="AE425" s="192"/>
      <c r="AF425" s="192"/>
      <c r="AG425" s="192"/>
      <c r="AH425" s="192"/>
      <c r="AI425" s="192"/>
      <c r="AJ425" s="192"/>
      <c r="AK425" s="192"/>
      <c r="AL425" s="192"/>
      <c r="AM425" s="192"/>
      <c r="AN425" s="192"/>
      <c r="AP425" s="192"/>
    </row>
    <row r="426" spans="2:42" ht="95.25" customHeight="1" x14ac:dyDescent="0.25">
      <c r="B426" s="241"/>
      <c r="E426" s="244"/>
      <c r="I426" s="244"/>
      <c r="M426" s="244"/>
      <c r="Q426" s="244"/>
      <c r="U426" s="244"/>
      <c r="AE426" s="192"/>
      <c r="AF426" s="192"/>
      <c r="AG426" s="192"/>
      <c r="AH426" s="192"/>
      <c r="AI426" s="192"/>
      <c r="AJ426" s="192"/>
      <c r="AK426" s="192"/>
      <c r="AL426" s="192"/>
      <c r="AM426" s="192"/>
      <c r="AN426" s="192"/>
      <c r="AP426" s="192"/>
    </row>
    <row r="427" spans="2:42" ht="95.25" customHeight="1" x14ac:dyDescent="0.25">
      <c r="B427" s="241"/>
      <c r="E427" s="244"/>
      <c r="I427" s="244"/>
      <c r="M427" s="244"/>
      <c r="Q427" s="244"/>
      <c r="U427" s="244"/>
      <c r="AE427" s="192"/>
      <c r="AF427" s="192"/>
      <c r="AG427" s="192"/>
      <c r="AH427" s="192"/>
      <c r="AI427" s="192"/>
      <c r="AJ427" s="192"/>
      <c r="AK427" s="192"/>
      <c r="AL427" s="192"/>
      <c r="AM427" s="192"/>
      <c r="AN427" s="192"/>
      <c r="AP427" s="192"/>
    </row>
    <row r="428" spans="2:42" ht="95.25" customHeight="1" x14ac:dyDescent="0.25">
      <c r="B428" s="241"/>
      <c r="E428" s="244"/>
      <c r="I428" s="244"/>
      <c r="M428" s="244"/>
      <c r="Q428" s="244"/>
      <c r="U428" s="244"/>
      <c r="AE428" s="192"/>
      <c r="AF428" s="192"/>
      <c r="AG428" s="192"/>
      <c r="AH428" s="192"/>
      <c r="AI428" s="192"/>
      <c r="AJ428" s="192"/>
      <c r="AK428" s="192"/>
      <c r="AL428" s="192"/>
      <c r="AM428" s="192"/>
      <c r="AN428" s="192"/>
      <c r="AP428" s="192"/>
    </row>
    <row r="429" spans="2:42" ht="95.25" customHeight="1" x14ac:dyDescent="0.25">
      <c r="B429" s="241"/>
      <c r="E429" s="244"/>
      <c r="I429" s="244"/>
      <c r="M429" s="244"/>
      <c r="Q429" s="244"/>
      <c r="U429" s="244"/>
      <c r="AE429" s="192"/>
      <c r="AF429" s="192"/>
      <c r="AG429" s="192"/>
      <c r="AH429" s="192"/>
      <c r="AI429" s="192"/>
      <c r="AJ429" s="192"/>
      <c r="AK429" s="192"/>
      <c r="AL429" s="192"/>
      <c r="AM429" s="192"/>
      <c r="AN429" s="192"/>
      <c r="AP429" s="192"/>
    </row>
    <row r="430" spans="2:42" ht="95.25" customHeight="1" x14ac:dyDescent="0.25">
      <c r="B430" s="241"/>
      <c r="E430" s="244"/>
      <c r="I430" s="244"/>
      <c r="M430" s="244"/>
      <c r="Q430" s="244"/>
      <c r="U430" s="244"/>
      <c r="AE430" s="192"/>
      <c r="AF430" s="192"/>
      <c r="AG430" s="192"/>
      <c r="AH430" s="192"/>
      <c r="AI430" s="192"/>
      <c r="AJ430" s="192"/>
      <c r="AK430" s="192"/>
      <c r="AL430" s="192"/>
      <c r="AM430" s="192"/>
      <c r="AN430" s="192"/>
      <c r="AP430" s="192"/>
    </row>
    <row r="431" spans="2:42" ht="95.25" customHeight="1" x14ac:dyDescent="0.25">
      <c r="B431" s="241"/>
      <c r="E431" s="244"/>
      <c r="I431" s="244"/>
      <c r="M431" s="244"/>
      <c r="Q431" s="244"/>
      <c r="U431" s="244"/>
      <c r="AE431" s="192"/>
      <c r="AF431" s="192"/>
      <c r="AG431" s="192"/>
      <c r="AH431" s="192"/>
      <c r="AI431" s="192"/>
      <c r="AJ431" s="192"/>
      <c r="AK431" s="192"/>
      <c r="AL431" s="192"/>
      <c r="AM431" s="192"/>
      <c r="AN431" s="192"/>
      <c r="AP431" s="192"/>
    </row>
    <row r="432" spans="2:42" ht="95.25" customHeight="1" x14ac:dyDescent="0.25">
      <c r="B432" s="241"/>
      <c r="E432" s="244"/>
      <c r="I432" s="244"/>
      <c r="M432" s="244"/>
      <c r="Q432" s="244"/>
      <c r="U432" s="244"/>
      <c r="AE432" s="192"/>
      <c r="AF432" s="192"/>
      <c r="AG432" s="192"/>
      <c r="AH432" s="192"/>
      <c r="AI432" s="192"/>
      <c r="AJ432" s="192"/>
      <c r="AK432" s="192"/>
      <c r="AL432" s="192"/>
      <c r="AM432" s="192"/>
      <c r="AN432" s="192"/>
      <c r="AP432" s="192"/>
    </row>
    <row r="433" spans="2:42" ht="95.25" customHeight="1" x14ac:dyDescent="0.25">
      <c r="B433" s="241"/>
      <c r="E433" s="244"/>
      <c r="I433" s="244"/>
      <c r="M433" s="244"/>
      <c r="Q433" s="244"/>
      <c r="U433" s="244"/>
      <c r="AE433" s="192"/>
      <c r="AF433" s="192"/>
      <c r="AG433" s="192"/>
      <c r="AH433" s="192"/>
      <c r="AI433" s="192"/>
      <c r="AJ433" s="192"/>
      <c r="AK433" s="192"/>
      <c r="AL433" s="192"/>
      <c r="AM433" s="192"/>
      <c r="AN433" s="192"/>
      <c r="AP433" s="192"/>
    </row>
    <row r="434" spans="2:42" ht="95.25" customHeight="1" x14ac:dyDescent="0.25">
      <c r="B434" s="241"/>
      <c r="E434" s="244"/>
      <c r="I434" s="244"/>
      <c r="M434" s="244"/>
      <c r="Q434" s="244"/>
      <c r="U434" s="244"/>
      <c r="AE434" s="192"/>
      <c r="AF434" s="192"/>
      <c r="AG434" s="192"/>
      <c r="AH434" s="192"/>
      <c r="AI434" s="192"/>
      <c r="AJ434" s="192"/>
      <c r="AK434" s="192"/>
      <c r="AL434" s="192"/>
      <c r="AM434" s="192"/>
      <c r="AN434" s="192"/>
      <c r="AP434" s="192"/>
    </row>
    <row r="435" spans="2:42" ht="95.25" customHeight="1" x14ac:dyDescent="0.25">
      <c r="B435" s="241"/>
      <c r="E435" s="244"/>
      <c r="I435" s="244"/>
      <c r="M435" s="244"/>
      <c r="Q435" s="244"/>
      <c r="U435" s="244"/>
      <c r="AE435" s="192"/>
      <c r="AF435" s="192"/>
      <c r="AG435" s="192"/>
      <c r="AH435" s="192"/>
      <c r="AI435" s="192"/>
      <c r="AJ435" s="192"/>
      <c r="AK435" s="192"/>
      <c r="AL435" s="192"/>
      <c r="AM435" s="192"/>
      <c r="AN435" s="192"/>
      <c r="AP435" s="192"/>
    </row>
    <row r="436" spans="2:42" ht="95.25" customHeight="1" x14ac:dyDescent="0.25">
      <c r="B436" s="241"/>
      <c r="E436" s="244"/>
      <c r="I436" s="244"/>
      <c r="M436" s="244"/>
      <c r="Q436" s="244"/>
      <c r="U436" s="244"/>
      <c r="AE436" s="192"/>
      <c r="AF436" s="192"/>
      <c r="AG436" s="192"/>
      <c r="AH436" s="192"/>
      <c r="AI436" s="192"/>
      <c r="AJ436" s="192"/>
      <c r="AK436" s="192"/>
      <c r="AL436" s="192"/>
      <c r="AM436" s="192"/>
      <c r="AN436" s="192"/>
      <c r="AP436" s="192"/>
    </row>
    <row r="437" spans="2:42" ht="95.25" customHeight="1" x14ac:dyDescent="0.25">
      <c r="B437" s="241"/>
      <c r="E437" s="244"/>
      <c r="I437" s="244"/>
      <c r="M437" s="244"/>
      <c r="Q437" s="244"/>
      <c r="U437" s="244"/>
      <c r="AE437" s="192"/>
      <c r="AF437" s="192"/>
      <c r="AG437" s="192"/>
      <c r="AH437" s="192"/>
      <c r="AI437" s="192"/>
      <c r="AJ437" s="192"/>
      <c r="AK437" s="192"/>
      <c r="AL437" s="192"/>
      <c r="AM437" s="192"/>
      <c r="AN437" s="192"/>
      <c r="AP437" s="192"/>
    </row>
    <row r="438" spans="2:42" ht="95.25" customHeight="1" x14ac:dyDescent="0.25">
      <c r="B438" s="241"/>
      <c r="E438" s="244"/>
      <c r="I438" s="244"/>
      <c r="M438" s="244"/>
      <c r="Q438" s="244"/>
      <c r="U438" s="244"/>
      <c r="AE438" s="192"/>
      <c r="AF438" s="192"/>
      <c r="AG438" s="192"/>
      <c r="AH438" s="192"/>
      <c r="AI438" s="192"/>
      <c r="AJ438" s="192"/>
      <c r="AK438" s="192"/>
      <c r="AL438" s="192"/>
      <c r="AM438" s="192"/>
      <c r="AN438" s="192"/>
      <c r="AP438" s="192"/>
    </row>
    <row r="439" spans="2:42" ht="95.25" customHeight="1" x14ac:dyDescent="0.25">
      <c r="B439" s="241"/>
      <c r="E439" s="244"/>
      <c r="I439" s="244"/>
      <c r="M439" s="244"/>
      <c r="Q439" s="244"/>
      <c r="U439" s="244"/>
      <c r="AE439" s="192"/>
      <c r="AF439" s="192"/>
      <c r="AG439" s="192"/>
      <c r="AH439" s="192"/>
      <c r="AI439" s="192"/>
      <c r="AJ439" s="192"/>
      <c r="AK439" s="192"/>
      <c r="AL439" s="192"/>
      <c r="AM439" s="192"/>
      <c r="AN439" s="192"/>
      <c r="AP439" s="192"/>
    </row>
    <row r="440" spans="2:42" ht="95.25" customHeight="1" x14ac:dyDescent="0.25">
      <c r="B440" s="241"/>
      <c r="E440" s="244"/>
      <c r="I440" s="244"/>
      <c r="M440" s="244"/>
      <c r="Q440" s="244"/>
      <c r="U440" s="244"/>
      <c r="AE440" s="192"/>
      <c r="AF440" s="192"/>
      <c r="AG440" s="192"/>
      <c r="AH440" s="192"/>
      <c r="AI440" s="192"/>
      <c r="AJ440" s="192"/>
      <c r="AK440" s="192"/>
      <c r="AL440" s="192"/>
      <c r="AM440" s="192"/>
      <c r="AN440" s="192"/>
      <c r="AP440" s="192"/>
    </row>
    <row r="441" spans="2:42" ht="95.25" customHeight="1" x14ac:dyDescent="0.25">
      <c r="B441" s="241"/>
      <c r="E441" s="244"/>
      <c r="I441" s="244"/>
      <c r="M441" s="244"/>
      <c r="Q441" s="244"/>
      <c r="U441" s="244"/>
      <c r="AE441" s="192"/>
      <c r="AF441" s="192"/>
      <c r="AG441" s="192"/>
      <c r="AH441" s="192"/>
      <c r="AI441" s="192"/>
      <c r="AJ441" s="192"/>
      <c r="AK441" s="192"/>
      <c r="AL441" s="192"/>
      <c r="AM441" s="192"/>
      <c r="AN441" s="192"/>
      <c r="AP441" s="192"/>
    </row>
    <row r="442" spans="2:42" ht="95.25" customHeight="1" x14ac:dyDescent="0.25">
      <c r="B442" s="241"/>
      <c r="E442" s="244"/>
      <c r="I442" s="244"/>
      <c r="M442" s="244"/>
      <c r="Q442" s="244"/>
      <c r="U442" s="244"/>
      <c r="AE442" s="192"/>
      <c r="AF442" s="192"/>
      <c r="AG442" s="192"/>
      <c r="AH442" s="192"/>
      <c r="AI442" s="192"/>
      <c r="AJ442" s="192"/>
      <c r="AK442" s="192"/>
      <c r="AL442" s="192"/>
      <c r="AM442" s="192"/>
      <c r="AN442" s="192"/>
      <c r="AP442" s="192"/>
    </row>
    <row r="443" spans="2:42" ht="95.25" customHeight="1" x14ac:dyDescent="0.25">
      <c r="B443" s="241"/>
      <c r="E443" s="244"/>
      <c r="I443" s="244"/>
      <c r="M443" s="244"/>
      <c r="Q443" s="244"/>
      <c r="U443" s="244"/>
      <c r="AE443" s="192"/>
      <c r="AF443" s="192"/>
      <c r="AG443" s="192"/>
      <c r="AH443" s="192"/>
      <c r="AI443" s="192"/>
      <c r="AJ443" s="192"/>
      <c r="AK443" s="192"/>
      <c r="AL443" s="192"/>
      <c r="AM443" s="192"/>
      <c r="AN443" s="192"/>
      <c r="AP443" s="192"/>
    </row>
    <row r="444" spans="2:42" ht="95.25" customHeight="1" x14ac:dyDescent="0.25">
      <c r="B444" s="241"/>
      <c r="E444" s="244"/>
      <c r="I444" s="244"/>
      <c r="M444" s="244"/>
      <c r="Q444" s="244"/>
      <c r="U444" s="244"/>
      <c r="AE444" s="192"/>
      <c r="AF444" s="192"/>
      <c r="AG444" s="192"/>
      <c r="AH444" s="192"/>
      <c r="AI444" s="192"/>
      <c r="AJ444" s="192"/>
      <c r="AK444" s="192"/>
      <c r="AL444" s="192"/>
      <c r="AM444" s="192"/>
      <c r="AN444" s="192"/>
      <c r="AP444" s="192"/>
    </row>
    <row r="445" spans="2:42" ht="95.25" customHeight="1" x14ac:dyDescent="0.25">
      <c r="B445" s="241"/>
      <c r="E445" s="244"/>
      <c r="I445" s="244"/>
      <c r="M445" s="244"/>
      <c r="Q445" s="244"/>
      <c r="U445" s="244"/>
      <c r="AE445" s="192"/>
      <c r="AF445" s="192"/>
      <c r="AG445" s="192"/>
      <c r="AH445" s="192"/>
      <c r="AI445" s="192"/>
      <c r="AJ445" s="192"/>
      <c r="AK445" s="192"/>
      <c r="AL445" s="192"/>
      <c r="AM445" s="192"/>
      <c r="AN445" s="192"/>
      <c r="AP445" s="192"/>
    </row>
    <row r="446" spans="2:42" ht="95.25" customHeight="1" x14ac:dyDescent="0.25">
      <c r="B446" s="241"/>
      <c r="E446" s="244"/>
      <c r="I446" s="244"/>
      <c r="M446" s="244"/>
      <c r="Q446" s="244"/>
      <c r="U446" s="244"/>
      <c r="AE446" s="192"/>
      <c r="AF446" s="192"/>
      <c r="AG446" s="192"/>
      <c r="AH446" s="192"/>
      <c r="AI446" s="192"/>
      <c r="AJ446" s="192"/>
      <c r="AK446" s="192"/>
      <c r="AL446" s="192"/>
      <c r="AM446" s="192"/>
      <c r="AN446" s="192"/>
      <c r="AP446" s="192"/>
    </row>
    <row r="447" spans="2:42" ht="95.25" customHeight="1" x14ac:dyDescent="0.25">
      <c r="B447" s="241"/>
      <c r="E447" s="244"/>
      <c r="I447" s="244"/>
      <c r="M447" s="244"/>
      <c r="Q447" s="244"/>
      <c r="U447" s="244"/>
      <c r="AE447" s="192"/>
      <c r="AF447" s="192"/>
      <c r="AG447" s="192"/>
      <c r="AH447" s="192"/>
      <c r="AI447" s="192"/>
      <c r="AJ447" s="192"/>
      <c r="AK447" s="192"/>
      <c r="AL447" s="192"/>
      <c r="AM447" s="192"/>
      <c r="AN447" s="192"/>
      <c r="AP447" s="192"/>
    </row>
    <row r="448" spans="2:42" ht="95.25" customHeight="1" x14ac:dyDescent="0.25">
      <c r="B448" s="241"/>
      <c r="E448" s="244"/>
      <c r="I448" s="244"/>
      <c r="M448" s="244"/>
      <c r="Q448" s="244"/>
      <c r="U448" s="244"/>
      <c r="AE448" s="192"/>
      <c r="AF448" s="192"/>
      <c r="AG448" s="192"/>
      <c r="AH448" s="192"/>
      <c r="AI448" s="192"/>
      <c r="AJ448" s="192"/>
      <c r="AK448" s="192"/>
      <c r="AL448" s="192"/>
      <c r="AM448" s="192"/>
      <c r="AN448" s="192"/>
      <c r="AP448" s="192"/>
    </row>
    <row r="449" spans="2:42" ht="95.25" customHeight="1" x14ac:dyDescent="0.25">
      <c r="B449" s="241"/>
      <c r="E449" s="244"/>
      <c r="I449" s="244"/>
      <c r="M449" s="244"/>
      <c r="Q449" s="244"/>
      <c r="U449" s="244"/>
      <c r="AE449" s="192"/>
      <c r="AF449" s="192"/>
      <c r="AG449" s="192"/>
      <c r="AH449" s="192"/>
      <c r="AI449" s="192"/>
      <c r="AJ449" s="192"/>
      <c r="AK449" s="192"/>
      <c r="AL449" s="192"/>
      <c r="AM449" s="192"/>
      <c r="AN449" s="192"/>
      <c r="AP449" s="192"/>
    </row>
    <row r="450" spans="2:42" ht="95.25" customHeight="1" x14ac:dyDescent="0.25">
      <c r="B450" s="241"/>
      <c r="E450" s="244"/>
      <c r="I450" s="244"/>
      <c r="M450" s="244"/>
      <c r="Q450" s="244"/>
      <c r="U450" s="244"/>
      <c r="AE450" s="192"/>
      <c r="AF450" s="192"/>
      <c r="AG450" s="192"/>
      <c r="AH450" s="192"/>
      <c r="AI450" s="192"/>
      <c r="AJ450" s="192"/>
      <c r="AK450" s="192"/>
      <c r="AL450" s="192"/>
      <c r="AM450" s="192"/>
      <c r="AN450" s="192"/>
      <c r="AP450" s="192"/>
    </row>
    <row r="451" spans="2:42" ht="95.25" customHeight="1" x14ac:dyDescent="0.25">
      <c r="B451" s="241"/>
      <c r="E451" s="244"/>
      <c r="I451" s="244"/>
      <c r="M451" s="244"/>
      <c r="Q451" s="244"/>
      <c r="U451" s="244"/>
      <c r="AE451" s="192"/>
      <c r="AF451" s="192"/>
      <c r="AG451" s="192"/>
      <c r="AH451" s="192"/>
      <c r="AI451" s="192"/>
      <c r="AJ451" s="192"/>
      <c r="AK451" s="192"/>
      <c r="AL451" s="192"/>
      <c r="AM451" s="192"/>
      <c r="AN451" s="192"/>
      <c r="AP451" s="192"/>
    </row>
    <row r="452" spans="2:42" ht="95.25" customHeight="1" x14ac:dyDescent="0.25">
      <c r="B452" s="241"/>
      <c r="E452" s="244"/>
      <c r="I452" s="244"/>
      <c r="M452" s="244"/>
      <c r="Q452" s="244"/>
      <c r="U452" s="244"/>
      <c r="AE452" s="192"/>
      <c r="AF452" s="192"/>
      <c r="AG452" s="192"/>
      <c r="AH452" s="192"/>
      <c r="AI452" s="192"/>
      <c r="AJ452" s="192"/>
      <c r="AK452" s="192"/>
      <c r="AL452" s="192"/>
      <c r="AM452" s="192"/>
      <c r="AN452" s="192"/>
      <c r="AP452" s="192"/>
    </row>
    <row r="453" spans="2:42" ht="95.25" customHeight="1" x14ac:dyDescent="0.25">
      <c r="B453" s="241"/>
      <c r="E453" s="244"/>
      <c r="I453" s="244"/>
      <c r="M453" s="244"/>
      <c r="Q453" s="244"/>
      <c r="U453" s="244"/>
      <c r="AE453" s="192"/>
      <c r="AF453" s="192"/>
      <c r="AG453" s="192"/>
      <c r="AH453" s="192"/>
      <c r="AI453" s="192"/>
      <c r="AJ453" s="192"/>
      <c r="AK453" s="192"/>
      <c r="AL453" s="192"/>
      <c r="AM453" s="192"/>
      <c r="AN453" s="192"/>
      <c r="AP453" s="192"/>
    </row>
    <row r="454" spans="2:42" ht="95.25" customHeight="1" x14ac:dyDescent="0.25">
      <c r="B454" s="241"/>
      <c r="E454" s="244"/>
      <c r="I454" s="244"/>
      <c r="M454" s="244"/>
      <c r="Q454" s="244"/>
      <c r="U454" s="244"/>
      <c r="AE454" s="192"/>
      <c r="AF454" s="192"/>
      <c r="AG454" s="192"/>
      <c r="AH454" s="192"/>
      <c r="AI454" s="192"/>
      <c r="AJ454" s="192"/>
      <c r="AK454" s="192"/>
      <c r="AL454" s="192"/>
      <c r="AM454" s="192"/>
      <c r="AN454" s="192"/>
      <c r="AP454" s="192"/>
    </row>
    <row r="455" spans="2:42" ht="95.25" customHeight="1" x14ac:dyDescent="0.25">
      <c r="B455" s="241"/>
      <c r="E455" s="244"/>
      <c r="I455" s="244"/>
      <c r="M455" s="244"/>
      <c r="Q455" s="244"/>
      <c r="U455" s="244"/>
      <c r="AE455" s="192"/>
      <c r="AF455" s="192"/>
      <c r="AG455" s="192"/>
      <c r="AH455" s="192"/>
      <c r="AI455" s="192"/>
      <c r="AJ455" s="192"/>
      <c r="AK455" s="192"/>
      <c r="AL455" s="192"/>
      <c r="AM455" s="192"/>
      <c r="AN455" s="192"/>
      <c r="AP455" s="192"/>
    </row>
    <row r="456" spans="2:42" ht="95.25" customHeight="1" x14ac:dyDescent="0.25">
      <c r="B456" s="241"/>
      <c r="E456" s="244"/>
      <c r="I456" s="244"/>
      <c r="M456" s="244"/>
      <c r="Q456" s="244"/>
      <c r="U456" s="244"/>
      <c r="AE456" s="192"/>
      <c r="AF456" s="192"/>
      <c r="AG456" s="192"/>
      <c r="AH456" s="192"/>
      <c r="AI456" s="192"/>
      <c r="AJ456" s="192"/>
      <c r="AK456" s="192"/>
      <c r="AL456" s="192"/>
      <c r="AM456" s="192"/>
      <c r="AN456" s="192"/>
      <c r="AP456" s="192"/>
    </row>
    <row r="457" spans="2:42" ht="95.25" customHeight="1" x14ac:dyDescent="0.25">
      <c r="B457" s="241"/>
      <c r="E457" s="244"/>
      <c r="I457" s="244"/>
      <c r="M457" s="244"/>
      <c r="Q457" s="244"/>
      <c r="U457" s="244"/>
      <c r="AE457" s="192"/>
      <c r="AF457" s="192"/>
      <c r="AG457" s="192"/>
      <c r="AH457" s="192"/>
      <c r="AI457" s="192"/>
      <c r="AJ457" s="192"/>
      <c r="AK457" s="192"/>
      <c r="AL457" s="192"/>
      <c r="AM457" s="192"/>
      <c r="AN457" s="192"/>
      <c r="AP457" s="192"/>
    </row>
    <row r="458" spans="2:42" ht="95.25" customHeight="1" x14ac:dyDescent="0.25">
      <c r="B458" s="241"/>
      <c r="E458" s="244"/>
      <c r="I458" s="244"/>
      <c r="M458" s="244"/>
      <c r="Q458" s="244"/>
      <c r="U458" s="244"/>
      <c r="AE458" s="192"/>
      <c r="AF458" s="192"/>
      <c r="AG458" s="192"/>
      <c r="AH458" s="192"/>
      <c r="AI458" s="192"/>
      <c r="AJ458" s="192"/>
      <c r="AK458" s="192"/>
      <c r="AL458" s="192"/>
      <c r="AM458" s="192"/>
      <c r="AN458" s="192"/>
      <c r="AP458" s="192"/>
    </row>
    <row r="459" spans="2:42" ht="95.25" customHeight="1" x14ac:dyDescent="0.25">
      <c r="B459" s="241"/>
      <c r="E459" s="244"/>
      <c r="I459" s="244"/>
      <c r="M459" s="244"/>
      <c r="Q459" s="244"/>
      <c r="U459" s="244"/>
      <c r="AE459" s="192"/>
      <c r="AF459" s="192"/>
      <c r="AG459" s="192"/>
      <c r="AH459" s="192"/>
      <c r="AI459" s="192"/>
      <c r="AJ459" s="192"/>
      <c r="AK459" s="192"/>
      <c r="AL459" s="192"/>
      <c r="AM459" s="192"/>
      <c r="AN459" s="192"/>
      <c r="AP459" s="192"/>
    </row>
    <row r="460" spans="2:42" ht="95.25" customHeight="1" x14ac:dyDescent="0.25">
      <c r="B460" s="241"/>
      <c r="E460" s="244"/>
      <c r="I460" s="244"/>
      <c r="M460" s="244"/>
      <c r="Q460" s="244"/>
      <c r="U460" s="244"/>
      <c r="AE460" s="192"/>
      <c r="AF460" s="192"/>
      <c r="AG460" s="192"/>
      <c r="AH460" s="192"/>
      <c r="AI460" s="192"/>
      <c r="AJ460" s="192"/>
      <c r="AK460" s="192"/>
      <c r="AL460" s="192"/>
      <c r="AM460" s="192"/>
      <c r="AN460" s="192"/>
      <c r="AP460" s="192"/>
    </row>
    <row r="461" spans="2:42" ht="95.25" customHeight="1" x14ac:dyDescent="0.25">
      <c r="B461" s="241"/>
      <c r="E461" s="244"/>
      <c r="I461" s="244"/>
      <c r="M461" s="244"/>
      <c r="Q461" s="244"/>
      <c r="U461" s="244"/>
      <c r="AE461" s="192"/>
      <c r="AF461" s="192"/>
      <c r="AG461" s="192"/>
      <c r="AH461" s="192"/>
      <c r="AI461" s="192"/>
      <c r="AJ461" s="192"/>
      <c r="AK461" s="192"/>
      <c r="AL461" s="192"/>
      <c r="AM461" s="192"/>
      <c r="AN461" s="192"/>
      <c r="AP461" s="192"/>
    </row>
    <row r="462" spans="2:42" ht="95.25" customHeight="1" x14ac:dyDescent="0.25">
      <c r="B462" s="241"/>
      <c r="E462" s="244"/>
      <c r="I462" s="244"/>
      <c r="M462" s="244"/>
      <c r="Q462" s="244"/>
      <c r="U462" s="244"/>
      <c r="AE462" s="192"/>
      <c r="AF462" s="192"/>
      <c r="AG462" s="192"/>
      <c r="AH462" s="192"/>
      <c r="AI462" s="192"/>
      <c r="AJ462" s="192"/>
      <c r="AK462" s="192"/>
      <c r="AL462" s="192"/>
      <c r="AM462" s="192"/>
      <c r="AN462" s="192"/>
      <c r="AP462" s="192"/>
    </row>
    <row r="463" spans="2:42" ht="95.25" customHeight="1" x14ac:dyDescent="0.25">
      <c r="B463" s="241"/>
      <c r="E463" s="244"/>
      <c r="I463" s="244"/>
      <c r="M463" s="244"/>
      <c r="Q463" s="244"/>
      <c r="U463" s="244"/>
      <c r="AE463" s="192"/>
      <c r="AF463" s="192"/>
      <c r="AG463" s="192"/>
      <c r="AH463" s="192"/>
      <c r="AI463" s="192"/>
      <c r="AJ463" s="192"/>
      <c r="AK463" s="192"/>
      <c r="AL463" s="192"/>
      <c r="AM463" s="192"/>
      <c r="AN463" s="192"/>
      <c r="AP463" s="192"/>
    </row>
    <row r="464" spans="2:42" ht="95.25" customHeight="1" x14ac:dyDescent="0.25">
      <c r="B464" s="241"/>
      <c r="E464" s="244"/>
      <c r="I464" s="244"/>
      <c r="M464" s="244"/>
      <c r="Q464" s="244"/>
      <c r="U464" s="244"/>
      <c r="AE464" s="192"/>
      <c r="AF464" s="192"/>
      <c r="AG464" s="192"/>
      <c r="AH464" s="192"/>
      <c r="AI464" s="192"/>
      <c r="AJ464" s="192"/>
      <c r="AK464" s="192"/>
      <c r="AL464" s="192"/>
      <c r="AM464" s="192"/>
      <c r="AN464" s="192"/>
      <c r="AP464" s="192"/>
    </row>
    <row r="465" spans="2:42" ht="95.25" customHeight="1" x14ac:dyDescent="0.25">
      <c r="B465" s="241"/>
      <c r="E465" s="244"/>
      <c r="I465" s="244"/>
      <c r="M465" s="244"/>
      <c r="Q465" s="244"/>
      <c r="U465" s="244"/>
      <c r="AE465" s="192"/>
      <c r="AF465" s="192"/>
      <c r="AG465" s="192"/>
      <c r="AH465" s="192"/>
      <c r="AI465" s="192"/>
      <c r="AJ465" s="192"/>
      <c r="AK465" s="192"/>
      <c r="AL465" s="192"/>
      <c r="AM465" s="192"/>
      <c r="AN465" s="192"/>
      <c r="AP465" s="192"/>
    </row>
    <row r="466" spans="2:42" ht="95.25" customHeight="1" x14ac:dyDescent="0.25">
      <c r="B466" s="241"/>
      <c r="E466" s="244"/>
      <c r="I466" s="244"/>
      <c r="M466" s="244"/>
      <c r="Q466" s="244"/>
      <c r="U466" s="244"/>
      <c r="AE466" s="192"/>
      <c r="AF466" s="192"/>
      <c r="AG466" s="192"/>
      <c r="AH466" s="192"/>
      <c r="AI466" s="192"/>
      <c r="AJ466" s="192"/>
      <c r="AK466" s="192"/>
      <c r="AL466" s="192"/>
      <c r="AM466" s="192"/>
      <c r="AN466" s="192"/>
      <c r="AP466" s="192"/>
    </row>
    <row r="467" spans="2:42" ht="95.25" customHeight="1" x14ac:dyDescent="0.25">
      <c r="B467" s="241"/>
      <c r="E467" s="244"/>
      <c r="I467" s="244"/>
      <c r="M467" s="244"/>
      <c r="Q467" s="244"/>
      <c r="U467" s="244"/>
      <c r="AE467" s="192"/>
      <c r="AF467" s="192"/>
      <c r="AG467" s="192"/>
      <c r="AH467" s="192"/>
      <c r="AI467" s="192"/>
      <c r="AJ467" s="192"/>
      <c r="AK467" s="192"/>
      <c r="AL467" s="192"/>
      <c r="AM467" s="192"/>
      <c r="AN467" s="192"/>
      <c r="AP467" s="192"/>
    </row>
    <row r="468" spans="2:42" ht="95.25" customHeight="1" x14ac:dyDescent="0.25">
      <c r="B468" s="241"/>
      <c r="E468" s="244"/>
      <c r="I468" s="244"/>
      <c r="M468" s="244"/>
      <c r="Q468" s="244"/>
      <c r="U468" s="244"/>
      <c r="AE468" s="192"/>
      <c r="AF468" s="192"/>
      <c r="AG468" s="192"/>
      <c r="AH468" s="192"/>
      <c r="AI468" s="192"/>
      <c r="AJ468" s="192"/>
      <c r="AK468" s="192"/>
      <c r="AL468" s="192"/>
      <c r="AM468" s="192"/>
      <c r="AN468" s="192"/>
      <c r="AP468" s="192"/>
    </row>
    <row r="469" spans="2:42" ht="95.25" customHeight="1" x14ac:dyDescent="0.25">
      <c r="B469" s="241"/>
      <c r="E469" s="244"/>
      <c r="I469" s="244"/>
      <c r="M469" s="244"/>
      <c r="Q469" s="244"/>
      <c r="U469" s="244"/>
      <c r="AE469" s="192"/>
      <c r="AF469" s="192"/>
      <c r="AG469" s="192"/>
      <c r="AH469" s="192"/>
      <c r="AI469" s="192"/>
      <c r="AJ469" s="192"/>
      <c r="AK469" s="192"/>
      <c r="AL469" s="192"/>
      <c r="AM469" s="192"/>
      <c r="AN469" s="192"/>
      <c r="AP469" s="192"/>
    </row>
    <row r="470" spans="2:42" ht="95.25" customHeight="1" x14ac:dyDescent="0.25">
      <c r="B470" s="241"/>
      <c r="E470" s="244"/>
      <c r="I470" s="244"/>
      <c r="M470" s="244"/>
      <c r="Q470" s="244"/>
      <c r="U470" s="244"/>
      <c r="AE470" s="192"/>
      <c r="AF470" s="192"/>
      <c r="AG470" s="192"/>
      <c r="AH470" s="192"/>
      <c r="AI470" s="192"/>
      <c r="AJ470" s="192"/>
      <c r="AK470" s="192"/>
      <c r="AL470" s="192"/>
      <c r="AM470" s="192"/>
      <c r="AN470" s="192"/>
      <c r="AP470" s="192"/>
    </row>
    <row r="471" spans="2:42" ht="95.25" customHeight="1" x14ac:dyDescent="0.25">
      <c r="B471" s="241"/>
      <c r="E471" s="244"/>
      <c r="I471" s="244"/>
      <c r="M471" s="244"/>
      <c r="Q471" s="244"/>
      <c r="U471" s="244"/>
      <c r="AE471" s="192"/>
      <c r="AF471" s="192"/>
      <c r="AG471" s="192"/>
      <c r="AH471" s="192"/>
      <c r="AI471" s="192"/>
      <c r="AJ471" s="192"/>
      <c r="AK471" s="192"/>
      <c r="AL471" s="192"/>
      <c r="AM471" s="192"/>
      <c r="AN471" s="192"/>
      <c r="AP471" s="192"/>
    </row>
    <row r="472" spans="2:42" ht="95.25" customHeight="1" x14ac:dyDescent="0.25">
      <c r="B472" s="241"/>
      <c r="E472" s="244"/>
      <c r="I472" s="244"/>
      <c r="M472" s="244"/>
      <c r="Q472" s="244"/>
      <c r="U472" s="244"/>
      <c r="AE472" s="192"/>
      <c r="AF472" s="192"/>
      <c r="AG472" s="192"/>
      <c r="AH472" s="192"/>
      <c r="AI472" s="192"/>
      <c r="AJ472" s="192"/>
      <c r="AK472" s="192"/>
      <c r="AL472" s="192"/>
      <c r="AM472" s="192"/>
      <c r="AN472" s="192"/>
      <c r="AP472" s="192"/>
    </row>
    <row r="473" spans="2:42" ht="95.25" customHeight="1" x14ac:dyDescent="0.25">
      <c r="B473" s="241"/>
      <c r="E473" s="244"/>
      <c r="I473" s="244"/>
      <c r="M473" s="244"/>
      <c r="Q473" s="244"/>
      <c r="U473" s="244"/>
      <c r="AE473" s="192"/>
      <c r="AF473" s="192"/>
      <c r="AG473" s="192"/>
      <c r="AH473" s="192"/>
      <c r="AI473" s="192"/>
      <c r="AJ473" s="192"/>
      <c r="AK473" s="192"/>
      <c r="AL473" s="192"/>
      <c r="AM473" s="192"/>
      <c r="AN473" s="192"/>
      <c r="AP473" s="192"/>
    </row>
    <row r="474" spans="2:42" ht="95.25" customHeight="1" x14ac:dyDescent="0.25">
      <c r="B474" s="241"/>
      <c r="E474" s="244"/>
      <c r="I474" s="244"/>
      <c r="M474" s="244"/>
      <c r="Q474" s="244"/>
      <c r="U474" s="244"/>
      <c r="AE474" s="192"/>
      <c r="AF474" s="192"/>
      <c r="AG474" s="192"/>
      <c r="AH474" s="192"/>
      <c r="AI474" s="192"/>
      <c r="AJ474" s="192"/>
      <c r="AK474" s="192"/>
      <c r="AL474" s="192"/>
      <c r="AM474" s="192"/>
      <c r="AN474" s="192"/>
      <c r="AP474" s="192"/>
    </row>
    <row r="475" spans="2:42" ht="95.25" customHeight="1" x14ac:dyDescent="0.25">
      <c r="B475" s="241"/>
      <c r="E475" s="244"/>
      <c r="I475" s="244"/>
      <c r="M475" s="244"/>
      <c r="Q475" s="244"/>
      <c r="U475" s="244"/>
      <c r="AE475" s="192"/>
      <c r="AF475" s="192"/>
      <c r="AG475" s="192"/>
      <c r="AH475" s="192"/>
      <c r="AI475" s="192"/>
      <c r="AJ475" s="192"/>
      <c r="AK475" s="192"/>
      <c r="AL475" s="192"/>
      <c r="AM475" s="192"/>
      <c r="AN475" s="192"/>
      <c r="AP475" s="192"/>
    </row>
    <row r="476" spans="2:42" ht="95.25" customHeight="1" x14ac:dyDescent="0.25">
      <c r="B476" s="241"/>
      <c r="E476" s="244"/>
      <c r="I476" s="244"/>
      <c r="M476" s="244"/>
      <c r="Q476" s="244"/>
      <c r="U476" s="244"/>
      <c r="AE476" s="192"/>
      <c r="AF476" s="192"/>
      <c r="AG476" s="192"/>
      <c r="AH476" s="192"/>
      <c r="AI476" s="192"/>
      <c r="AJ476" s="192"/>
      <c r="AK476" s="192"/>
      <c r="AL476" s="192"/>
      <c r="AM476" s="192"/>
      <c r="AN476" s="192"/>
      <c r="AP476" s="192"/>
    </row>
    <row r="477" spans="2:42" ht="95.25" customHeight="1" x14ac:dyDescent="0.25">
      <c r="B477" s="241"/>
      <c r="E477" s="244"/>
      <c r="I477" s="244"/>
      <c r="M477" s="244"/>
      <c r="Q477" s="244"/>
      <c r="U477" s="244"/>
      <c r="AE477" s="192"/>
      <c r="AF477" s="192"/>
      <c r="AG477" s="192"/>
      <c r="AH477" s="192"/>
      <c r="AI477" s="192"/>
      <c r="AJ477" s="192"/>
      <c r="AK477" s="192"/>
      <c r="AL477" s="192"/>
      <c r="AM477" s="192"/>
      <c r="AN477" s="192"/>
      <c r="AP477" s="192"/>
    </row>
    <row r="478" spans="2:42" ht="95.25" customHeight="1" x14ac:dyDescent="0.25">
      <c r="B478" s="241"/>
      <c r="E478" s="244"/>
      <c r="I478" s="244"/>
      <c r="M478" s="244"/>
      <c r="Q478" s="244"/>
      <c r="U478" s="244"/>
      <c r="AE478" s="192"/>
      <c r="AF478" s="192"/>
      <c r="AG478" s="192"/>
      <c r="AH478" s="192"/>
      <c r="AI478" s="192"/>
      <c r="AJ478" s="192"/>
      <c r="AK478" s="192"/>
      <c r="AL478" s="192"/>
      <c r="AM478" s="192"/>
      <c r="AN478" s="192"/>
      <c r="AP478" s="192"/>
    </row>
    <row r="479" spans="2:42" ht="95.25" customHeight="1" x14ac:dyDescent="0.25">
      <c r="B479" s="241"/>
      <c r="E479" s="244"/>
      <c r="I479" s="244"/>
      <c r="M479" s="244"/>
      <c r="Q479" s="244"/>
      <c r="U479" s="244"/>
      <c r="AE479" s="192"/>
      <c r="AF479" s="192"/>
      <c r="AG479" s="192"/>
      <c r="AH479" s="192"/>
      <c r="AI479" s="192"/>
      <c r="AJ479" s="192"/>
      <c r="AK479" s="192"/>
      <c r="AL479" s="192"/>
      <c r="AM479" s="192"/>
      <c r="AN479" s="192"/>
      <c r="AP479" s="192"/>
    </row>
    <row r="480" spans="2:42" ht="95.25" customHeight="1" x14ac:dyDescent="0.25">
      <c r="B480" s="241"/>
      <c r="E480" s="244"/>
      <c r="I480" s="244"/>
      <c r="M480" s="244"/>
      <c r="Q480" s="244"/>
      <c r="U480" s="244"/>
      <c r="AE480" s="192"/>
      <c r="AF480" s="192"/>
      <c r="AG480" s="192"/>
      <c r="AH480" s="192"/>
      <c r="AI480" s="192"/>
      <c r="AJ480" s="192"/>
      <c r="AK480" s="192"/>
      <c r="AL480" s="192"/>
      <c r="AM480" s="192"/>
      <c r="AN480" s="192"/>
      <c r="AP480" s="192"/>
    </row>
    <row r="481" spans="2:42" ht="95.25" customHeight="1" x14ac:dyDescent="0.25">
      <c r="B481" s="241"/>
      <c r="E481" s="244"/>
      <c r="I481" s="244"/>
      <c r="M481" s="244"/>
      <c r="Q481" s="244"/>
      <c r="U481" s="244"/>
      <c r="AE481" s="192"/>
      <c r="AF481" s="192"/>
      <c r="AG481" s="192"/>
      <c r="AH481" s="192"/>
      <c r="AI481" s="192"/>
      <c r="AJ481" s="192"/>
      <c r="AK481" s="192"/>
      <c r="AL481" s="192"/>
      <c r="AM481" s="192"/>
      <c r="AN481" s="192"/>
      <c r="AP481" s="192"/>
    </row>
    <row r="482" spans="2:42" ht="95.25" customHeight="1" x14ac:dyDescent="0.25">
      <c r="B482" s="241"/>
      <c r="E482" s="244"/>
      <c r="I482" s="244"/>
      <c r="M482" s="244"/>
      <c r="Q482" s="244"/>
      <c r="U482" s="244"/>
      <c r="AE482" s="192"/>
      <c r="AF482" s="192"/>
      <c r="AG482" s="192"/>
      <c r="AH482" s="192"/>
      <c r="AI482" s="192"/>
      <c r="AJ482" s="192"/>
      <c r="AK482" s="192"/>
      <c r="AL482" s="192"/>
      <c r="AM482" s="192"/>
      <c r="AN482" s="192"/>
      <c r="AP482" s="192"/>
    </row>
    <row r="483" spans="2:42" ht="95.25" customHeight="1" x14ac:dyDescent="0.25">
      <c r="B483" s="241"/>
      <c r="E483" s="244"/>
      <c r="I483" s="244"/>
      <c r="M483" s="244"/>
      <c r="Q483" s="244"/>
      <c r="U483" s="244"/>
      <c r="AE483" s="192"/>
      <c r="AF483" s="192"/>
      <c r="AG483" s="192"/>
      <c r="AH483" s="192"/>
      <c r="AI483" s="192"/>
      <c r="AJ483" s="192"/>
      <c r="AK483" s="192"/>
      <c r="AL483" s="192"/>
      <c r="AM483" s="192"/>
      <c r="AN483" s="192"/>
      <c r="AP483" s="192"/>
    </row>
    <row r="484" spans="2:42" ht="95.25" customHeight="1" x14ac:dyDescent="0.25">
      <c r="B484" s="241"/>
      <c r="E484" s="244"/>
      <c r="I484" s="244"/>
      <c r="M484" s="244"/>
      <c r="Q484" s="244"/>
      <c r="U484" s="244"/>
      <c r="AE484" s="192"/>
      <c r="AF484" s="192"/>
      <c r="AG484" s="192"/>
      <c r="AH484" s="192"/>
      <c r="AI484" s="192"/>
      <c r="AJ484" s="192"/>
      <c r="AK484" s="192"/>
      <c r="AL484" s="192"/>
      <c r="AM484" s="192"/>
      <c r="AN484" s="192"/>
      <c r="AP484" s="192"/>
    </row>
    <row r="485" spans="2:42" ht="95.25" customHeight="1" x14ac:dyDescent="0.25">
      <c r="B485" s="241"/>
      <c r="E485" s="244"/>
      <c r="I485" s="244"/>
      <c r="M485" s="244"/>
      <c r="Q485" s="244"/>
      <c r="U485" s="244"/>
      <c r="AE485" s="192"/>
      <c r="AF485" s="192"/>
      <c r="AG485" s="192"/>
      <c r="AH485" s="192"/>
      <c r="AI485" s="192"/>
      <c r="AJ485" s="192"/>
      <c r="AK485" s="192"/>
      <c r="AL485" s="192"/>
      <c r="AM485" s="192"/>
      <c r="AN485" s="192"/>
      <c r="AP485" s="192"/>
    </row>
    <row r="486" spans="2:42" ht="95.25" customHeight="1" x14ac:dyDescent="0.25">
      <c r="B486" s="241"/>
      <c r="E486" s="244"/>
      <c r="I486" s="244"/>
      <c r="M486" s="244"/>
      <c r="Q486" s="244"/>
      <c r="U486" s="244"/>
      <c r="AE486" s="192"/>
      <c r="AF486" s="192"/>
      <c r="AG486" s="192"/>
      <c r="AH486" s="192"/>
      <c r="AI486" s="192"/>
      <c r="AJ486" s="192"/>
      <c r="AK486" s="192"/>
      <c r="AL486" s="192"/>
      <c r="AM486" s="192"/>
      <c r="AN486" s="192"/>
      <c r="AP486" s="192"/>
    </row>
    <row r="487" spans="2:42" ht="95.25" customHeight="1" x14ac:dyDescent="0.25">
      <c r="B487" s="241"/>
      <c r="E487" s="244"/>
      <c r="I487" s="244"/>
      <c r="M487" s="244"/>
      <c r="Q487" s="244"/>
      <c r="U487" s="244"/>
      <c r="AE487" s="192"/>
      <c r="AF487" s="192"/>
      <c r="AG487" s="192"/>
      <c r="AH487" s="192"/>
      <c r="AI487" s="192"/>
      <c r="AJ487" s="192"/>
      <c r="AK487" s="192"/>
      <c r="AL487" s="192"/>
      <c r="AM487" s="192"/>
      <c r="AN487" s="192"/>
      <c r="AP487" s="192"/>
    </row>
    <row r="488" spans="2:42" ht="95.25" customHeight="1" x14ac:dyDescent="0.25">
      <c r="B488" s="241"/>
      <c r="E488" s="244"/>
      <c r="I488" s="244"/>
      <c r="M488" s="244"/>
      <c r="Q488" s="244"/>
      <c r="U488" s="244"/>
      <c r="AE488" s="192"/>
      <c r="AF488" s="192"/>
      <c r="AG488" s="192"/>
      <c r="AH488" s="192"/>
      <c r="AI488" s="192"/>
      <c r="AJ488" s="192"/>
      <c r="AK488" s="192"/>
      <c r="AL488" s="192"/>
      <c r="AM488" s="192"/>
      <c r="AN488" s="192"/>
      <c r="AP488" s="192"/>
    </row>
    <row r="489" spans="2:42" ht="95.25" customHeight="1" x14ac:dyDescent="0.25">
      <c r="B489" s="241"/>
      <c r="E489" s="244"/>
      <c r="I489" s="244"/>
      <c r="M489" s="244"/>
      <c r="Q489" s="244"/>
      <c r="U489" s="244"/>
      <c r="AE489" s="192"/>
      <c r="AF489" s="192"/>
      <c r="AG489" s="192"/>
      <c r="AH489" s="192"/>
      <c r="AI489" s="192"/>
      <c r="AJ489" s="192"/>
      <c r="AK489" s="192"/>
      <c r="AL489" s="192"/>
      <c r="AM489" s="192"/>
      <c r="AN489" s="192"/>
      <c r="AP489" s="192"/>
    </row>
    <row r="490" spans="2:42" ht="95.25" customHeight="1" x14ac:dyDescent="0.25">
      <c r="B490" s="241"/>
      <c r="E490" s="244"/>
      <c r="I490" s="244"/>
      <c r="M490" s="244"/>
      <c r="Q490" s="244"/>
      <c r="U490" s="244"/>
      <c r="AE490" s="192"/>
      <c r="AF490" s="192"/>
      <c r="AG490" s="192"/>
      <c r="AH490" s="192"/>
      <c r="AI490" s="192"/>
      <c r="AJ490" s="192"/>
      <c r="AK490" s="192"/>
      <c r="AL490" s="192"/>
      <c r="AM490" s="192"/>
      <c r="AN490" s="192"/>
      <c r="AP490" s="192"/>
    </row>
    <row r="491" spans="2:42" ht="95.25" customHeight="1" x14ac:dyDescent="0.25">
      <c r="B491" s="241"/>
      <c r="E491" s="244"/>
      <c r="I491" s="244"/>
      <c r="M491" s="244"/>
      <c r="Q491" s="244"/>
      <c r="U491" s="244"/>
      <c r="AE491" s="192"/>
      <c r="AF491" s="192"/>
      <c r="AG491" s="192"/>
      <c r="AH491" s="192"/>
      <c r="AI491" s="192"/>
      <c r="AJ491" s="192"/>
      <c r="AK491" s="192"/>
      <c r="AL491" s="192"/>
      <c r="AM491" s="192"/>
      <c r="AN491" s="192"/>
      <c r="AP491" s="192"/>
    </row>
    <row r="492" spans="2:42" ht="95.25" customHeight="1" x14ac:dyDescent="0.25">
      <c r="B492" s="241"/>
      <c r="E492" s="244"/>
      <c r="I492" s="244"/>
      <c r="M492" s="244"/>
      <c r="Q492" s="244"/>
      <c r="U492" s="244"/>
      <c r="AE492" s="192"/>
      <c r="AF492" s="192"/>
      <c r="AG492" s="192"/>
      <c r="AH492" s="192"/>
      <c r="AI492" s="192"/>
      <c r="AJ492" s="192"/>
      <c r="AK492" s="192"/>
      <c r="AL492" s="192"/>
      <c r="AM492" s="192"/>
      <c r="AN492" s="192"/>
      <c r="AP492" s="192"/>
    </row>
    <row r="493" spans="2:42" ht="95.25" customHeight="1" x14ac:dyDescent="0.25">
      <c r="B493" s="241"/>
      <c r="E493" s="244"/>
      <c r="I493" s="244"/>
      <c r="M493" s="244"/>
      <c r="Q493" s="244"/>
      <c r="U493" s="244"/>
      <c r="AE493" s="192"/>
      <c r="AF493" s="192"/>
      <c r="AG493" s="192"/>
      <c r="AH493" s="192"/>
      <c r="AI493" s="192"/>
      <c r="AJ493" s="192"/>
      <c r="AK493" s="192"/>
      <c r="AL493" s="192"/>
      <c r="AM493" s="192"/>
      <c r="AN493" s="192"/>
      <c r="AP493" s="192"/>
    </row>
    <row r="494" spans="2:42" ht="95.25" customHeight="1" x14ac:dyDescent="0.25">
      <c r="B494" s="241"/>
      <c r="E494" s="244"/>
      <c r="I494" s="244"/>
      <c r="M494" s="244"/>
      <c r="Q494" s="244"/>
      <c r="U494" s="244"/>
      <c r="AE494" s="192"/>
      <c r="AF494" s="192"/>
      <c r="AG494" s="192"/>
      <c r="AH494" s="192"/>
      <c r="AI494" s="192"/>
      <c r="AJ494" s="192"/>
      <c r="AK494" s="192"/>
      <c r="AL494" s="192"/>
      <c r="AM494" s="192"/>
      <c r="AN494" s="192"/>
      <c r="AP494" s="192"/>
    </row>
    <row r="495" spans="2:42" ht="95.25" customHeight="1" x14ac:dyDescent="0.25">
      <c r="B495" s="241"/>
      <c r="E495" s="244"/>
      <c r="I495" s="244"/>
      <c r="M495" s="244"/>
      <c r="Q495" s="244"/>
      <c r="U495" s="244"/>
      <c r="AE495" s="192"/>
      <c r="AF495" s="192"/>
      <c r="AG495" s="192"/>
      <c r="AH495" s="192"/>
      <c r="AI495" s="192"/>
      <c r="AJ495" s="192"/>
      <c r="AK495" s="192"/>
      <c r="AL495" s="192"/>
      <c r="AM495" s="192"/>
      <c r="AN495" s="192"/>
      <c r="AP495" s="192"/>
    </row>
    <row r="496" spans="2:42" ht="95.25" customHeight="1" x14ac:dyDescent="0.25">
      <c r="B496" s="241"/>
      <c r="E496" s="244"/>
      <c r="I496" s="244"/>
      <c r="M496" s="244"/>
      <c r="Q496" s="244"/>
      <c r="U496" s="244"/>
      <c r="AE496" s="192"/>
      <c r="AF496" s="192"/>
      <c r="AG496" s="192"/>
      <c r="AH496" s="192"/>
      <c r="AI496" s="192"/>
      <c r="AJ496" s="192"/>
      <c r="AK496" s="192"/>
      <c r="AL496" s="192"/>
      <c r="AM496" s="192"/>
      <c r="AN496" s="192"/>
      <c r="AP496" s="192"/>
    </row>
    <row r="497" spans="2:42" ht="95.25" customHeight="1" x14ac:dyDescent="0.25">
      <c r="B497" s="241"/>
      <c r="E497" s="244"/>
      <c r="I497" s="244"/>
      <c r="M497" s="244"/>
      <c r="Q497" s="244"/>
      <c r="U497" s="244"/>
      <c r="AE497" s="192"/>
      <c r="AF497" s="192"/>
      <c r="AG497" s="192"/>
      <c r="AH497" s="192"/>
      <c r="AI497" s="192"/>
      <c r="AJ497" s="192"/>
      <c r="AK497" s="192"/>
      <c r="AL497" s="192"/>
      <c r="AM497" s="192"/>
      <c r="AN497" s="192"/>
      <c r="AP497" s="192"/>
    </row>
    <row r="498" spans="2:42" ht="95.25" customHeight="1" x14ac:dyDescent="0.25">
      <c r="B498" s="241"/>
      <c r="E498" s="244"/>
      <c r="I498" s="244"/>
      <c r="M498" s="244"/>
      <c r="Q498" s="244"/>
      <c r="U498" s="244"/>
      <c r="AE498" s="192"/>
      <c r="AF498" s="192"/>
      <c r="AG498" s="192"/>
      <c r="AH498" s="192"/>
      <c r="AI498" s="192"/>
      <c r="AJ498" s="192"/>
      <c r="AK498" s="192"/>
      <c r="AL498" s="192"/>
      <c r="AM498" s="192"/>
      <c r="AN498" s="192"/>
      <c r="AP498" s="192"/>
    </row>
    <row r="499" spans="2:42" ht="95.25" customHeight="1" x14ac:dyDescent="0.25">
      <c r="B499" s="241"/>
      <c r="E499" s="244"/>
      <c r="I499" s="244"/>
      <c r="M499" s="244"/>
      <c r="Q499" s="244"/>
      <c r="U499" s="244"/>
      <c r="AE499" s="192"/>
      <c r="AF499" s="192"/>
      <c r="AG499" s="192"/>
      <c r="AH499" s="192"/>
      <c r="AI499" s="192"/>
      <c r="AJ499" s="192"/>
      <c r="AK499" s="192"/>
      <c r="AL499" s="192"/>
      <c r="AM499" s="192"/>
      <c r="AN499" s="192"/>
      <c r="AP499" s="192"/>
    </row>
    <row r="500" spans="2:42" ht="95.25" customHeight="1" x14ac:dyDescent="0.25">
      <c r="B500" s="241"/>
      <c r="E500" s="244"/>
      <c r="I500" s="244"/>
      <c r="M500" s="244"/>
      <c r="Q500" s="244"/>
      <c r="U500" s="244"/>
      <c r="AE500" s="192"/>
      <c r="AF500" s="192"/>
      <c r="AG500" s="192"/>
      <c r="AH500" s="192"/>
      <c r="AI500" s="192"/>
      <c r="AJ500" s="192"/>
      <c r="AK500" s="192"/>
      <c r="AL500" s="192"/>
      <c r="AM500" s="192"/>
      <c r="AN500" s="192"/>
      <c r="AP500" s="192"/>
    </row>
    <row r="501" spans="2:42" ht="95.25" customHeight="1" x14ac:dyDescent="0.25">
      <c r="B501" s="241"/>
      <c r="E501" s="244"/>
      <c r="I501" s="244"/>
      <c r="M501" s="244"/>
      <c r="Q501" s="244"/>
      <c r="U501" s="244"/>
      <c r="AE501" s="192"/>
      <c r="AF501" s="192"/>
      <c r="AG501" s="192"/>
      <c r="AH501" s="192"/>
      <c r="AI501" s="192"/>
      <c r="AJ501" s="192"/>
      <c r="AK501" s="192"/>
      <c r="AL501" s="192"/>
      <c r="AM501" s="192"/>
      <c r="AN501" s="192"/>
      <c r="AP501" s="192"/>
    </row>
    <row r="502" spans="2:42" ht="95.25" customHeight="1" x14ac:dyDescent="0.25">
      <c r="B502" s="241"/>
      <c r="E502" s="244"/>
      <c r="I502" s="244"/>
      <c r="M502" s="244"/>
      <c r="Q502" s="244"/>
      <c r="U502" s="244"/>
      <c r="AE502" s="192"/>
      <c r="AF502" s="192"/>
      <c r="AG502" s="192"/>
      <c r="AH502" s="192"/>
      <c r="AI502" s="192"/>
      <c r="AJ502" s="192"/>
      <c r="AK502" s="192"/>
      <c r="AL502" s="192"/>
      <c r="AM502" s="192"/>
      <c r="AN502" s="192"/>
      <c r="AP502" s="192"/>
    </row>
    <row r="503" spans="2:42" ht="95.25" customHeight="1" x14ac:dyDescent="0.25">
      <c r="B503" s="241"/>
      <c r="E503" s="244"/>
      <c r="I503" s="244"/>
      <c r="M503" s="244"/>
      <c r="Q503" s="244"/>
      <c r="U503" s="244"/>
      <c r="AE503" s="192"/>
      <c r="AF503" s="192"/>
      <c r="AG503" s="192"/>
      <c r="AH503" s="192"/>
      <c r="AI503" s="192"/>
      <c r="AJ503" s="192"/>
      <c r="AK503" s="192"/>
      <c r="AL503" s="192"/>
      <c r="AM503" s="192"/>
      <c r="AN503" s="192"/>
      <c r="AP503" s="192"/>
    </row>
    <row r="504" spans="2:42" ht="95.25" customHeight="1" x14ac:dyDescent="0.25">
      <c r="B504" s="241"/>
      <c r="E504" s="244"/>
      <c r="I504" s="244"/>
      <c r="M504" s="244"/>
      <c r="Q504" s="244"/>
      <c r="U504" s="244"/>
      <c r="AE504" s="192"/>
      <c r="AF504" s="192"/>
      <c r="AG504" s="192"/>
      <c r="AH504" s="192"/>
      <c r="AI504" s="192"/>
      <c r="AJ504" s="192"/>
      <c r="AK504" s="192"/>
      <c r="AL504" s="192"/>
      <c r="AM504" s="192"/>
      <c r="AN504" s="192"/>
      <c r="AP504" s="192"/>
    </row>
    <row r="505" spans="2:42" ht="95.25" customHeight="1" x14ac:dyDescent="0.25">
      <c r="B505" s="241"/>
      <c r="E505" s="244"/>
      <c r="I505" s="244"/>
      <c r="M505" s="244"/>
      <c r="Q505" s="244"/>
      <c r="U505" s="244"/>
      <c r="AE505" s="192"/>
      <c r="AF505" s="192"/>
      <c r="AG505" s="192"/>
      <c r="AH505" s="192"/>
      <c r="AI505" s="192"/>
      <c r="AJ505" s="192"/>
      <c r="AK505" s="192"/>
      <c r="AL505" s="192"/>
      <c r="AM505" s="192"/>
      <c r="AN505" s="192"/>
      <c r="AP505" s="192"/>
    </row>
    <row r="506" spans="2:42" ht="95.25" customHeight="1" x14ac:dyDescent="0.25">
      <c r="B506" s="241"/>
      <c r="E506" s="244"/>
      <c r="I506" s="244"/>
      <c r="M506" s="244"/>
      <c r="Q506" s="244"/>
      <c r="U506" s="244"/>
      <c r="AE506" s="192"/>
      <c r="AF506" s="192"/>
      <c r="AG506" s="192"/>
      <c r="AH506" s="192"/>
      <c r="AI506" s="192"/>
      <c r="AJ506" s="192"/>
      <c r="AK506" s="192"/>
      <c r="AL506" s="192"/>
      <c r="AM506" s="192"/>
      <c r="AN506" s="192"/>
      <c r="AP506" s="192"/>
    </row>
    <row r="507" spans="2:42" ht="95.25" customHeight="1" x14ac:dyDescent="0.25">
      <c r="B507" s="241"/>
      <c r="E507" s="244"/>
      <c r="I507" s="244"/>
      <c r="M507" s="244"/>
      <c r="Q507" s="244"/>
      <c r="U507" s="244"/>
      <c r="AE507" s="192"/>
      <c r="AF507" s="192"/>
      <c r="AG507" s="192"/>
      <c r="AH507" s="192"/>
      <c r="AI507" s="192"/>
      <c r="AJ507" s="192"/>
      <c r="AK507" s="192"/>
      <c r="AL507" s="192"/>
      <c r="AM507" s="192"/>
      <c r="AN507" s="192"/>
      <c r="AP507" s="192"/>
    </row>
    <row r="508" spans="2:42" ht="95.25" customHeight="1" x14ac:dyDescent="0.25">
      <c r="B508" s="241"/>
      <c r="E508" s="244"/>
      <c r="I508" s="244"/>
      <c r="M508" s="244"/>
      <c r="Q508" s="244"/>
      <c r="U508" s="244"/>
      <c r="AE508" s="192"/>
      <c r="AF508" s="192"/>
      <c r="AG508" s="192"/>
      <c r="AH508" s="192"/>
      <c r="AI508" s="192"/>
      <c r="AJ508" s="192"/>
      <c r="AK508" s="192"/>
      <c r="AL508" s="192"/>
      <c r="AM508" s="192"/>
      <c r="AN508" s="192"/>
      <c r="AP508" s="192"/>
    </row>
    <row r="509" spans="2:42" ht="95.25" customHeight="1" x14ac:dyDescent="0.25">
      <c r="B509" s="241"/>
      <c r="E509" s="244"/>
      <c r="I509" s="244"/>
      <c r="M509" s="244"/>
      <c r="Q509" s="244"/>
      <c r="U509" s="244"/>
      <c r="AE509" s="192"/>
      <c r="AF509" s="192"/>
      <c r="AG509" s="192"/>
      <c r="AH509" s="192"/>
      <c r="AI509" s="192"/>
      <c r="AJ509" s="192"/>
      <c r="AK509" s="192"/>
      <c r="AL509" s="192"/>
      <c r="AM509" s="192"/>
      <c r="AN509" s="192"/>
      <c r="AP509" s="192"/>
    </row>
    <row r="510" spans="2:42" ht="95.25" customHeight="1" x14ac:dyDescent="0.25">
      <c r="B510" s="241"/>
      <c r="E510" s="244"/>
      <c r="I510" s="244"/>
      <c r="M510" s="244"/>
      <c r="Q510" s="244"/>
      <c r="U510" s="244"/>
      <c r="AE510" s="192"/>
      <c r="AF510" s="192"/>
      <c r="AG510" s="192"/>
      <c r="AH510" s="192"/>
      <c r="AI510" s="192"/>
      <c r="AJ510" s="192"/>
      <c r="AK510" s="192"/>
      <c r="AL510" s="192"/>
      <c r="AM510" s="192"/>
      <c r="AN510" s="192"/>
      <c r="AP510" s="192"/>
    </row>
    <row r="511" spans="2:42" ht="95.25" customHeight="1" x14ac:dyDescent="0.25">
      <c r="B511" s="241"/>
      <c r="E511" s="244"/>
      <c r="I511" s="244"/>
      <c r="M511" s="244"/>
      <c r="Q511" s="244"/>
      <c r="U511" s="244"/>
      <c r="AE511" s="192"/>
      <c r="AF511" s="192"/>
      <c r="AG511" s="192"/>
      <c r="AH511" s="192"/>
      <c r="AI511" s="192"/>
      <c r="AJ511" s="192"/>
      <c r="AK511" s="192"/>
      <c r="AL511" s="192"/>
      <c r="AM511" s="192"/>
      <c r="AN511" s="192"/>
      <c r="AP511" s="192"/>
    </row>
    <row r="512" spans="2:42" ht="95.25" customHeight="1" x14ac:dyDescent="0.25">
      <c r="B512" s="241"/>
      <c r="E512" s="244"/>
      <c r="I512" s="244"/>
      <c r="M512" s="244"/>
      <c r="Q512" s="244"/>
      <c r="U512" s="244"/>
      <c r="AE512" s="192"/>
      <c r="AF512" s="192"/>
      <c r="AG512" s="192"/>
      <c r="AH512" s="192"/>
      <c r="AI512" s="192"/>
      <c r="AJ512" s="192"/>
      <c r="AK512" s="192"/>
      <c r="AL512" s="192"/>
      <c r="AM512" s="192"/>
      <c r="AN512" s="192"/>
      <c r="AP512" s="192"/>
    </row>
    <row r="513" spans="2:42" ht="95.25" customHeight="1" x14ac:dyDescent="0.25">
      <c r="B513" s="241"/>
      <c r="E513" s="244"/>
      <c r="I513" s="244"/>
      <c r="M513" s="244"/>
      <c r="Q513" s="244"/>
      <c r="U513" s="244"/>
      <c r="AE513" s="192"/>
      <c r="AF513" s="192"/>
      <c r="AG513" s="192"/>
      <c r="AH513" s="192"/>
      <c r="AI513" s="192"/>
      <c r="AJ513" s="192"/>
      <c r="AK513" s="192"/>
      <c r="AL513" s="192"/>
      <c r="AM513" s="192"/>
      <c r="AN513" s="192"/>
      <c r="AP513" s="192"/>
    </row>
    <row r="514" spans="2:42" ht="95.25" customHeight="1" x14ac:dyDescent="0.25">
      <c r="B514" s="241"/>
      <c r="E514" s="244"/>
      <c r="I514" s="244"/>
      <c r="M514" s="244"/>
      <c r="Q514" s="244"/>
      <c r="U514" s="244"/>
      <c r="AE514" s="192"/>
      <c r="AF514" s="192"/>
      <c r="AG514" s="192"/>
      <c r="AH514" s="192"/>
      <c r="AI514" s="192"/>
      <c r="AJ514" s="192"/>
      <c r="AK514" s="192"/>
      <c r="AL514" s="192"/>
      <c r="AM514" s="192"/>
      <c r="AN514" s="192"/>
      <c r="AP514" s="192"/>
    </row>
    <row r="515" spans="2:42" ht="95.25" customHeight="1" x14ac:dyDescent="0.25">
      <c r="B515" s="241"/>
      <c r="E515" s="244"/>
      <c r="I515" s="244"/>
      <c r="M515" s="244"/>
      <c r="Q515" s="244"/>
      <c r="U515" s="244"/>
      <c r="AE515" s="192"/>
      <c r="AF515" s="192"/>
      <c r="AG515" s="192"/>
      <c r="AH515" s="192"/>
      <c r="AI515" s="192"/>
      <c r="AJ515" s="192"/>
      <c r="AK515" s="192"/>
      <c r="AL515" s="192"/>
      <c r="AM515" s="192"/>
      <c r="AN515" s="192"/>
      <c r="AP515" s="192"/>
    </row>
    <row r="516" spans="2:42" ht="95.25" customHeight="1" x14ac:dyDescent="0.25">
      <c r="B516" s="241"/>
      <c r="E516" s="244"/>
      <c r="I516" s="244"/>
      <c r="M516" s="244"/>
      <c r="Q516" s="244"/>
      <c r="U516" s="244"/>
      <c r="AE516" s="192"/>
      <c r="AF516" s="192"/>
      <c r="AG516" s="192"/>
      <c r="AH516" s="192"/>
      <c r="AI516" s="192"/>
      <c r="AJ516" s="192"/>
      <c r="AK516" s="192"/>
      <c r="AL516" s="192"/>
      <c r="AM516" s="192"/>
      <c r="AN516" s="192"/>
      <c r="AP516" s="192"/>
    </row>
    <row r="517" spans="2:42" ht="95.25" customHeight="1" x14ac:dyDescent="0.25">
      <c r="B517" s="241"/>
      <c r="E517" s="244"/>
      <c r="I517" s="244"/>
      <c r="M517" s="244"/>
      <c r="Q517" s="244"/>
      <c r="U517" s="244"/>
      <c r="AE517" s="192"/>
      <c r="AF517" s="192"/>
      <c r="AG517" s="192"/>
      <c r="AH517" s="192"/>
      <c r="AI517" s="192"/>
      <c r="AJ517" s="192"/>
      <c r="AK517" s="192"/>
      <c r="AL517" s="192"/>
      <c r="AM517" s="192"/>
      <c r="AN517" s="192"/>
      <c r="AP517" s="192"/>
    </row>
    <row r="518" spans="2:42" ht="95.25" customHeight="1" x14ac:dyDescent="0.25">
      <c r="B518" s="241"/>
      <c r="E518" s="244"/>
      <c r="I518" s="244"/>
      <c r="M518" s="244"/>
      <c r="Q518" s="244"/>
      <c r="U518" s="244"/>
      <c r="AE518" s="192"/>
      <c r="AF518" s="192"/>
      <c r="AG518" s="192"/>
      <c r="AH518" s="192"/>
      <c r="AI518" s="192"/>
      <c r="AJ518" s="192"/>
      <c r="AK518" s="192"/>
      <c r="AL518" s="192"/>
      <c r="AM518" s="192"/>
      <c r="AN518" s="192"/>
      <c r="AP518" s="192"/>
    </row>
    <row r="519" spans="2:42" ht="95.25" customHeight="1" x14ac:dyDescent="0.25">
      <c r="B519" s="241"/>
      <c r="E519" s="244"/>
      <c r="I519" s="244"/>
      <c r="M519" s="244"/>
      <c r="Q519" s="244"/>
      <c r="U519" s="244"/>
      <c r="AE519" s="192"/>
      <c r="AF519" s="192"/>
      <c r="AG519" s="192"/>
      <c r="AH519" s="192"/>
      <c r="AI519" s="192"/>
      <c r="AJ519" s="192"/>
      <c r="AK519" s="192"/>
      <c r="AL519" s="192"/>
      <c r="AM519" s="192"/>
      <c r="AN519" s="192"/>
      <c r="AP519" s="192"/>
    </row>
    <row r="520" spans="2:42" ht="95.25" customHeight="1" x14ac:dyDescent="0.25">
      <c r="B520" s="241"/>
      <c r="E520" s="244"/>
      <c r="I520" s="244"/>
      <c r="M520" s="244"/>
      <c r="Q520" s="244"/>
      <c r="U520" s="244"/>
      <c r="AE520" s="192"/>
      <c r="AF520" s="192"/>
      <c r="AG520" s="192"/>
      <c r="AH520" s="192"/>
      <c r="AI520" s="192"/>
      <c r="AJ520" s="192"/>
      <c r="AK520" s="192"/>
      <c r="AL520" s="192"/>
      <c r="AM520" s="192"/>
      <c r="AN520" s="192"/>
      <c r="AP520" s="192"/>
    </row>
    <row r="521" spans="2:42" ht="95.25" customHeight="1" x14ac:dyDescent="0.25">
      <c r="B521" s="241"/>
      <c r="E521" s="244"/>
      <c r="I521" s="244"/>
      <c r="M521" s="244"/>
      <c r="Q521" s="244"/>
      <c r="U521" s="244"/>
      <c r="AE521" s="192"/>
      <c r="AF521" s="192"/>
      <c r="AG521" s="192"/>
      <c r="AH521" s="192"/>
      <c r="AI521" s="192"/>
      <c r="AJ521" s="192"/>
      <c r="AK521" s="192"/>
      <c r="AL521" s="192"/>
      <c r="AM521" s="192"/>
      <c r="AN521" s="192"/>
      <c r="AP521" s="192"/>
    </row>
    <row r="522" spans="2:42" ht="95.25" customHeight="1" x14ac:dyDescent="0.25">
      <c r="B522" s="241"/>
      <c r="E522" s="244"/>
      <c r="I522" s="244"/>
      <c r="M522" s="244"/>
      <c r="Q522" s="244"/>
      <c r="U522" s="244"/>
      <c r="AE522" s="192"/>
      <c r="AF522" s="192"/>
      <c r="AG522" s="192"/>
      <c r="AH522" s="192"/>
      <c r="AI522" s="192"/>
      <c r="AJ522" s="192"/>
      <c r="AK522" s="192"/>
      <c r="AL522" s="192"/>
      <c r="AM522" s="192"/>
      <c r="AN522" s="192"/>
      <c r="AP522" s="192"/>
    </row>
    <row r="523" spans="2:42" ht="95.25" customHeight="1" x14ac:dyDescent="0.25">
      <c r="B523" s="241"/>
      <c r="E523" s="244"/>
      <c r="I523" s="244"/>
      <c r="M523" s="244"/>
      <c r="Q523" s="244"/>
      <c r="U523" s="244"/>
      <c r="AE523" s="192"/>
      <c r="AF523" s="192"/>
      <c r="AG523" s="192"/>
      <c r="AH523" s="192"/>
      <c r="AI523" s="192"/>
      <c r="AJ523" s="192"/>
      <c r="AK523" s="192"/>
      <c r="AL523" s="192"/>
      <c r="AM523" s="192"/>
      <c r="AN523" s="192"/>
      <c r="AP523" s="192"/>
    </row>
    <row r="524" spans="2:42" ht="95.25" customHeight="1" x14ac:dyDescent="0.25">
      <c r="B524" s="241"/>
      <c r="E524" s="244"/>
      <c r="I524" s="244"/>
      <c r="M524" s="244"/>
      <c r="Q524" s="244"/>
      <c r="U524" s="244"/>
      <c r="AE524" s="192"/>
      <c r="AF524" s="192"/>
      <c r="AG524" s="192"/>
      <c r="AH524" s="192"/>
      <c r="AI524" s="192"/>
      <c r="AJ524" s="192"/>
      <c r="AK524" s="192"/>
      <c r="AL524" s="192"/>
      <c r="AM524" s="192"/>
      <c r="AN524" s="192"/>
      <c r="AP524" s="192"/>
    </row>
    <row r="525" spans="2:42" ht="95.25" customHeight="1" x14ac:dyDescent="0.25">
      <c r="B525" s="241"/>
      <c r="E525" s="244"/>
      <c r="I525" s="244"/>
      <c r="M525" s="244"/>
      <c r="Q525" s="244"/>
      <c r="U525" s="244"/>
      <c r="AE525" s="192"/>
      <c r="AF525" s="192"/>
      <c r="AG525" s="192"/>
      <c r="AH525" s="192"/>
      <c r="AI525" s="192"/>
      <c r="AJ525" s="192"/>
      <c r="AK525" s="192"/>
      <c r="AL525" s="192"/>
      <c r="AM525" s="192"/>
      <c r="AN525" s="192"/>
      <c r="AP525" s="192"/>
    </row>
    <row r="526" spans="2:42" ht="95.25" customHeight="1" x14ac:dyDescent="0.25">
      <c r="B526" s="241"/>
      <c r="E526" s="244"/>
      <c r="I526" s="244"/>
      <c r="M526" s="244"/>
      <c r="Q526" s="244"/>
      <c r="U526" s="244"/>
      <c r="AE526" s="192"/>
      <c r="AF526" s="192"/>
      <c r="AG526" s="192"/>
      <c r="AH526" s="192"/>
      <c r="AI526" s="192"/>
      <c r="AJ526" s="192"/>
      <c r="AK526" s="192"/>
      <c r="AL526" s="192"/>
      <c r="AM526" s="192"/>
      <c r="AN526" s="192"/>
      <c r="AP526" s="192"/>
    </row>
    <row r="527" spans="2:42" ht="95.25" customHeight="1" x14ac:dyDescent="0.25">
      <c r="B527" s="241"/>
      <c r="E527" s="244"/>
      <c r="I527" s="244"/>
      <c r="M527" s="244"/>
      <c r="Q527" s="244"/>
      <c r="U527" s="244"/>
      <c r="AE527" s="192"/>
      <c r="AF527" s="192"/>
      <c r="AG527" s="192"/>
      <c r="AH527" s="192"/>
      <c r="AI527" s="192"/>
      <c r="AJ527" s="192"/>
      <c r="AK527" s="192"/>
      <c r="AL527" s="192"/>
      <c r="AM527" s="192"/>
      <c r="AN527" s="192"/>
      <c r="AP527" s="192"/>
    </row>
    <row r="528" spans="2:42" ht="95.25" customHeight="1" x14ac:dyDescent="0.25">
      <c r="B528" s="241"/>
      <c r="E528" s="244"/>
      <c r="I528" s="244"/>
      <c r="M528" s="244"/>
      <c r="Q528" s="244"/>
      <c r="U528" s="244"/>
      <c r="AE528" s="192"/>
      <c r="AF528" s="192"/>
      <c r="AG528" s="192"/>
      <c r="AH528" s="192"/>
      <c r="AI528" s="192"/>
      <c r="AJ528" s="192"/>
      <c r="AK528" s="192"/>
      <c r="AL528" s="192"/>
      <c r="AM528" s="192"/>
      <c r="AN528" s="192"/>
      <c r="AP528" s="192"/>
    </row>
    <row r="529" spans="2:42" ht="95.25" customHeight="1" x14ac:dyDescent="0.25">
      <c r="B529" s="241"/>
      <c r="E529" s="244"/>
      <c r="I529" s="244"/>
      <c r="M529" s="244"/>
      <c r="Q529" s="244"/>
      <c r="U529" s="244"/>
      <c r="AE529" s="192"/>
      <c r="AF529" s="192"/>
      <c r="AG529" s="192"/>
      <c r="AH529" s="192"/>
      <c r="AI529" s="192"/>
      <c r="AJ529" s="192"/>
      <c r="AK529" s="192"/>
      <c r="AL529" s="192"/>
      <c r="AM529" s="192"/>
      <c r="AN529" s="192"/>
      <c r="AP529" s="192"/>
    </row>
    <row r="530" spans="2:42" ht="95.25" customHeight="1" x14ac:dyDescent="0.25">
      <c r="B530" s="241"/>
      <c r="E530" s="244"/>
      <c r="I530" s="244"/>
      <c r="M530" s="244"/>
      <c r="Q530" s="244"/>
      <c r="U530" s="244"/>
      <c r="AE530" s="192"/>
      <c r="AF530" s="192"/>
      <c r="AG530" s="192"/>
      <c r="AH530" s="192"/>
      <c r="AI530" s="192"/>
      <c r="AJ530" s="192"/>
      <c r="AK530" s="192"/>
      <c r="AL530" s="192"/>
      <c r="AM530" s="192"/>
      <c r="AN530" s="192"/>
      <c r="AP530" s="192"/>
    </row>
    <row r="531" spans="2:42" ht="95.25" customHeight="1" x14ac:dyDescent="0.25">
      <c r="B531" s="241"/>
      <c r="E531" s="244"/>
      <c r="I531" s="244"/>
      <c r="M531" s="244"/>
      <c r="Q531" s="244"/>
      <c r="U531" s="244"/>
      <c r="AE531" s="192"/>
      <c r="AF531" s="192"/>
      <c r="AG531" s="192"/>
      <c r="AH531" s="192"/>
      <c r="AI531" s="192"/>
      <c r="AJ531" s="192"/>
      <c r="AK531" s="192"/>
      <c r="AL531" s="192"/>
      <c r="AM531" s="192"/>
      <c r="AN531" s="192"/>
      <c r="AP531" s="192"/>
    </row>
    <row r="532" spans="2:42" ht="95.25" customHeight="1" x14ac:dyDescent="0.25">
      <c r="B532" s="241"/>
      <c r="E532" s="244"/>
      <c r="I532" s="244"/>
      <c r="M532" s="244"/>
      <c r="Q532" s="244"/>
      <c r="U532" s="244"/>
      <c r="AE532" s="192"/>
      <c r="AF532" s="192"/>
      <c r="AG532" s="192"/>
      <c r="AH532" s="192"/>
      <c r="AI532" s="192"/>
      <c r="AJ532" s="192"/>
      <c r="AK532" s="192"/>
      <c r="AL532" s="192"/>
      <c r="AM532" s="192"/>
      <c r="AN532" s="192"/>
      <c r="AP532" s="192"/>
    </row>
    <row r="533" spans="2:42" ht="95.25" customHeight="1" x14ac:dyDescent="0.25">
      <c r="B533" s="241"/>
      <c r="E533" s="244"/>
      <c r="I533" s="244"/>
      <c r="M533" s="244"/>
      <c r="Q533" s="244"/>
      <c r="U533" s="244"/>
      <c r="AE533" s="192"/>
      <c r="AF533" s="192"/>
      <c r="AG533" s="192"/>
      <c r="AH533" s="192"/>
      <c r="AI533" s="192"/>
      <c r="AJ533" s="192"/>
      <c r="AK533" s="192"/>
      <c r="AL533" s="192"/>
      <c r="AM533" s="192"/>
      <c r="AN533" s="192"/>
      <c r="AP533" s="192"/>
    </row>
    <row r="534" spans="2:42" ht="95.25" customHeight="1" x14ac:dyDescent="0.25">
      <c r="B534" s="241"/>
      <c r="E534" s="244"/>
      <c r="I534" s="244"/>
      <c r="M534" s="244"/>
      <c r="Q534" s="244"/>
      <c r="U534" s="244"/>
      <c r="AE534" s="192"/>
      <c r="AF534" s="192"/>
      <c r="AG534" s="192"/>
      <c r="AH534" s="192"/>
      <c r="AI534" s="192"/>
      <c r="AJ534" s="192"/>
      <c r="AK534" s="192"/>
      <c r="AL534" s="192"/>
      <c r="AM534" s="192"/>
      <c r="AN534" s="192"/>
      <c r="AP534" s="192"/>
    </row>
    <row r="535" spans="2:42" ht="95.25" customHeight="1" x14ac:dyDescent="0.25">
      <c r="B535" s="241"/>
      <c r="E535" s="244"/>
      <c r="I535" s="244"/>
      <c r="M535" s="244"/>
      <c r="Q535" s="244"/>
      <c r="U535" s="244"/>
      <c r="AE535" s="192"/>
      <c r="AF535" s="192"/>
      <c r="AG535" s="192"/>
      <c r="AH535" s="192"/>
      <c r="AI535" s="192"/>
      <c r="AJ535" s="192"/>
      <c r="AK535" s="192"/>
      <c r="AL535" s="192"/>
      <c r="AM535" s="192"/>
      <c r="AN535" s="192"/>
      <c r="AP535" s="192"/>
    </row>
    <row r="536" spans="2:42" ht="95.25" customHeight="1" x14ac:dyDescent="0.25">
      <c r="B536" s="241"/>
      <c r="E536" s="244"/>
      <c r="I536" s="244"/>
      <c r="M536" s="244"/>
      <c r="Q536" s="244"/>
      <c r="U536" s="244"/>
      <c r="AE536" s="192"/>
      <c r="AF536" s="192"/>
      <c r="AG536" s="192"/>
      <c r="AH536" s="192"/>
      <c r="AI536" s="192"/>
      <c r="AJ536" s="192"/>
      <c r="AK536" s="192"/>
      <c r="AL536" s="192"/>
      <c r="AM536" s="192"/>
      <c r="AN536" s="192"/>
      <c r="AP536" s="192"/>
    </row>
    <row r="537" spans="2:42" ht="95.25" customHeight="1" x14ac:dyDescent="0.25">
      <c r="B537" s="241"/>
      <c r="E537" s="244"/>
      <c r="I537" s="244"/>
      <c r="M537" s="244"/>
      <c r="Q537" s="244"/>
      <c r="U537" s="244"/>
      <c r="AE537" s="192"/>
      <c r="AF537" s="192"/>
      <c r="AG537" s="192"/>
      <c r="AH537" s="192"/>
      <c r="AI537" s="192"/>
      <c r="AJ537" s="192"/>
      <c r="AK537" s="192"/>
      <c r="AL537" s="192"/>
      <c r="AM537" s="192"/>
      <c r="AN537" s="192"/>
      <c r="AP537" s="192"/>
    </row>
    <row r="538" spans="2:42" ht="95.25" customHeight="1" x14ac:dyDescent="0.25">
      <c r="B538" s="241"/>
      <c r="E538" s="244"/>
      <c r="I538" s="244"/>
      <c r="M538" s="244"/>
      <c r="Q538" s="244"/>
      <c r="U538" s="244"/>
      <c r="AE538" s="192"/>
      <c r="AF538" s="192"/>
      <c r="AG538" s="192"/>
      <c r="AH538" s="192"/>
      <c r="AI538" s="192"/>
      <c r="AJ538" s="192"/>
      <c r="AK538" s="192"/>
      <c r="AL538" s="192"/>
      <c r="AM538" s="192"/>
      <c r="AN538" s="192"/>
      <c r="AP538" s="192"/>
    </row>
    <row r="539" spans="2:42" ht="95.25" customHeight="1" x14ac:dyDescent="0.25">
      <c r="B539" s="241"/>
      <c r="E539" s="244"/>
      <c r="I539" s="244"/>
      <c r="M539" s="244"/>
      <c r="Q539" s="244"/>
      <c r="U539" s="244"/>
      <c r="AE539" s="192"/>
      <c r="AF539" s="192"/>
      <c r="AG539" s="192"/>
      <c r="AH539" s="192"/>
      <c r="AI539" s="192"/>
      <c r="AJ539" s="192"/>
      <c r="AK539" s="192"/>
      <c r="AL539" s="192"/>
      <c r="AM539" s="192"/>
      <c r="AN539" s="192"/>
      <c r="AP539" s="192"/>
    </row>
    <row r="540" spans="2:42" ht="95.25" customHeight="1" x14ac:dyDescent="0.25">
      <c r="B540" s="241"/>
      <c r="E540" s="244"/>
      <c r="I540" s="244"/>
      <c r="M540" s="244"/>
      <c r="Q540" s="244"/>
      <c r="U540" s="244"/>
      <c r="AE540" s="192"/>
      <c r="AF540" s="192"/>
      <c r="AG540" s="192"/>
      <c r="AH540" s="192"/>
      <c r="AI540" s="192"/>
      <c r="AJ540" s="192"/>
      <c r="AK540" s="192"/>
      <c r="AL540" s="192"/>
      <c r="AM540" s="192"/>
      <c r="AN540" s="192"/>
      <c r="AP540" s="192"/>
    </row>
    <row r="541" spans="2:42" ht="95.25" customHeight="1" x14ac:dyDescent="0.25">
      <c r="B541" s="241"/>
      <c r="E541" s="244"/>
      <c r="I541" s="244"/>
      <c r="M541" s="244"/>
      <c r="Q541" s="244"/>
      <c r="U541" s="244"/>
      <c r="AE541" s="192"/>
      <c r="AF541" s="192"/>
      <c r="AG541" s="192"/>
      <c r="AH541" s="192"/>
      <c r="AI541" s="192"/>
      <c r="AJ541" s="192"/>
      <c r="AK541" s="192"/>
      <c r="AL541" s="192"/>
      <c r="AM541" s="192"/>
      <c r="AN541" s="192"/>
      <c r="AP541" s="192"/>
    </row>
    <row r="542" spans="2:42" ht="95.25" customHeight="1" x14ac:dyDescent="0.25">
      <c r="B542" s="241"/>
      <c r="E542" s="244"/>
      <c r="I542" s="244"/>
      <c r="M542" s="244"/>
      <c r="Q542" s="244"/>
      <c r="U542" s="244"/>
      <c r="AE542" s="192"/>
      <c r="AF542" s="192"/>
      <c r="AG542" s="192"/>
      <c r="AH542" s="192"/>
      <c r="AI542" s="192"/>
      <c r="AJ542" s="192"/>
      <c r="AK542" s="192"/>
      <c r="AL542" s="192"/>
      <c r="AM542" s="192"/>
      <c r="AN542" s="192"/>
      <c r="AP542" s="192"/>
    </row>
    <row r="543" spans="2:42" ht="95.25" customHeight="1" x14ac:dyDescent="0.25">
      <c r="B543" s="241"/>
      <c r="E543" s="244"/>
      <c r="I543" s="244"/>
      <c r="M543" s="244"/>
      <c r="Q543" s="244"/>
      <c r="U543" s="244"/>
      <c r="AE543" s="192"/>
      <c r="AF543" s="192"/>
      <c r="AG543" s="192"/>
      <c r="AH543" s="192"/>
      <c r="AI543" s="192"/>
      <c r="AJ543" s="192"/>
      <c r="AK543" s="192"/>
      <c r="AL543" s="192"/>
      <c r="AM543" s="192"/>
      <c r="AN543" s="192"/>
      <c r="AP543" s="192"/>
    </row>
    <row r="544" spans="2:42" ht="95.25" customHeight="1" x14ac:dyDescent="0.25">
      <c r="B544" s="241"/>
      <c r="E544" s="244"/>
      <c r="I544" s="244"/>
      <c r="M544" s="244"/>
      <c r="Q544" s="244"/>
      <c r="U544" s="244"/>
      <c r="AE544" s="192"/>
      <c r="AF544" s="192"/>
      <c r="AG544" s="192"/>
      <c r="AH544" s="192"/>
      <c r="AI544" s="192"/>
      <c r="AJ544" s="192"/>
      <c r="AK544" s="192"/>
      <c r="AL544" s="192"/>
      <c r="AM544" s="192"/>
      <c r="AN544" s="192"/>
      <c r="AP544" s="192"/>
    </row>
    <row r="545" spans="2:42" ht="95.25" customHeight="1" x14ac:dyDescent="0.25">
      <c r="B545" s="241"/>
      <c r="E545" s="244"/>
      <c r="I545" s="244"/>
      <c r="M545" s="244"/>
      <c r="Q545" s="244"/>
      <c r="U545" s="244"/>
      <c r="AE545" s="192"/>
      <c r="AF545" s="192"/>
      <c r="AG545" s="192"/>
      <c r="AH545" s="192"/>
      <c r="AI545" s="192"/>
      <c r="AJ545" s="192"/>
      <c r="AK545" s="192"/>
      <c r="AL545" s="192"/>
      <c r="AM545" s="192"/>
      <c r="AN545" s="192"/>
      <c r="AP545" s="192"/>
    </row>
    <row r="546" spans="2:42" ht="95.25" customHeight="1" x14ac:dyDescent="0.25">
      <c r="B546" s="241"/>
      <c r="E546" s="244"/>
      <c r="I546" s="244"/>
      <c r="M546" s="244"/>
      <c r="Q546" s="244"/>
      <c r="U546" s="244"/>
      <c r="AE546" s="192"/>
      <c r="AF546" s="192"/>
      <c r="AG546" s="192"/>
      <c r="AH546" s="192"/>
      <c r="AI546" s="192"/>
      <c r="AJ546" s="192"/>
      <c r="AK546" s="192"/>
      <c r="AL546" s="192"/>
      <c r="AM546" s="192"/>
      <c r="AN546" s="192"/>
      <c r="AP546" s="192"/>
    </row>
    <row r="547" spans="2:42" ht="95.25" customHeight="1" x14ac:dyDescent="0.25">
      <c r="B547" s="241"/>
      <c r="E547" s="244"/>
      <c r="I547" s="244"/>
      <c r="M547" s="244"/>
      <c r="Q547" s="244"/>
      <c r="U547" s="244"/>
      <c r="AE547" s="192"/>
      <c r="AF547" s="192"/>
      <c r="AG547" s="192"/>
      <c r="AH547" s="192"/>
      <c r="AI547" s="192"/>
      <c r="AJ547" s="192"/>
      <c r="AK547" s="192"/>
      <c r="AL547" s="192"/>
      <c r="AM547" s="192"/>
      <c r="AN547" s="192"/>
      <c r="AP547" s="192"/>
    </row>
    <row r="548" spans="2:42" ht="95.25" customHeight="1" x14ac:dyDescent="0.25">
      <c r="B548" s="241"/>
      <c r="E548" s="244"/>
      <c r="I548" s="244"/>
      <c r="M548" s="244"/>
      <c r="Q548" s="244"/>
      <c r="U548" s="244"/>
      <c r="AE548" s="192"/>
      <c r="AF548" s="192"/>
      <c r="AG548" s="192"/>
      <c r="AH548" s="192"/>
      <c r="AI548" s="192"/>
      <c r="AJ548" s="192"/>
      <c r="AK548" s="192"/>
      <c r="AL548" s="192"/>
      <c r="AM548" s="192"/>
      <c r="AN548" s="192"/>
      <c r="AP548" s="192"/>
    </row>
    <row r="549" spans="2:42" ht="95.25" customHeight="1" x14ac:dyDescent="0.25">
      <c r="B549" s="241"/>
      <c r="E549" s="244"/>
      <c r="I549" s="244"/>
      <c r="M549" s="244"/>
      <c r="Q549" s="244"/>
      <c r="U549" s="244"/>
      <c r="AE549" s="192"/>
      <c r="AF549" s="192"/>
      <c r="AG549" s="192"/>
      <c r="AH549" s="192"/>
      <c r="AI549" s="192"/>
      <c r="AJ549" s="192"/>
      <c r="AK549" s="192"/>
      <c r="AL549" s="192"/>
      <c r="AM549" s="192"/>
      <c r="AN549" s="192"/>
      <c r="AP549" s="192"/>
    </row>
    <row r="550" spans="2:42" ht="95.25" customHeight="1" x14ac:dyDescent="0.25">
      <c r="B550" s="241"/>
      <c r="E550" s="244"/>
      <c r="I550" s="244"/>
      <c r="M550" s="244"/>
      <c r="Q550" s="244"/>
      <c r="U550" s="244"/>
      <c r="AE550" s="192"/>
      <c r="AF550" s="192"/>
      <c r="AG550" s="192"/>
      <c r="AH550" s="192"/>
      <c r="AI550" s="192"/>
      <c r="AJ550" s="192"/>
      <c r="AK550" s="192"/>
      <c r="AL550" s="192"/>
      <c r="AM550" s="192"/>
      <c r="AN550" s="192"/>
      <c r="AP550" s="192"/>
    </row>
    <row r="551" spans="2:42" ht="95.25" customHeight="1" x14ac:dyDescent="0.25">
      <c r="B551" s="241"/>
      <c r="E551" s="244"/>
      <c r="I551" s="244"/>
      <c r="M551" s="244"/>
      <c r="Q551" s="244"/>
      <c r="U551" s="244"/>
      <c r="AE551" s="192"/>
      <c r="AF551" s="192"/>
      <c r="AG551" s="192"/>
      <c r="AH551" s="192"/>
      <c r="AI551" s="192"/>
      <c r="AJ551" s="192"/>
      <c r="AK551" s="192"/>
      <c r="AL551" s="192"/>
      <c r="AM551" s="192"/>
      <c r="AN551" s="192"/>
      <c r="AP551" s="192"/>
    </row>
    <row r="552" spans="2:42" ht="95.25" customHeight="1" x14ac:dyDescent="0.25">
      <c r="B552" s="241"/>
      <c r="E552" s="244"/>
      <c r="I552" s="244"/>
      <c r="M552" s="244"/>
      <c r="Q552" s="244"/>
      <c r="U552" s="244"/>
      <c r="AE552" s="192"/>
      <c r="AF552" s="192"/>
      <c r="AG552" s="192"/>
      <c r="AH552" s="192"/>
      <c r="AI552" s="192"/>
      <c r="AJ552" s="192"/>
      <c r="AK552" s="192"/>
      <c r="AL552" s="192"/>
      <c r="AM552" s="192"/>
      <c r="AN552" s="192"/>
      <c r="AP552" s="192"/>
    </row>
    <row r="553" spans="2:42" ht="95.25" customHeight="1" x14ac:dyDescent="0.25">
      <c r="B553" s="241"/>
      <c r="E553" s="244"/>
      <c r="I553" s="244"/>
      <c r="M553" s="244"/>
      <c r="Q553" s="244"/>
      <c r="U553" s="244"/>
      <c r="AE553" s="192"/>
      <c r="AF553" s="192"/>
      <c r="AG553" s="192"/>
      <c r="AH553" s="192"/>
      <c r="AI553" s="192"/>
      <c r="AJ553" s="192"/>
      <c r="AK553" s="192"/>
      <c r="AL553" s="192"/>
      <c r="AM553" s="192"/>
      <c r="AN553" s="192"/>
      <c r="AP553" s="192"/>
    </row>
    <row r="554" spans="2:42" ht="95.25" customHeight="1" x14ac:dyDescent="0.25">
      <c r="B554" s="241"/>
      <c r="E554" s="244"/>
      <c r="I554" s="244"/>
      <c r="M554" s="244"/>
      <c r="Q554" s="244"/>
      <c r="U554" s="244"/>
      <c r="AE554" s="192"/>
      <c r="AF554" s="192"/>
      <c r="AG554" s="192"/>
      <c r="AH554" s="192"/>
      <c r="AI554" s="192"/>
      <c r="AJ554" s="192"/>
      <c r="AK554" s="192"/>
      <c r="AL554" s="192"/>
      <c r="AM554" s="192"/>
      <c r="AN554" s="192"/>
      <c r="AP554" s="192"/>
    </row>
    <row r="555" spans="2:42" ht="95.25" customHeight="1" x14ac:dyDescent="0.25">
      <c r="B555" s="241"/>
      <c r="E555" s="244"/>
      <c r="I555" s="244"/>
      <c r="M555" s="244"/>
      <c r="Q555" s="244"/>
      <c r="U555" s="244"/>
      <c r="AE555" s="192"/>
      <c r="AF555" s="192"/>
      <c r="AG555" s="192"/>
      <c r="AH555" s="192"/>
      <c r="AI555" s="192"/>
      <c r="AJ555" s="192"/>
      <c r="AK555" s="192"/>
      <c r="AL555" s="192"/>
      <c r="AM555" s="192"/>
      <c r="AN555" s="192"/>
      <c r="AP555" s="192"/>
    </row>
    <row r="556" spans="2:42" ht="95.25" customHeight="1" x14ac:dyDescent="0.25">
      <c r="B556" s="241"/>
      <c r="E556" s="244"/>
      <c r="I556" s="244"/>
      <c r="M556" s="244"/>
      <c r="Q556" s="244"/>
      <c r="U556" s="244"/>
      <c r="AE556" s="192"/>
      <c r="AF556" s="192"/>
      <c r="AG556" s="192"/>
      <c r="AH556" s="192"/>
      <c r="AI556" s="192"/>
      <c r="AJ556" s="192"/>
      <c r="AK556" s="192"/>
      <c r="AL556" s="192"/>
      <c r="AM556" s="192"/>
      <c r="AN556" s="192"/>
      <c r="AP556" s="192"/>
    </row>
    <row r="557" spans="2:42" ht="95.25" customHeight="1" x14ac:dyDescent="0.25">
      <c r="B557" s="241"/>
      <c r="E557" s="244"/>
      <c r="I557" s="244"/>
      <c r="M557" s="244"/>
      <c r="Q557" s="244"/>
      <c r="U557" s="244"/>
      <c r="AE557" s="192"/>
      <c r="AF557" s="192"/>
      <c r="AG557" s="192"/>
      <c r="AH557" s="192"/>
      <c r="AI557" s="192"/>
      <c r="AJ557" s="192"/>
      <c r="AK557" s="192"/>
      <c r="AL557" s="192"/>
      <c r="AM557" s="192"/>
      <c r="AN557" s="192"/>
      <c r="AP557" s="192"/>
    </row>
    <row r="558" spans="2:42" ht="95.25" customHeight="1" x14ac:dyDescent="0.25">
      <c r="B558" s="241"/>
      <c r="E558" s="244"/>
      <c r="I558" s="244"/>
      <c r="M558" s="244"/>
      <c r="Q558" s="244"/>
      <c r="U558" s="244"/>
      <c r="AE558" s="192"/>
      <c r="AF558" s="192"/>
      <c r="AG558" s="192"/>
      <c r="AH558" s="192"/>
      <c r="AI558" s="192"/>
      <c r="AJ558" s="192"/>
      <c r="AK558" s="192"/>
      <c r="AL558" s="192"/>
      <c r="AM558" s="192"/>
      <c r="AN558" s="192"/>
      <c r="AP558" s="192"/>
    </row>
    <row r="559" spans="2:42" ht="95.25" customHeight="1" x14ac:dyDescent="0.25">
      <c r="B559" s="241"/>
      <c r="E559" s="244"/>
      <c r="I559" s="244"/>
      <c r="M559" s="244"/>
      <c r="Q559" s="244"/>
      <c r="U559" s="244"/>
      <c r="AE559" s="192"/>
      <c r="AF559" s="192"/>
      <c r="AG559" s="192"/>
      <c r="AH559" s="192"/>
      <c r="AI559" s="192"/>
      <c r="AJ559" s="192"/>
      <c r="AK559" s="192"/>
      <c r="AL559" s="192"/>
      <c r="AM559" s="192"/>
      <c r="AN559" s="192"/>
      <c r="AP559" s="192"/>
    </row>
    <row r="560" spans="2:42" ht="95.25" customHeight="1" x14ac:dyDescent="0.25">
      <c r="B560" s="241"/>
      <c r="E560" s="244"/>
      <c r="I560" s="244"/>
      <c r="M560" s="244"/>
      <c r="Q560" s="244"/>
      <c r="U560" s="244"/>
      <c r="AE560" s="192"/>
      <c r="AF560" s="192"/>
      <c r="AG560" s="192"/>
      <c r="AH560" s="192"/>
      <c r="AI560" s="192"/>
      <c r="AJ560" s="192"/>
      <c r="AK560" s="192"/>
      <c r="AL560" s="192"/>
      <c r="AM560" s="192"/>
      <c r="AN560" s="192"/>
      <c r="AP560" s="192"/>
    </row>
    <row r="561" spans="2:42" ht="95.25" customHeight="1" x14ac:dyDescent="0.25">
      <c r="B561" s="241"/>
      <c r="E561" s="244"/>
      <c r="I561" s="244"/>
      <c r="M561" s="244"/>
      <c r="Q561" s="244"/>
      <c r="U561" s="244"/>
      <c r="AE561" s="192"/>
      <c r="AF561" s="192"/>
      <c r="AG561" s="192"/>
      <c r="AH561" s="192"/>
      <c r="AI561" s="192"/>
      <c r="AJ561" s="192"/>
      <c r="AK561" s="192"/>
      <c r="AL561" s="192"/>
      <c r="AM561" s="192"/>
      <c r="AN561" s="192"/>
      <c r="AP561" s="192"/>
    </row>
    <row r="562" spans="2:42" ht="95.25" customHeight="1" x14ac:dyDescent="0.25">
      <c r="B562" s="241"/>
      <c r="E562" s="244"/>
      <c r="I562" s="244"/>
      <c r="M562" s="244"/>
      <c r="Q562" s="244"/>
      <c r="U562" s="244"/>
      <c r="AE562" s="192"/>
      <c r="AF562" s="192"/>
      <c r="AG562" s="192"/>
      <c r="AH562" s="192"/>
      <c r="AI562" s="192"/>
      <c r="AJ562" s="192"/>
      <c r="AK562" s="192"/>
      <c r="AL562" s="192"/>
      <c r="AM562" s="192"/>
      <c r="AN562" s="192"/>
      <c r="AP562" s="192"/>
    </row>
    <row r="563" spans="2:42" ht="95.25" customHeight="1" x14ac:dyDescent="0.25">
      <c r="B563" s="241"/>
      <c r="E563" s="244"/>
      <c r="I563" s="244"/>
      <c r="M563" s="244"/>
      <c r="Q563" s="244"/>
      <c r="U563" s="244"/>
      <c r="AE563" s="192"/>
      <c r="AF563" s="192"/>
      <c r="AG563" s="192"/>
      <c r="AH563" s="192"/>
      <c r="AI563" s="192"/>
      <c r="AJ563" s="192"/>
      <c r="AK563" s="192"/>
      <c r="AL563" s="192"/>
      <c r="AM563" s="192"/>
      <c r="AN563" s="192"/>
      <c r="AP563" s="192"/>
    </row>
    <row r="564" spans="2:42" ht="95.25" customHeight="1" x14ac:dyDescent="0.25">
      <c r="B564" s="241"/>
      <c r="E564" s="244"/>
      <c r="I564" s="244"/>
      <c r="M564" s="244"/>
      <c r="Q564" s="244"/>
      <c r="U564" s="244"/>
      <c r="AE564" s="192"/>
      <c r="AF564" s="192"/>
      <c r="AG564" s="192"/>
      <c r="AH564" s="192"/>
      <c r="AI564" s="192"/>
      <c r="AJ564" s="192"/>
      <c r="AK564" s="192"/>
      <c r="AL564" s="192"/>
      <c r="AM564" s="192"/>
      <c r="AN564" s="192"/>
      <c r="AP564" s="192"/>
    </row>
    <row r="565" spans="2:42" ht="95.25" customHeight="1" x14ac:dyDescent="0.25">
      <c r="B565" s="241"/>
      <c r="E565" s="244"/>
      <c r="I565" s="244"/>
      <c r="M565" s="244"/>
      <c r="Q565" s="244"/>
      <c r="U565" s="244"/>
      <c r="AE565" s="192"/>
      <c r="AF565" s="192"/>
      <c r="AG565" s="192"/>
      <c r="AH565" s="192"/>
      <c r="AI565" s="192"/>
      <c r="AJ565" s="192"/>
      <c r="AK565" s="192"/>
      <c r="AL565" s="192"/>
      <c r="AM565" s="192"/>
      <c r="AN565" s="192"/>
      <c r="AP565" s="192"/>
    </row>
    <row r="566" spans="2:42" ht="95.25" customHeight="1" x14ac:dyDescent="0.25">
      <c r="B566" s="241"/>
      <c r="E566" s="244"/>
      <c r="I566" s="244"/>
      <c r="M566" s="244"/>
      <c r="Q566" s="244"/>
      <c r="U566" s="244"/>
      <c r="AE566" s="192"/>
      <c r="AF566" s="192"/>
      <c r="AG566" s="192"/>
      <c r="AH566" s="192"/>
      <c r="AI566" s="192"/>
      <c r="AJ566" s="192"/>
      <c r="AK566" s="192"/>
      <c r="AL566" s="192"/>
      <c r="AM566" s="192"/>
      <c r="AN566" s="192"/>
      <c r="AP566" s="192"/>
    </row>
    <row r="567" spans="2:42" ht="95.25" customHeight="1" x14ac:dyDescent="0.25">
      <c r="B567" s="241"/>
      <c r="E567" s="244"/>
      <c r="I567" s="244"/>
      <c r="M567" s="244"/>
      <c r="Q567" s="244"/>
      <c r="U567" s="244"/>
      <c r="AE567" s="192"/>
      <c r="AF567" s="192"/>
      <c r="AG567" s="192"/>
      <c r="AH567" s="192"/>
      <c r="AI567" s="192"/>
      <c r="AJ567" s="192"/>
      <c r="AK567" s="192"/>
      <c r="AL567" s="192"/>
      <c r="AM567" s="192"/>
      <c r="AN567" s="192"/>
      <c r="AP567" s="192"/>
    </row>
    <row r="568" spans="2:42" ht="95.25" customHeight="1" x14ac:dyDescent="0.25">
      <c r="B568" s="241"/>
      <c r="E568" s="244"/>
      <c r="I568" s="244"/>
      <c r="M568" s="244"/>
      <c r="Q568" s="244"/>
      <c r="U568" s="244"/>
      <c r="AE568" s="192"/>
      <c r="AF568" s="192"/>
      <c r="AG568" s="192"/>
      <c r="AH568" s="192"/>
      <c r="AI568" s="192"/>
      <c r="AJ568" s="192"/>
      <c r="AK568" s="192"/>
      <c r="AL568" s="192"/>
      <c r="AM568" s="192"/>
      <c r="AN568" s="192"/>
      <c r="AP568" s="192"/>
    </row>
    <row r="569" spans="2:42" ht="95.25" customHeight="1" x14ac:dyDescent="0.25">
      <c r="B569" s="241"/>
      <c r="E569" s="244"/>
      <c r="I569" s="244"/>
      <c r="M569" s="244"/>
      <c r="Q569" s="244"/>
      <c r="U569" s="244"/>
      <c r="AE569" s="192"/>
      <c r="AF569" s="192"/>
      <c r="AG569" s="192"/>
      <c r="AH569" s="192"/>
      <c r="AI569" s="192"/>
      <c r="AJ569" s="192"/>
      <c r="AK569" s="192"/>
      <c r="AL569" s="192"/>
      <c r="AM569" s="192"/>
      <c r="AN569" s="192"/>
      <c r="AP569" s="192"/>
    </row>
    <row r="570" spans="2:42" ht="95.25" customHeight="1" x14ac:dyDescent="0.25">
      <c r="B570" s="241"/>
      <c r="E570" s="244"/>
      <c r="I570" s="244"/>
      <c r="M570" s="244"/>
      <c r="Q570" s="244"/>
      <c r="U570" s="244"/>
      <c r="AE570" s="192"/>
      <c r="AF570" s="192"/>
      <c r="AG570" s="192"/>
      <c r="AH570" s="192"/>
      <c r="AI570" s="192"/>
      <c r="AJ570" s="192"/>
      <c r="AK570" s="192"/>
      <c r="AL570" s="192"/>
      <c r="AM570" s="192"/>
      <c r="AN570" s="192"/>
      <c r="AP570" s="192"/>
    </row>
    <row r="571" spans="2:42" ht="95.25" customHeight="1" x14ac:dyDescent="0.25">
      <c r="B571" s="241"/>
      <c r="E571" s="244"/>
      <c r="I571" s="244"/>
      <c r="M571" s="244"/>
      <c r="Q571" s="244"/>
      <c r="U571" s="244"/>
      <c r="AE571" s="192"/>
      <c r="AF571" s="192"/>
      <c r="AG571" s="192"/>
      <c r="AH571" s="192"/>
      <c r="AI571" s="192"/>
      <c r="AJ571" s="192"/>
      <c r="AK571" s="192"/>
      <c r="AL571" s="192"/>
      <c r="AM571" s="192"/>
      <c r="AN571" s="192"/>
      <c r="AP571" s="192"/>
    </row>
    <row r="572" spans="2:42" ht="95.25" customHeight="1" x14ac:dyDescent="0.25">
      <c r="B572" s="241"/>
      <c r="E572" s="244"/>
      <c r="I572" s="244"/>
      <c r="M572" s="244"/>
      <c r="Q572" s="244"/>
      <c r="U572" s="244"/>
      <c r="AE572" s="192"/>
      <c r="AF572" s="192"/>
      <c r="AG572" s="192"/>
      <c r="AH572" s="192"/>
      <c r="AI572" s="192"/>
      <c r="AJ572" s="192"/>
      <c r="AK572" s="192"/>
      <c r="AL572" s="192"/>
      <c r="AM572" s="192"/>
      <c r="AN572" s="192"/>
      <c r="AP572" s="192"/>
    </row>
    <row r="573" spans="2:42" ht="95.25" customHeight="1" x14ac:dyDescent="0.25">
      <c r="B573" s="241"/>
      <c r="E573" s="244"/>
      <c r="I573" s="244"/>
      <c r="M573" s="244"/>
      <c r="Q573" s="244"/>
      <c r="U573" s="244"/>
      <c r="AE573" s="192"/>
      <c r="AF573" s="192"/>
      <c r="AG573" s="192"/>
      <c r="AH573" s="192"/>
      <c r="AI573" s="192"/>
      <c r="AJ573" s="192"/>
      <c r="AK573" s="192"/>
      <c r="AL573" s="192"/>
      <c r="AM573" s="192"/>
      <c r="AN573" s="192"/>
      <c r="AP573" s="192"/>
    </row>
    <row r="574" spans="2:42" ht="95.25" customHeight="1" x14ac:dyDescent="0.25">
      <c r="B574" s="241"/>
      <c r="E574" s="244"/>
      <c r="I574" s="244"/>
      <c r="M574" s="244"/>
      <c r="Q574" s="244"/>
      <c r="U574" s="244"/>
      <c r="AE574" s="192"/>
      <c r="AF574" s="192"/>
      <c r="AG574" s="192"/>
      <c r="AH574" s="192"/>
      <c r="AI574" s="192"/>
      <c r="AJ574" s="192"/>
      <c r="AK574" s="192"/>
      <c r="AL574" s="192"/>
      <c r="AM574" s="192"/>
      <c r="AN574" s="192"/>
      <c r="AP574" s="192"/>
    </row>
    <row r="575" spans="2:42" ht="95.25" customHeight="1" x14ac:dyDescent="0.25">
      <c r="B575" s="241"/>
      <c r="E575" s="244"/>
      <c r="I575" s="244"/>
      <c r="M575" s="244"/>
      <c r="Q575" s="244"/>
      <c r="U575" s="244"/>
      <c r="AE575" s="192"/>
      <c r="AF575" s="192"/>
      <c r="AG575" s="192"/>
      <c r="AH575" s="192"/>
      <c r="AI575" s="192"/>
      <c r="AJ575" s="192"/>
      <c r="AK575" s="192"/>
      <c r="AL575" s="192"/>
      <c r="AM575" s="192"/>
      <c r="AN575" s="192"/>
      <c r="AP575" s="192"/>
    </row>
    <row r="576" spans="2:42" ht="95.25" customHeight="1" x14ac:dyDescent="0.25">
      <c r="B576" s="241"/>
      <c r="E576" s="244"/>
      <c r="I576" s="244"/>
      <c r="M576" s="244"/>
      <c r="Q576" s="244"/>
      <c r="U576" s="244"/>
      <c r="AE576" s="192"/>
      <c r="AF576" s="192"/>
      <c r="AG576" s="192"/>
      <c r="AH576" s="192"/>
      <c r="AI576" s="192"/>
      <c r="AJ576" s="192"/>
      <c r="AK576" s="192"/>
      <c r="AL576" s="192"/>
      <c r="AM576" s="192"/>
      <c r="AN576" s="192"/>
      <c r="AP576" s="192"/>
    </row>
    <row r="577" spans="2:42" ht="95.25" customHeight="1" x14ac:dyDescent="0.25">
      <c r="B577" s="241"/>
      <c r="E577" s="244"/>
      <c r="I577" s="244"/>
      <c r="M577" s="244"/>
      <c r="Q577" s="244"/>
      <c r="U577" s="244"/>
      <c r="AE577" s="192"/>
      <c r="AF577" s="192"/>
      <c r="AG577" s="192"/>
      <c r="AH577" s="192"/>
      <c r="AI577" s="192"/>
      <c r="AJ577" s="192"/>
      <c r="AK577" s="192"/>
      <c r="AL577" s="192"/>
      <c r="AM577" s="192"/>
      <c r="AN577" s="192"/>
      <c r="AP577" s="192"/>
    </row>
    <row r="578" spans="2:42" ht="95.25" customHeight="1" x14ac:dyDescent="0.25">
      <c r="B578" s="241"/>
      <c r="E578" s="244"/>
      <c r="I578" s="244"/>
      <c r="M578" s="244"/>
      <c r="Q578" s="244"/>
      <c r="U578" s="244"/>
      <c r="AE578" s="192"/>
      <c r="AF578" s="192"/>
      <c r="AG578" s="192"/>
      <c r="AH578" s="192"/>
      <c r="AI578" s="192"/>
      <c r="AJ578" s="192"/>
      <c r="AK578" s="192"/>
      <c r="AL578" s="192"/>
      <c r="AM578" s="192"/>
      <c r="AN578" s="192"/>
      <c r="AP578" s="192"/>
    </row>
    <row r="579" spans="2:42" ht="95.25" customHeight="1" x14ac:dyDescent="0.25">
      <c r="B579" s="241"/>
      <c r="E579" s="244"/>
      <c r="I579" s="244"/>
      <c r="M579" s="244"/>
      <c r="Q579" s="244"/>
      <c r="U579" s="244"/>
      <c r="AE579" s="192"/>
      <c r="AF579" s="192"/>
      <c r="AG579" s="192"/>
      <c r="AH579" s="192"/>
      <c r="AI579" s="192"/>
      <c r="AJ579" s="192"/>
      <c r="AK579" s="192"/>
      <c r="AL579" s="192"/>
      <c r="AM579" s="192"/>
      <c r="AN579" s="192"/>
      <c r="AP579" s="192"/>
    </row>
    <row r="580" spans="2:42" ht="95.25" customHeight="1" x14ac:dyDescent="0.25">
      <c r="B580" s="241"/>
      <c r="E580" s="244"/>
      <c r="I580" s="244"/>
      <c r="M580" s="244"/>
      <c r="Q580" s="244"/>
      <c r="U580" s="244"/>
      <c r="AE580" s="192"/>
      <c r="AF580" s="192"/>
      <c r="AG580" s="192"/>
      <c r="AH580" s="192"/>
      <c r="AI580" s="192"/>
      <c r="AJ580" s="192"/>
      <c r="AK580" s="192"/>
      <c r="AL580" s="192"/>
      <c r="AM580" s="192"/>
      <c r="AN580" s="192"/>
      <c r="AP580" s="192"/>
    </row>
    <row r="581" spans="2:42" ht="95.25" customHeight="1" x14ac:dyDescent="0.25">
      <c r="B581" s="241"/>
      <c r="E581" s="244"/>
      <c r="I581" s="244"/>
      <c r="M581" s="244"/>
      <c r="Q581" s="244"/>
      <c r="U581" s="244"/>
      <c r="AE581" s="192"/>
      <c r="AF581" s="192"/>
      <c r="AG581" s="192"/>
      <c r="AH581" s="192"/>
      <c r="AI581" s="192"/>
      <c r="AJ581" s="192"/>
      <c r="AK581" s="192"/>
      <c r="AL581" s="192"/>
      <c r="AM581" s="192"/>
      <c r="AN581" s="192"/>
      <c r="AP581" s="192"/>
    </row>
    <row r="582" spans="2:42" ht="95.25" customHeight="1" x14ac:dyDescent="0.25">
      <c r="B582" s="241"/>
      <c r="E582" s="244"/>
      <c r="I582" s="244"/>
      <c r="M582" s="244"/>
      <c r="Q582" s="244"/>
      <c r="U582" s="244"/>
      <c r="AE582" s="192"/>
      <c r="AF582" s="192"/>
      <c r="AG582" s="192"/>
      <c r="AH582" s="192"/>
      <c r="AI582" s="192"/>
      <c r="AJ582" s="192"/>
      <c r="AK582" s="192"/>
      <c r="AL582" s="192"/>
      <c r="AM582" s="192"/>
      <c r="AN582" s="192"/>
      <c r="AP582" s="192"/>
    </row>
    <row r="583" spans="2:42" ht="95.25" customHeight="1" x14ac:dyDescent="0.25">
      <c r="B583" s="241"/>
      <c r="E583" s="244"/>
      <c r="I583" s="244"/>
      <c r="M583" s="244"/>
      <c r="Q583" s="244"/>
      <c r="U583" s="244"/>
      <c r="AE583" s="192"/>
      <c r="AF583" s="192"/>
      <c r="AG583" s="192"/>
      <c r="AH583" s="192"/>
      <c r="AI583" s="192"/>
      <c r="AJ583" s="192"/>
      <c r="AK583" s="192"/>
      <c r="AL583" s="192"/>
      <c r="AM583" s="192"/>
      <c r="AN583" s="192"/>
      <c r="AP583" s="192"/>
    </row>
    <row r="584" spans="2:42" ht="95.25" customHeight="1" x14ac:dyDescent="0.25">
      <c r="B584" s="241"/>
      <c r="E584" s="244"/>
      <c r="I584" s="244"/>
      <c r="M584" s="244"/>
      <c r="Q584" s="244"/>
      <c r="U584" s="244"/>
      <c r="AE584" s="192"/>
      <c r="AF584" s="192"/>
      <c r="AG584" s="192"/>
      <c r="AH584" s="192"/>
      <c r="AI584" s="192"/>
      <c r="AJ584" s="192"/>
      <c r="AK584" s="192"/>
      <c r="AL584" s="192"/>
      <c r="AM584" s="192"/>
      <c r="AN584" s="192"/>
      <c r="AP584" s="192"/>
    </row>
    <row r="585" spans="2:42" ht="95.25" customHeight="1" x14ac:dyDescent="0.25">
      <c r="B585" s="241"/>
      <c r="E585" s="244"/>
      <c r="I585" s="244"/>
      <c r="M585" s="244"/>
      <c r="Q585" s="244"/>
      <c r="U585" s="244"/>
      <c r="AE585" s="192"/>
      <c r="AF585" s="192"/>
      <c r="AG585" s="192"/>
      <c r="AH585" s="192"/>
      <c r="AI585" s="192"/>
      <c r="AJ585" s="192"/>
      <c r="AK585" s="192"/>
      <c r="AL585" s="192"/>
      <c r="AM585" s="192"/>
      <c r="AN585" s="192"/>
      <c r="AP585" s="192"/>
    </row>
    <row r="586" spans="2:42" ht="95.25" customHeight="1" x14ac:dyDescent="0.25">
      <c r="B586" s="241"/>
      <c r="E586" s="244"/>
      <c r="I586" s="244"/>
      <c r="M586" s="244"/>
      <c r="Q586" s="244"/>
      <c r="U586" s="244"/>
      <c r="AE586" s="192"/>
      <c r="AF586" s="192"/>
      <c r="AG586" s="192"/>
      <c r="AH586" s="192"/>
      <c r="AI586" s="192"/>
      <c r="AJ586" s="192"/>
      <c r="AK586" s="192"/>
      <c r="AL586" s="192"/>
      <c r="AM586" s="192"/>
      <c r="AN586" s="192"/>
      <c r="AP586" s="192"/>
    </row>
    <row r="587" spans="2:42" ht="95.25" customHeight="1" x14ac:dyDescent="0.25">
      <c r="B587" s="241"/>
      <c r="E587" s="244"/>
      <c r="I587" s="244"/>
      <c r="M587" s="244"/>
      <c r="Q587" s="244"/>
      <c r="U587" s="244"/>
      <c r="AE587" s="192"/>
      <c r="AF587" s="192"/>
      <c r="AG587" s="192"/>
      <c r="AH587" s="192"/>
      <c r="AI587" s="192"/>
      <c r="AJ587" s="192"/>
      <c r="AK587" s="192"/>
      <c r="AL587" s="192"/>
      <c r="AM587" s="192"/>
      <c r="AN587" s="192"/>
      <c r="AP587" s="192"/>
    </row>
    <row r="588" spans="2:42" ht="95.25" customHeight="1" x14ac:dyDescent="0.25">
      <c r="B588" s="241"/>
      <c r="E588" s="244"/>
      <c r="I588" s="244"/>
      <c r="M588" s="244"/>
      <c r="Q588" s="244"/>
      <c r="U588" s="244"/>
      <c r="AE588" s="192"/>
      <c r="AF588" s="192"/>
      <c r="AG588" s="192"/>
      <c r="AH588" s="192"/>
      <c r="AI588" s="192"/>
      <c r="AJ588" s="192"/>
      <c r="AK588" s="192"/>
      <c r="AL588" s="192"/>
      <c r="AM588" s="192"/>
      <c r="AN588" s="192"/>
      <c r="AP588" s="192"/>
    </row>
    <row r="589" spans="2:42" ht="95.25" customHeight="1" x14ac:dyDescent="0.25">
      <c r="B589" s="241"/>
      <c r="E589" s="244"/>
      <c r="I589" s="244"/>
      <c r="M589" s="244"/>
      <c r="Q589" s="244"/>
      <c r="U589" s="244"/>
      <c r="AE589" s="192"/>
      <c r="AF589" s="192"/>
      <c r="AG589" s="192"/>
      <c r="AH589" s="192"/>
      <c r="AI589" s="192"/>
      <c r="AJ589" s="192"/>
      <c r="AK589" s="192"/>
      <c r="AL589" s="192"/>
      <c r="AM589" s="192"/>
      <c r="AN589" s="192"/>
      <c r="AP589" s="192"/>
    </row>
    <row r="590" spans="2:42" ht="95.25" customHeight="1" x14ac:dyDescent="0.25">
      <c r="B590" s="241"/>
      <c r="E590" s="244"/>
      <c r="I590" s="244"/>
      <c r="M590" s="244"/>
      <c r="Q590" s="244"/>
      <c r="U590" s="244"/>
      <c r="AE590" s="192"/>
      <c r="AF590" s="192"/>
      <c r="AG590" s="192"/>
      <c r="AH590" s="192"/>
      <c r="AI590" s="192"/>
      <c r="AJ590" s="192"/>
      <c r="AK590" s="192"/>
      <c r="AL590" s="192"/>
      <c r="AM590" s="192"/>
      <c r="AN590" s="192"/>
      <c r="AP590" s="192"/>
    </row>
    <row r="591" spans="2:42" ht="95.25" customHeight="1" x14ac:dyDescent="0.25">
      <c r="B591" s="241"/>
      <c r="E591" s="244"/>
      <c r="I591" s="244"/>
      <c r="M591" s="244"/>
      <c r="Q591" s="244"/>
      <c r="U591" s="244"/>
      <c r="AE591" s="192"/>
      <c r="AF591" s="192"/>
      <c r="AG591" s="192"/>
      <c r="AH591" s="192"/>
      <c r="AI591" s="192"/>
      <c r="AJ591" s="192"/>
      <c r="AK591" s="192"/>
      <c r="AL591" s="192"/>
      <c r="AM591" s="192"/>
      <c r="AN591" s="192"/>
      <c r="AP591" s="192"/>
    </row>
    <row r="592" spans="2:42" ht="95.25" customHeight="1" x14ac:dyDescent="0.25">
      <c r="B592" s="241"/>
      <c r="E592" s="244"/>
      <c r="I592" s="244"/>
      <c r="M592" s="244"/>
      <c r="Q592" s="244"/>
      <c r="U592" s="244"/>
      <c r="AE592" s="192"/>
      <c r="AF592" s="192"/>
      <c r="AG592" s="192"/>
      <c r="AH592" s="192"/>
      <c r="AI592" s="192"/>
      <c r="AJ592" s="192"/>
      <c r="AK592" s="192"/>
      <c r="AL592" s="192"/>
      <c r="AM592" s="192"/>
      <c r="AN592" s="192"/>
      <c r="AP592" s="192"/>
    </row>
    <row r="593" spans="2:42" ht="95.25" customHeight="1" x14ac:dyDescent="0.25">
      <c r="B593" s="241"/>
      <c r="E593" s="244"/>
      <c r="I593" s="244"/>
      <c r="M593" s="244"/>
      <c r="Q593" s="244"/>
      <c r="U593" s="244"/>
      <c r="AE593" s="192"/>
      <c r="AF593" s="192"/>
      <c r="AG593" s="192"/>
      <c r="AH593" s="192"/>
      <c r="AI593" s="192"/>
      <c r="AJ593" s="192"/>
      <c r="AK593" s="192"/>
      <c r="AL593" s="192"/>
      <c r="AM593" s="192"/>
      <c r="AN593" s="192"/>
      <c r="AP593" s="192"/>
    </row>
    <row r="594" spans="2:42" ht="95.25" customHeight="1" x14ac:dyDescent="0.25">
      <c r="B594" s="241"/>
      <c r="E594" s="244"/>
      <c r="I594" s="244"/>
      <c r="M594" s="244"/>
      <c r="Q594" s="244"/>
      <c r="U594" s="244"/>
      <c r="AE594" s="192"/>
      <c r="AF594" s="192"/>
      <c r="AG594" s="192"/>
      <c r="AH594" s="192"/>
      <c r="AI594" s="192"/>
      <c r="AJ594" s="192"/>
      <c r="AK594" s="192"/>
      <c r="AL594" s="192"/>
      <c r="AM594" s="192"/>
      <c r="AN594" s="192"/>
      <c r="AP594" s="192"/>
    </row>
    <row r="595" spans="2:42" ht="95.25" customHeight="1" x14ac:dyDescent="0.25">
      <c r="B595" s="241"/>
      <c r="E595" s="244"/>
      <c r="I595" s="244"/>
      <c r="M595" s="244"/>
      <c r="Q595" s="244"/>
      <c r="U595" s="244"/>
      <c r="AE595" s="192"/>
      <c r="AF595" s="192"/>
      <c r="AG595" s="192"/>
      <c r="AH595" s="192"/>
      <c r="AI595" s="192"/>
      <c r="AJ595" s="192"/>
      <c r="AK595" s="192"/>
      <c r="AL595" s="192"/>
      <c r="AM595" s="192"/>
      <c r="AN595" s="192"/>
      <c r="AP595" s="192"/>
    </row>
    <row r="596" spans="2:42" ht="95.25" customHeight="1" x14ac:dyDescent="0.25">
      <c r="B596" s="241"/>
      <c r="E596" s="244"/>
      <c r="I596" s="244"/>
      <c r="M596" s="244"/>
      <c r="Q596" s="244"/>
      <c r="U596" s="244"/>
      <c r="AE596" s="192"/>
      <c r="AF596" s="192"/>
      <c r="AG596" s="192"/>
      <c r="AH596" s="192"/>
      <c r="AI596" s="192"/>
      <c r="AJ596" s="192"/>
      <c r="AK596" s="192"/>
      <c r="AL596" s="192"/>
      <c r="AM596" s="192"/>
      <c r="AN596" s="192"/>
      <c r="AP596" s="192"/>
    </row>
    <row r="597" spans="2:42" ht="95.25" customHeight="1" x14ac:dyDescent="0.25">
      <c r="B597" s="241"/>
      <c r="E597" s="244"/>
      <c r="I597" s="244"/>
      <c r="M597" s="244"/>
      <c r="Q597" s="244"/>
      <c r="U597" s="244"/>
      <c r="AE597" s="192"/>
      <c r="AF597" s="192"/>
      <c r="AG597" s="192"/>
      <c r="AH597" s="192"/>
      <c r="AI597" s="192"/>
      <c r="AJ597" s="192"/>
      <c r="AK597" s="192"/>
      <c r="AL597" s="192"/>
      <c r="AM597" s="192"/>
      <c r="AN597" s="192"/>
      <c r="AP597" s="192"/>
    </row>
    <row r="598" spans="2:42" ht="95.25" customHeight="1" x14ac:dyDescent="0.25">
      <c r="B598" s="241"/>
      <c r="E598" s="244"/>
      <c r="I598" s="244"/>
      <c r="M598" s="244"/>
      <c r="Q598" s="244"/>
      <c r="U598" s="244"/>
      <c r="AE598" s="192"/>
      <c r="AF598" s="192"/>
      <c r="AG598" s="192"/>
      <c r="AH598" s="192"/>
      <c r="AI598" s="192"/>
      <c r="AJ598" s="192"/>
      <c r="AK598" s="192"/>
      <c r="AL598" s="192"/>
      <c r="AM598" s="192"/>
      <c r="AN598" s="192"/>
      <c r="AP598" s="192"/>
    </row>
    <row r="599" spans="2:42" ht="95.25" customHeight="1" x14ac:dyDescent="0.25">
      <c r="B599" s="241"/>
      <c r="E599" s="244"/>
      <c r="I599" s="244"/>
      <c r="M599" s="244"/>
      <c r="Q599" s="244"/>
      <c r="U599" s="244"/>
      <c r="AE599" s="192"/>
      <c r="AF599" s="192"/>
      <c r="AG599" s="192"/>
      <c r="AH599" s="192"/>
      <c r="AI599" s="192"/>
      <c r="AJ599" s="192"/>
      <c r="AK599" s="192"/>
      <c r="AL599" s="192"/>
      <c r="AM599" s="192"/>
      <c r="AN599" s="192"/>
      <c r="AP599" s="192"/>
    </row>
    <row r="600" spans="2:42" ht="95.25" customHeight="1" x14ac:dyDescent="0.25">
      <c r="B600" s="241"/>
      <c r="E600" s="244"/>
      <c r="I600" s="244"/>
      <c r="M600" s="244"/>
      <c r="Q600" s="244"/>
      <c r="U600" s="244"/>
      <c r="AE600" s="192"/>
      <c r="AF600" s="192"/>
      <c r="AG600" s="192"/>
      <c r="AH600" s="192"/>
      <c r="AI600" s="192"/>
      <c r="AJ600" s="192"/>
      <c r="AK600" s="192"/>
      <c r="AL600" s="192"/>
      <c r="AM600" s="192"/>
      <c r="AN600" s="192"/>
      <c r="AP600" s="192"/>
    </row>
    <row r="601" spans="2:42" ht="95.25" customHeight="1" x14ac:dyDescent="0.25">
      <c r="B601" s="241"/>
      <c r="E601" s="244"/>
      <c r="I601" s="244"/>
      <c r="M601" s="244"/>
      <c r="Q601" s="244"/>
      <c r="U601" s="244"/>
      <c r="AE601" s="192"/>
      <c r="AF601" s="192"/>
      <c r="AG601" s="192"/>
      <c r="AH601" s="192"/>
      <c r="AI601" s="192"/>
      <c r="AJ601" s="192"/>
      <c r="AK601" s="192"/>
      <c r="AL601" s="192"/>
      <c r="AM601" s="192"/>
      <c r="AN601" s="192"/>
      <c r="AP601" s="192"/>
    </row>
    <row r="602" spans="2:42" ht="95.25" customHeight="1" x14ac:dyDescent="0.25">
      <c r="B602" s="241"/>
      <c r="E602" s="244"/>
      <c r="I602" s="244"/>
      <c r="M602" s="244"/>
      <c r="Q602" s="244"/>
      <c r="U602" s="244"/>
      <c r="AE602" s="192"/>
      <c r="AF602" s="192"/>
      <c r="AG602" s="192"/>
      <c r="AH602" s="192"/>
      <c r="AI602" s="192"/>
      <c r="AJ602" s="192"/>
      <c r="AK602" s="192"/>
      <c r="AL602" s="192"/>
      <c r="AM602" s="192"/>
      <c r="AN602" s="192"/>
      <c r="AP602" s="192"/>
    </row>
    <row r="603" spans="2:42" ht="95.25" customHeight="1" x14ac:dyDescent="0.25">
      <c r="B603" s="241"/>
      <c r="E603" s="244"/>
      <c r="I603" s="244"/>
      <c r="M603" s="244"/>
      <c r="Q603" s="244"/>
      <c r="U603" s="244"/>
      <c r="AE603" s="192"/>
      <c r="AF603" s="192"/>
      <c r="AG603" s="192"/>
      <c r="AH603" s="192"/>
      <c r="AI603" s="192"/>
      <c r="AJ603" s="192"/>
      <c r="AK603" s="192"/>
      <c r="AL603" s="192"/>
      <c r="AM603" s="192"/>
      <c r="AN603" s="192"/>
      <c r="AP603" s="192"/>
    </row>
    <row r="604" spans="2:42" ht="95.25" customHeight="1" x14ac:dyDescent="0.25">
      <c r="B604" s="241"/>
      <c r="E604" s="244"/>
      <c r="I604" s="244"/>
      <c r="M604" s="244"/>
      <c r="Q604" s="244"/>
      <c r="U604" s="244"/>
      <c r="AE604" s="192"/>
      <c r="AF604" s="192"/>
      <c r="AG604" s="192"/>
      <c r="AH604" s="192"/>
      <c r="AI604" s="192"/>
      <c r="AJ604" s="192"/>
      <c r="AK604" s="192"/>
      <c r="AL604" s="192"/>
      <c r="AM604" s="192"/>
      <c r="AN604" s="192"/>
      <c r="AP604" s="192"/>
    </row>
    <row r="605" spans="2:42" ht="95.25" customHeight="1" x14ac:dyDescent="0.25">
      <c r="B605" s="241"/>
      <c r="E605" s="244"/>
      <c r="I605" s="244"/>
      <c r="M605" s="244"/>
      <c r="Q605" s="244"/>
      <c r="U605" s="244"/>
      <c r="AE605" s="192"/>
      <c r="AF605" s="192"/>
      <c r="AG605" s="192"/>
      <c r="AH605" s="192"/>
      <c r="AI605" s="192"/>
      <c r="AJ605" s="192"/>
      <c r="AK605" s="192"/>
      <c r="AL605" s="192"/>
      <c r="AM605" s="192"/>
      <c r="AN605" s="192"/>
      <c r="AP605" s="192"/>
    </row>
    <row r="606" spans="2:42" ht="95.25" customHeight="1" x14ac:dyDescent="0.25">
      <c r="B606" s="241"/>
      <c r="E606" s="244"/>
      <c r="I606" s="244"/>
      <c r="M606" s="244"/>
      <c r="Q606" s="244"/>
      <c r="U606" s="244"/>
      <c r="AE606" s="192"/>
      <c r="AF606" s="192"/>
      <c r="AG606" s="192"/>
      <c r="AH606" s="192"/>
      <c r="AI606" s="192"/>
      <c r="AJ606" s="192"/>
      <c r="AK606" s="192"/>
      <c r="AL606" s="192"/>
      <c r="AM606" s="192"/>
      <c r="AN606" s="192"/>
      <c r="AP606" s="192"/>
    </row>
    <row r="607" spans="2:42" ht="95.25" customHeight="1" x14ac:dyDescent="0.25">
      <c r="B607" s="241"/>
      <c r="E607" s="244"/>
      <c r="I607" s="244"/>
      <c r="M607" s="244"/>
      <c r="Q607" s="244"/>
      <c r="U607" s="244"/>
      <c r="AE607" s="192"/>
      <c r="AF607" s="192"/>
      <c r="AG607" s="192"/>
      <c r="AH607" s="192"/>
      <c r="AI607" s="192"/>
      <c r="AJ607" s="192"/>
      <c r="AK607" s="192"/>
      <c r="AL607" s="192"/>
      <c r="AM607" s="192"/>
      <c r="AN607" s="192"/>
      <c r="AP607" s="192"/>
    </row>
    <row r="608" spans="2:42" ht="95.25" customHeight="1" x14ac:dyDescent="0.25">
      <c r="B608" s="241"/>
      <c r="E608" s="244"/>
      <c r="I608" s="244"/>
      <c r="M608" s="244"/>
      <c r="Q608" s="244"/>
      <c r="U608" s="244"/>
      <c r="AE608" s="192"/>
      <c r="AF608" s="192"/>
      <c r="AG608" s="192"/>
      <c r="AH608" s="192"/>
      <c r="AI608" s="192"/>
      <c r="AJ608" s="192"/>
      <c r="AK608" s="192"/>
      <c r="AL608" s="192"/>
      <c r="AM608" s="192"/>
      <c r="AN608" s="192"/>
      <c r="AP608" s="192"/>
    </row>
    <row r="609" spans="2:42" ht="95.25" customHeight="1" x14ac:dyDescent="0.25">
      <c r="B609" s="241"/>
      <c r="E609" s="244"/>
      <c r="I609" s="244"/>
      <c r="M609" s="244"/>
      <c r="Q609" s="244"/>
      <c r="U609" s="244"/>
      <c r="AE609" s="192"/>
      <c r="AF609" s="192"/>
      <c r="AG609" s="192"/>
      <c r="AH609" s="192"/>
      <c r="AI609" s="192"/>
      <c r="AJ609" s="192"/>
      <c r="AK609" s="192"/>
      <c r="AL609" s="192"/>
      <c r="AM609" s="192"/>
      <c r="AN609" s="192"/>
      <c r="AP609" s="192"/>
    </row>
    <row r="610" spans="2:42" ht="95.25" customHeight="1" x14ac:dyDescent="0.25">
      <c r="B610" s="241"/>
      <c r="E610" s="244"/>
      <c r="I610" s="244"/>
      <c r="M610" s="244"/>
      <c r="Q610" s="244"/>
      <c r="U610" s="244"/>
      <c r="AE610" s="192"/>
      <c r="AF610" s="192"/>
      <c r="AG610" s="192"/>
      <c r="AH610" s="192"/>
      <c r="AI610" s="192"/>
      <c r="AJ610" s="192"/>
      <c r="AK610" s="192"/>
      <c r="AL610" s="192"/>
      <c r="AM610" s="192"/>
      <c r="AN610" s="192"/>
      <c r="AP610" s="192"/>
    </row>
    <row r="611" spans="2:42" ht="95.25" customHeight="1" x14ac:dyDescent="0.25">
      <c r="B611" s="241"/>
      <c r="E611" s="244"/>
      <c r="I611" s="244"/>
      <c r="M611" s="244"/>
      <c r="Q611" s="244"/>
      <c r="U611" s="244"/>
      <c r="AE611" s="192"/>
      <c r="AF611" s="192"/>
      <c r="AG611" s="192"/>
      <c r="AH611" s="192"/>
      <c r="AI611" s="192"/>
      <c r="AJ611" s="192"/>
      <c r="AK611" s="192"/>
      <c r="AL611" s="192"/>
      <c r="AM611" s="192"/>
      <c r="AN611" s="192"/>
      <c r="AP611" s="192"/>
    </row>
    <row r="612" spans="2:42" ht="95.25" customHeight="1" x14ac:dyDescent="0.25">
      <c r="B612" s="241"/>
      <c r="E612" s="244"/>
      <c r="I612" s="244"/>
      <c r="M612" s="244"/>
      <c r="Q612" s="244"/>
      <c r="U612" s="244"/>
      <c r="AE612" s="192"/>
      <c r="AF612" s="192"/>
      <c r="AG612" s="192"/>
      <c r="AH612" s="192"/>
      <c r="AI612" s="192"/>
      <c r="AJ612" s="192"/>
      <c r="AK612" s="192"/>
      <c r="AL612" s="192"/>
      <c r="AM612" s="192"/>
      <c r="AN612" s="192"/>
      <c r="AP612" s="192"/>
    </row>
    <row r="613" spans="2:42" ht="95.25" customHeight="1" x14ac:dyDescent="0.25">
      <c r="B613" s="241"/>
      <c r="E613" s="244"/>
      <c r="I613" s="244"/>
      <c r="M613" s="244"/>
      <c r="Q613" s="244"/>
      <c r="U613" s="244"/>
      <c r="AE613" s="192"/>
      <c r="AF613" s="192"/>
      <c r="AG613" s="192"/>
      <c r="AH613" s="192"/>
      <c r="AI613" s="192"/>
      <c r="AJ613" s="192"/>
      <c r="AK613" s="192"/>
      <c r="AL613" s="192"/>
      <c r="AM613" s="192"/>
      <c r="AN613" s="192"/>
      <c r="AP613" s="192"/>
    </row>
    <row r="614" spans="2:42" ht="95.25" customHeight="1" x14ac:dyDescent="0.25">
      <c r="B614" s="241"/>
      <c r="E614" s="244"/>
      <c r="I614" s="244"/>
      <c r="M614" s="244"/>
      <c r="Q614" s="244"/>
      <c r="U614" s="244"/>
      <c r="AE614" s="192"/>
      <c r="AF614" s="192"/>
      <c r="AG614" s="192"/>
      <c r="AH614" s="192"/>
      <c r="AI614" s="192"/>
      <c r="AJ614" s="192"/>
      <c r="AK614" s="192"/>
      <c r="AL614" s="192"/>
      <c r="AM614" s="192"/>
      <c r="AN614" s="192"/>
      <c r="AP614" s="192"/>
    </row>
    <row r="615" spans="2:42" ht="95.25" customHeight="1" x14ac:dyDescent="0.25">
      <c r="B615" s="241"/>
      <c r="E615" s="244"/>
      <c r="I615" s="244"/>
      <c r="M615" s="244"/>
      <c r="Q615" s="244"/>
      <c r="U615" s="244"/>
      <c r="AE615" s="192"/>
      <c r="AF615" s="192"/>
      <c r="AG615" s="192"/>
      <c r="AH615" s="192"/>
      <c r="AI615" s="192"/>
      <c r="AJ615" s="192"/>
      <c r="AK615" s="192"/>
      <c r="AL615" s="192"/>
      <c r="AM615" s="192"/>
      <c r="AN615" s="192"/>
      <c r="AP615" s="192"/>
    </row>
    <row r="616" spans="2:42" ht="95.25" customHeight="1" x14ac:dyDescent="0.25">
      <c r="B616" s="241"/>
      <c r="E616" s="244"/>
      <c r="I616" s="244"/>
      <c r="M616" s="244"/>
      <c r="Q616" s="244"/>
      <c r="U616" s="244"/>
      <c r="AE616" s="192"/>
      <c r="AF616" s="192"/>
      <c r="AG616" s="192"/>
      <c r="AH616" s="192"/>
      <c r="AI616" s="192"/>
      <c r="AJ616" s="192"/>
      <c r="AK616" s="192"/>
      <c r="AL616" s="192"/>
      <c r="AM616" s="192"/>
      <c r="AN616" s="192"/>
      <c r="AP616" s="192"/>
    </row>
    <row r="617" spans="2:42" ht="95.25" customHeight="1" x14ac:dyDescent="0.25">
      <c r="B617" s="241"/>
      <c r="E617" s="244"/>
      <c r="I617" s="244"/>
      <c r="M617" s="244"/>
      <c r="Q617" s="244"/>
      <c r="U617" s="244"/>
      <c r="AE617" s="192"/>
      <c r="AF617" s="192"/>
      <c r="AG617" s="192"/>
      <c r="AH617" s="192"/>
      <c r="AI617" s="192"/>
      <c r="AJ617" s="192"/>
      <c r="AK617" s="192"/>
      <c r="AL617" s="192"/>
      <c r="AM617" s="192"/>
      <c r="AN617" s="192"/>
      <c r="AP617" s="192"/>
    </row>
    <row r="618" spans="2:42" ht="95.25" customHeight="1" x14ac:dyDescent="0.25">
      <c r="B618" s="241"/>
      <c r="E618" s="244"/>
      <c r="I618" s="244"/>
      <c r="M618" s="244"/>
      <c r="Q618" s="244"/>
      <c r="U618" s="244"/>
      <c r="AE618" s="192"/>
      <c r="AF618" s="192"/>
      <c r="AG618" s="192"/>
      <c r="AH618" s="192"/>
      <c r="AI618" s="192"/>
      <c r="AJ618" s="192"/>
      <c r="AK618" s="192"/>
      <c r="AL618" s="192"/>
      <c r="AM618" s="192"/>
      <c r="AN618" s="192"/>
      <c r="AP618" s="192"/>
    </row>
    <row r="619" spans="2:42" ht="95.25" customHeight="1" x14ac:dyDescent="0.25">
      <c r="B619" s="241"/>
      <c r="E619" s="244"/>
      <c r="I619" s="244"/>
      <c r="M619" s="244"/>
      <c r="Q619" s="244"/>
      <c r="U619" s="244"/>
      <c r="AE619" s="192"/>
      <c r="AF619" s="192"/>
      <c r="AG619" s="192"/>
      <c r="AH619" s="192"/>
      <c r="AI619" s="192"/>
      <c r="AJ619" s="192"/>
      <c r="AK619" s="192"/>
      <c r="AL619" s="192"/>
      <c r="AM619" s="192"/>
      <c r="AN619" s="192"/>
      <c r="AP619" s="192"/>
    </row>
    <row r="620" spans="2:42" ht="95.25" customHeight="1" x14ac:dyDescent="0.25">
      <c r="B620" s="241"/>
      <c r="E620" s="244"/>
      <c r="I620" s="244"/>
      <c r="M620" s="244"/>
      <c r="Q620" s="244"/>
      <c r="U620" s="244"/>
      <c r="AE620" s="192"/>
      <c r="AF620" s="192"/>
      <c r="AG620" s="192"/>
      <c r="AH620" s="192"/>
      <c r="AI620" s="192"/>
      <c r="AJ620" s="192"/>
      <c r="AK620" s="192"/>
      <c r="AL620" s="192"/>
      <c r="AM620" s="192"/>
      <c r="AN620" s="192"/>
      <c r="AP620" s="192"/>
    </row>
    <row r="621" spans="2:42" ht="95.25" customHeight="1" x14ac:dyDescent="0.25">
      <c r="B621" s="241"/>
      <c r="E621" s="244"/>
      <c r="I621" s="244"/>
      <c r="M621" s="244"/>
      <c r="Q621" s="244"/>
      <c r="U621" s="244"/>
      <c r="AE621" s="192"/>
      <c r="AF621" s="192"/>
      <c r="AG621" s="192"/>
      <c r="AH621" s="192"/>
      <c r="AI621" s="192"/>
      <c r="AJ621" s="192"/>
      <c r="AK621" s="192"/>
      <c r="AL621" s="192"/>
      <c r="AM621" s="192"/>
      <c r="AN621" s="192"/>
      <c r="AP621" s="192"/>
    </row>
    <row r="622" spans="2:42" ht="95.25" customHeight="1" x14ac:dyDescent="0.25">
      <c r="B622" s="241"/>
      <c r="E622" s="244"/>
      <c r="I622" s="244"/>
      <c r="M622" s="244"/>
      <c r="Q622" s="244"/>
      <c r="U622" s="244"/>
      <c r="AE622" s="192"/>
      <c r="AF622" s="192"/>
      <c r="AG622" s="192"/>
      <c r="AH622" s="192"/>
      <c r="AI622" s="192"/>
      <c r="AJ622" s="192"/>
      <c r="AK622" s="192"/>
      <c r="AL622" s="192"/>
      <c r="AM622" s="192"/>
      <c r="AN622" s="192"/>
      <c r="AP622" s="192"/>
    </row>
    <row r="623" spans="2:42" ht="95.25" customHeight="1" x14ac:dyDescent="0.25">
      <c r="B623" s="241"/>
      <c r="E623" s="244"/>
      <c r="I623" s="244"/>
      <c r="M623" s="244"/>
      <c r="Q623" s="244"/>
      <c r="U623" s="244"/>
      <c r="AE623" s="192"/>
      <c r="AF623" s="192"/>
      <c r="AG623" s="192"/>
      <c r="AH623" s="192"/>
      <c r="AI623" s="192"/>
      <c r="AJ623" s="192"/>
      <c r="AK623" s="192"/>
      <c r="AL623" s="192"/>
      <c r="AM623" s="192"/>
      <c r="AN623" s="192"/>
      <c r="AP623" s="192"/>
    </row>
    <row r="624" spans="2:42" ht="95.25" customHeight="1" x14ac:dyDescent="0.25">
      <c r="B624" s="241"/>
      <c r="E624" s="244"/>
      <c r="I624" s="244"/>
      <c r="M624" s="244"/>
      <c r="Q624" s="244"/>
      <c r="U624" s="244"/>
      <c r="AE624" s="192"/>
      <c r="AF624" s="192"/>
      <c r="AG624" s="192"/>
      <c r="AH624" s="192"/>
      <c r="AI624" s="192"/>
      <c r="AJ624" s="192"/>
      <c r="AK624" s="192"/>
      <c r="AL624" s="192"/>
      <c r="AM624" s="192"/>
      <c r="AN624" s="192"/>
      <c r="AP624" s="192"/>
    </row>
    <row r="625" spans="2:42" ht="95.25" customHeight="1" x14ac:dyDescent="0.25">
      <c r="B625" s="241"/>
      <c r="E625" s="244"/>
      <c r="I625" s="244"/>
      <c r="M625" s="244"/>
      <c r="Q625" s="244"/>
      <c r="U625" s="244"/>
      <c r="AE625" s="192"/>
      <c r="AF625" s="192"/>
      <c r="AG625" s="192"/>
      <c r="AH625" s="192"/>
      <c r="AI625" s="192"/>
      <c r="AJ625" s="192"/>
      <c r="AK625" s="192"/>
      <c r="AL625" s="192"/>
      <c r="AM625" s="192"/>
      <c r="AN625" s="192"/>
      <c r="AP625" s="192"/>
    </row>
    <row r="626" spans="2:42" ht="95.25" customHeight="1" x14ac:dyDescent="0.25">
      <c r="B626" s="241"/>
      <c r="E626" s="244"/>
      <c r="I626" s="244"/>
      <c r="M626" s="244"/>
      <c r="Q626" s="244"/>
      <c r="U626" s="244"/>
      <c r="AE626" s="192"/>
      <c r="AF626" s="192"/>
      <c r="AG626" s="192"/>
      <c r="AH626" s="192"/>
      <c r="AI626" s="192"/>
      <c r="AJ626" s="192"/>
      <c r="AK626" s="192"/>
      <c r="AL626" s="192"/>
      <c r="AM626" s="192"/>
      <c r="AN626" s="192"/>
      <c r="AP626" s="192"/>
    </row>
    <row r="627" spans="2:42" ht="95.25" customHeight="1" x14ac:dyDescent="0.25">
      <c r="B627" s="241"/>
      <c r="E627" s="244"/>
      <c r="I627" s="244"/>
      <c r="M627" s="244"/>
      <c r="Q627" s="244"/>
      <c r="U627" s="244"/>
      <c r="AE627" s="192"/>
      <c r="AF627" s="192"/>
      <c r="AG627" s="192"/>
      <c r="AH627" s="192"/>
      <c r="AI627" s="192"/>
      <c r="AJ627" s="192"/>
      <c r="AK627" s="192"/>
      <c r="AL627" s="192"/>
      <c r="AM627" s="192"/>
      <c r="AN627" s="192"/>
      <c r="AP627" s="192"/>
    </row>
    <row r="628" spans="2:42" ht="95.25" customHeight="1" x14ac:dyDescent="0.25">
      <c r="B628" s="241"/>
      <c r="E628" s="244"/>
      <c r="I628" s="244"/>
      <c r="M628" s="244"/>
      <c r="Q628" s="244"/>
      <c r="U628" s="244"/>
      <c r="AE628" s="192"/>
      <c r="AF628" s="192"/>
      <c r="AG628" s="192"/>
      <c r="AH628" s="192"/>
      <c r="AI628" s="192"/>
      <c r="AJ628" s="192"/>
      <c r="AK628" s="192"/>
      <c r="AL628" s="192"/>
      <c r="AM628" s="192"/>
      <c r="AN628" s="192"/>
      <c r="AP628" s="192"/>
    </row>
    <row r="629" spans="2:42" ht="95.25" customHeight="1" x14ac:dyDescent="0.25">
      <c r="B629" s="241"/>
      <c r="E629" s="244"/>
      <c r="I629" s="244"/>
      <c r="M629" s="244"/>
      <c r="Q629" s="244"/>
      <c r="U629" s="244"/>
      <c r="AE629" s="192"/>
      <c r="AF629" s="192"/>
      <c r="AG629" s="192"/>
      <c r="AH629" s="192"/>
      <c r="AI629" s="192"/>
      <c r="AJ629" s="192"/>
      <c r="AK629" s="192"/>
      <c r="AL629" s="192"/>
      <c r="AM629" s="192"/>
      <c r="AN629" s="192"/>
      <c r="AP629" s="192"/>
    </row>
    <row r="630" spans="2:42" ht="95.25" customHeight="1" x14ac:dyDescent="0.25">
      <c r="B630" s="241"/>
      <c r="E630" s="244"/>
      <c r="I630" s="244"/>
      <c r="M630" s="244"/>
      <c r="Q630" s="244"/>
      <c r="U630" s="244"/>
      <c r="AE630" s="192"/>
      <c r="AF630" s="192"/>
      <c r="AG630" s="192"/>
      <c r="AH630" s="192"/>
      <c r="AI630" s="192"/>
      <c r="AJ630" s="192"/>
      <c r="AK630" s="192"/>
      <c r="AL630" s="192"/>
      <c r="AM630" s="192"/>
      <c r="AN630" s="192"/>
      <c r="AP630" s="192"/>
    </row>
    <row r="631" spans="2:42" ht="95.25" customHeight="1" x14ac:dyDescent="0.25">
      <c r="B631" s="241"/>
      <c r="E631" s="244"/>
      <c r="I631" s="244"/>
      <c r="M631" s="244"/>
      <c r="Q631" s="244"/>
      <c r="U631" s="244"/>
      <c r="AE631" s="192"/>
      <c r="AF631" s="192"/>
      <c r="AG631" s="192"/>
      <c r="AH631" s="192"/>
      <c r="AI631" s="192"/>
      <c r="AJ631" s="192"/>
      <c r="AK631" s="192"/>
      <c r="AL631" s="192"/>
      <c r="AM631" s="192"/>
      <c r="AN631" s="192"/>
      <c r="AP631" s="192"/>
    </row>
    <row r="632" spans="2:42" ht="95.25" customHeight="1" x14ac:dyDescent="0.25">
      <c r="B632" s="241"/>
      <c r="E632" s="244"/>
      <c r="I632" s="244"/>
      <c r="M632" s="244"/>
      <c r="Q632" s="244"/>
      <c r="U632" s="244"/>
      <c r="AE632" s="192"/>
      <c r="AF632" s="192"/>
      <c r="AG632" s="192"/>
      <c r="AH632" s="192"/>
      <c r="AI632" s="192"/>
      <c r="AJ632" s="192"/>
      <c r="AK632" s="192"/>
      <c r="AL632" s="192"/>
      <c r="AM632" s="192"/>
      <c r="AN632" s="192"/>
      <c r="AP632" s="192"/>
    </row>
    <row r="633" spans="2:42" ht="95.25" customHeight="1" x14ac:dyDescent="0.25">
      <c r="B633" s="241"/>
      <c r="E633" s="244"/>
      <c r="I633" s="244"/>
      <c r="M633" s="244"/>
      <c r="Q633" s="244"/>
      <c r="U633" s="244"/>
      <c r="AE633" s="192"/>
      <c r="AF633" s="192"/>
      <c r="AG633" s="192"/>
      <c r="AH633" s="192"/>
      <c r="AI633" s="192"/>
      <c r="AJ633" s="192"/>
      <c r="AK633" s="192"/>
      <c r="AL633" s="192"/>
      <c r="AM633" s="192"/>
      <c r="AN633" s="192"/>
      <c r="AP633" s="192"/>
    </row>
    <row r="634" spans="2:42" ht="95.25" customHeight="1" x14ac:dyDescent="0.25">
      <c r="B634" s="241"/>
      <c r="E634" s="244"/>
      <c r="I634" s="244"/>
      <c r="M634" s="244"/>
      <c r="Q634" s="244"/>
      <c r="U634" s="244"/>
      <c r="AE634" s="192"/>
      <c r="AF634" s="192"/>
      <c r="AG634" s="192"/>
      <c r="AH634" s="192"/>
      <c r="AI634" s="192"/>
      <c r="AJ634" s="192"/>
      <c r="AK634" s="192"/>
      <c r="AL634" s="192"/>
      <c r="AM634" s="192"/>
      <c r="AN634" s="192"/>
      <c r="AP634" s="192"/>
    </row>
    <row r="635" spans="2:42" ht="95.25" customHeight="1" x14ac:dyDescent="0.25">
      <c r="B635" s="241"/>
      <c r="E635" s="244"/>
      <c r="I635" s="244"/>
      <c r="M635" s="244"/>
      <c r="Q635" s="244"/>
      <c r="U635" s="244"/>
      <c r="AE635" s="192"/>
      <c r="AF635" s="192"/>
      <c r="AG635" s="192"/>
      <c r="AH635" s="192"/>
      <c r="AI635" s="192"/>
      <c r="AJ635" s="192"/>
      <c r="AK635" s="192"/>
      <c r="AL635" s="192"/>
      <c r="AM635" s="192"/>
      <c r="AN635" s="192"/>
      <c r="AP635" s="192"/>
    </row>
    <row r="636" spans="2:42" ht="95.25" customHeight="1" x14ac:dyDescent="0.25">
      <c r="B636" s="241"/>
      <c r="E636" s="244"/>
      <c r="I636" s="244"/>
      <c r="M636" s="244"/>
      <c r="Q636" s="244"/>
      <c r="U636" s="244"/>
      <c r="AE636" s="192"/>
      <c r="AF636" s="192"/>
      <c r="AG636" s="192"/>
      <c r="AH636" s="192"/>
      <c r="AI636" s="192"/>
      <c r="AJ636" s="192"/>
      <c r="AK636" s="192"/>
      <c r="AL636" s="192"/>
      <c r="AM636" s="192"/>
      <c r="AN636" s="192"/>
      <c r="AP636" s="192"/>
    </row>
    <row r="637" spans="2:42" ht="95.25" customHeight="1" x14ac:dyDescent="0.25">
      <c r="B637" s="241"/>
      <c r="E637" s="244"/>
      <c r="I637" s="244"/>
      <c r="M637" s="244"/>
      <c r="Q637" s="244"/>
      <c r="U637" s="244"/>
      <c r="AE637" s="192"/>
      <c r="AF637" s="192"/>
      <c r="AG637" s="192"/>
      <c r="AH637" s="192"/>
      <c r="AI637" s="192"/>
      <c r="AJ637" s="192"/>
      <c r="AK637" s="192"/>
      <c r="AL637" s="192"/>
      <c r="AM637" s="192"/>
      <c r="AN637" s="192"/>
      <c r="AP637" s="192"/>
    </row>
    <row r="638" spans="2:42" ht="95.25" customHeight="1" x14ac:dyDescent="0.25">
      <c r="B638" s="241"/>
      <c r="E638" s="244"/>
      <c r="I638" s="244"/>
      <c r="M638" s="244"/>
      <c r="Q638" s="244"/>
      <c r="U638" s="244"/>
      <c r="AE638" s="192"/>
      <c r="AF638" s="192"/>
      <c r="AG638" s="192"/>
      <c r="AH638" s="192"/>
      <c r="AI638" s="192"/>
      <c r="AJ638" s="192"/>
      <c r="AK638" s="192"/>
      <c r="AL638" s="192"/>
      <c r="AM638" s="192"/>
      <c r="AN638" s="192"/>
      <c r="AP638" s="192"/>
    </row>
    <row r="639" spans="2:42" ht="95.25" customHeight="1" x14ac:dyDescent="0.25">
      <c r="B639" s="241"/>
      <c r="E639" s="244"/>
      <c r="I639" s="244"/>
      <c r="M639" s="244"/>
      <c r="Q639" s="244"/>
      <c r="U639" s="244"/>
      <c r="AE639" s="192"/>
      <c r="AF639" s="192"/>
      <c r="AG639" s="192"/>
      <c r="AH639" s="192"/>
      <c r="AI639" s="192"/>
      <c r="AJ639" s="192"/>
      <c r="AK639" s="192"/>
      <c r="AL639" s="192"/>
      <c r="AM639" s="192"/>
      <c r="AN639" s="192"/>
      <c r="AP639" s="192"/>
    </row>
    <row r="640" spans="2:42" ht="95.25" customHeight="1" x14ac:dyDescent="0.25">
      <c r="B640" s="241"/>
      <c r="E640" s="244"/>
      <c r="I640" s="244"/>
      <c r="M640" s="244"/>
      <c r="Q640" s="244"/>
      <c r="U640" s="244"/>
      <c r="AE640" s="192"/>
      <c r="AF640" s="192"/>
      <c r="AG640" s="192"/>
      <c r="AH640" s="192"/>
      <c r="AI640" s="192"/>
      <c r="AJ640" s="192"/>
      <c r="AK640" s="192"/>
      <c r="AL640" s="192"/>
      <c r="AM640" s="192"/>
      <c r="AN640" s="192"/>
      <c r="AP640" s="192"/>
    </row>
    <row r="641" spans="2:42" ht="95.25" customHeight="1" x14ac:dyDescent="0.25">
      <c r="B641" s="241"/>
      <c r="E641" s="244"/>
      <c r="I641" s="244"/>
      <c r="M641" s="244"/>
      <c r="Q641" s="244"/>
      <c r="U641" s="244"/>
      <c r="AE641" s="192"/>
      <c r="AF641" s="192"/>
      <c r="AG641" s="192"/>
      <c r="AH641" s="192"/>
      <c r="AI641" s="192"/>
      <c r="AJ641" s="192"/>
      <c r="AK641" s="192"/>
      <c r="AL641" s="192"/>
      <c r="AM641" s="192"/>
      <c r="AN641" s="192"/>
      <c r="AP641" s="192"/>
    </row>
    <row r="642" spans="2:42" ht="95.25" customHeight="1" x14ac:dyDescent="0.25">
      <c r="B642" s="241"/>
      <c r="E642" s="244"/>
      <c r="I642" s="244"/>
      <c r="M642" s="244"/>
      <c r="Q642" s="244"/>
      <c r="U642" s="244"/>
      <c r="AE642" s="192"/>
      <c r="AF642" s="192"/>
      <c r="AG642" s="192"/>
      <c r="AH642" s="192"/>
      <c r="AI642" s="192"/>
      <c r="AJ642" s="192"/>
      <c r="AK642" s="192"/>
      <c r="AL642" s="192"/>
      <c r="AM642" s="192"/>
      <c r="AN642" s="192"/>
      <c r="AP642" s="192"/>
    </row>
    <row r="643" spans="2:42" ht="95.25" customHeight="1" x14ac:dyDescent="0.25">
      <c r="B643" s="241"/>
      <c r="E643" s="244"/>
      <c r="I643" s="244"/>
      <c r="M643" s="244"/>
      <c r="Q643" s="244"/>
      <c r="U643" s="244"/>
      <c r="AE643" s="192"/>
      <c r="AF643" s="192"/>
      <c r="AG643" s="192"/>
      <c r="AH643" s="192"/>
      <c r="AI643" s="192"/>
      <c r="AJ643" s="192"/>
      <c r="AK643" s="192"/>
      <c r="AL643" s="192"/>
      <c r="AM643" s="192"/>
      <c r="AN643" s="192"/>
      <c r="AP643" s="192"/>
    </row>
    <row r="644" spans="2:42" ht="95.25" customHeight="1" x14ac:dyDescent="0.25">
      <c r="B644" s="241"/>
      <c r="E644" s="244"/>
      <c r="I644" s="244"/>
      <c r="M644" s="244"/>
      <c r="Q644" s="244"/>
      <c r="U644" s="244"/>
      <c r="AE644" s="192"/>
      <c r="AF644" s="192"/>
      <c r="AG644" s="192"/>
      <c r="AH644" s="192"/>
      <c r="AI644" s="192"/>
      <c r="AJ644" s="192"/>
      <c r="AK644" s="192"/>
      <c r="AL644" s="192"/>
      <c r="AM644" s="192"/>
      <c r="AN644" s="192"/>
      <c r="AP644" s="192"/>
    </row>
    <row r="645" spans="2:42" ht="95.25" customHeight="1" x14ac:dyDescent="0.25">
      <c r="B645" s="241"/>
      <c r="E645" s="244"/>
      <c r="I645" s="244"/>
      <c r="M645" s="244"/>
      <c r="Q645" s="244"/>
      <c r="U645" s="244"/>
      <c r="AE645" s="192"/>
      <c r="AF645" s="192"/>
      <c r="AG645" s="192"/>
      <c r="AH645" s="192"/>
      <c r="AI645" s="192"/>
      <c r="AJ645" s="192"/>
      <c r="AK645" s="192"/>
      <c r="AL645" s="192"/>
      <c r="AM645" s="192"/>
      <c r="AN645" s="192"/>
      <c r="AP645" s="192"/>
    </row>
    <row r="646" spans="2:42" ht="95.25" customHeight="1" x14ac:dyDescent="0.25">
      <c r="B646" s="241"/>
      <c r="E646" s="244"/>
      <c r="I646" s="244"/>
      <c r="M646" s="244"/>
      <c r="Q646" s="244"/>
      <c r="U646" s="244"/>
      <c r="AE646" s="192"/>
      <c r="AF646" s="192"/>
      <c r="AG646" s="192"/>
      <c r="AH646" s="192"/>
      <c r="AI646" s="192"/>
      <c r="AJ646" s="192"/>
      <c r="AK646" s="192"/>
      <c r="AL646" s="192"/>
      <c r="AM646" s="192"/>
      <c r="AN646" s="192"/>
      <c r="AP646" s="192"/>
    </row>
    <row r="647" spans="2:42" ht="95.25" customHeight="1" x14ac:dyDescent="0.25">
      <c r="B647" s="241"/>
      <c r="E647" s="244"/>
      <c r="I647" s="244"/>
      <c r="M647" s="244"/>
      <c r="Q647" s="244"/>
      <c r="U647" s="244"/>
      <c r="AE647" s="192"/>
      <c r="AF647" s="192"/>
      <c r="AG647" s="192"/>
      <c r="AH647" s="192"/>
      <c r="AI647" s="192"/>
      <c r="AJ647" s="192"/>
      <c r="AK647" s="192"/>
      <c r="AL647" s="192"/>
      <c r="AM647" s="192"/>
      <c r="AN647" s="192"/>
      <c r="AP647" s="192"/>
    </row>
    <row r="648" spans="2:42" ht="95.25" customHeight="1" x14ac:dyDescent="0.25">
      <c r="B648" s="241"/>
      <c r="E648" s="244"/>
      <c r="I648" s="244"/>
      <c r="M648" s="244"/>
      <c r="Q648" s="244"/>
      <c r="U648" s="244"/>
      <c r="AE648" s="192"/>
      <c r="AF648" s="192"/>
      <c r="AG648" s="192"/>
      <c r="AH648" s="192"/>
      <c r="AI648" s="192"/>
      <c r="AJ648" s="192"/>
      <c r="AK648" s="192"/>
      <c r="AL648" s="192"/>
      <c r="AM648" s="192"/>
      <c r="AN648" s="192"/>
      <c r="AP648" s="192"/>
    </row>
    <row r="649" spans="2:42" ht="95.25" customHeight="1" x14ac:dyDescent="0.25">
      <c r="B649" s="241"/>
      <c r="E649" s="244"/>
      <c r="I649" s="244"/>
      <c r="M649" s="244"/>
      <c r="Q649" s="244"/>
      <c r="U649" s="244"/>
      <c r="AE649" s="192"/>
      <c r="AF649" s="192"/>
      <c r="AG649" s="192"/>
      <c r="AH649" s="192"/>
      <c r="AI649" s="192"/>
      <c r="AJ649" s="192"/>
      <c r="AK649" s="192"/>
      <c r="AL649" s="192"/>
      <c r="AM649" s="192"/>
      <c r="AN649" s="192"/>
      <c r="AP649" s="192"/>
    </row>
    <row r="650" spans="2:42" ht="95.25" customHeight="1" x14ac:dyDescent="0.25">
      <c r="B650" s="241"/>
      <c r="E650" s="244"/>
      <c r="I650" s="244"/>
      <c r="M650" s="244"/>
      <c r="Q650" s="244"/>
      <c r="U650" s="244"/>
      <c r="AE650" s="192"/>
      <c r="AF650" s="192"/>
      <c r="AG650" s="192"/>
      <c r="AH650" s="192"/>
      <c r="AI650" s="192"/>
      <c r="AJ650" s="192"/>
      <c r="AK650" s="192"/>
      <c r="AL650" s="192"/>
      <c r="AM650" s="192"/>
      <c r="AN650" s="192"/>
      <c r="AP650" s="192"/>
    </row>
    <row r="651" spans="2:42" ht="95.25" customHeight="1" x14ac:dyDescent="0.25">
      <c r="B651" s="241"/>
      <c r="E651" s="244"/>
      <c r="I651" s="244"/>
      <c r="M651" s="244"/>
      <c r="Q651" s="244"/>
      <c r="U651" s="244"/>
      <c r="AE651" s="192"/>
      <c r="AF651" s="192"/>
      <c r="AG651" s="192"/>
      <c r="AH651" s="192"/>
      <c r="AI651" s="192"/>
      <c r="AJ651" s="192"/>
      <c r="AK651" s="192"/>
      <c r="AL651" s="192"/>
      <c r="AM651" s="192"/>
      <c r="AN651" s="192"/>
      <c r="AP651" s="192"/>
    </row>
    <row r="652" spans="2:42" ht="95.25" customHeight="1" x14ac:dyDescent="0.25">
      <c r="B652" s="241"/>
      <c r="E652" s="244"/>
      <c r="I652" s="244"/>
      <c r="M652" s="244"/>
      <c r="Q652" s="244"/>
      <c r="U652" s="244"/>
      <c r="AE652" s="192"/>
      <c r="AF652" s="192"/>
      <c r="AG652" s="192"/>
      <c r="AH652" s="192"/>
      <c r="AI652" s="192"/>
      <c r="AJ652" s="192"/>
      <c r="AK652" s="192"/>
      <c r="AL652" s="192"/>
      <c r="AM652" s="192"/>
      <c r="AN652" s="192"/>
      <c r="AP652" s="192"/>
    </row>
    <row r="653" spans="2:42" ht="95.25" customHeight="1" x14ac:dyDescent="0.25">
      <c r="B653" s="241"/>
      <c r="E653" s="244"/>
      <c r="I653" s="244"/>
      <c r="M653" s="244"/>
      <c r="Q653" s="244"/>
      <c r="U653" s="244"/>
      <c r="AE653" s="192"/>
      <c r="AF653" s="192"/>
      <c r="AG653" s="192"/>
      <c r="AH653" s="192"/>
      <c r="AI653" s="192"/>
      <c r="AJ653" s="192"/>
      <c r="AK653" s="192"/>
      <c r="AL653" s="192"/>
      <c r="AM653" s="192"/>
      <c r="AN653" s="192"/>
      <c r="AP653" s="192"/>
    </row>
    <row r="654" spans="2:42" ht="95.25" customHeight="1" x14ac:dyDescent="0.25">
      <c r="B654" s="241"/>
      <c r="E654" s="244"/>
      <c r="I654" s="244"/>
      <c r="M654" s="244"/>
      <c r="Q654" s="244"/>
      <c r="U654" s="244"/>
      <c r="AE654" s="192"/>
      <c r="AF654" s="192"/>
      <c r="AG654" s="192"/>
      <c r="AH654" s="192"/>
      <c r="AI654" s="192"/>
      <c r="AJ654" s="192"/>
      <c r="AK654" s="192"/>
      <c r="AL654" s="192"/>
      <c r="AM654" s="192"/>
      <c r="AN654" s="192"/>
      <c r="AP654" s="192"/>
    </row>
    <row r="655" spans="2:42" ht="95.25" customHeight="1" x14ac:dyDescent="0.25">
      <c r="B655" s="241"/>
      <c r="E655" s="244"/>
      <c r="I655" s="244"/>
      <c r="M655" s="244"/>
      <c r="Q655" s="244"/>
      <c r="U655" s="244"/>
      <c r="AE655" s="192"/>
      <c r="AF655" s="192"/>
      <c r="AG655" s="192"/>
      <c r="AH655" s="192"/>
      <c r="AI655" s="192"/>
      <c r="AJ655" s="192"/>
      <c r="AK655" s="192"/>
      <c r="AL655" s="192"/>
      <c r="AM655" s="192"/>
      <c r="AN655" s="192"/>
      <c r="AP655" s="192"/>
    </row>
    <row r="656" spans="2:42" ht="95.25" customHeight="1" x14ac:dyDescent="0.25">
      <c r="B656" s="241"/>
      <c r="E656" s="244"/>
      <c r="I656" s="244"/>
      <c r="M656" s="244"/>
      <c r="Q656" s="244"/>
      <c r="U656" s="244"/>
      <c r="AE656" s="192"/>
      <c r="AF656" s="192"/>
      <c r="AG656" s="192"/>
      <c r="AH656" s="192"/>
      <c r="AI656" s="192"/>
      <c r="AJ656" s="192"/>
      <c r="AK656" s="192"/>
      <c r="AL656" s="192"/>
      <c r="AM656" s="192"/>
      <c r="AN656" s="192"/>
      <c r="AP656" s="192"/>
    </row>
    <row r="657" spans="2:42" ht="95.25" customHeight="1" x14ac:dyDescent="0.25">
      <c r="B657" s="241"/>
      <c r="E657" s="244"/>
      <c r="I657" s="244"/>
      <c r="M657" s="244"/>
      <c r="Q657" s="244"/>
      <c r="U657" s="244"/>
      <c r="AE657" s="192"/>
      <c r="AF657" s="192"/>
      <c r="AG657" s="192"/>
      <c r="AH657" s="192"/>
      <c r="AI657" s="192"/>
      <c r="AJ657" s="192"/>
      <c r="AK657" s="192"/>
      <c r="AL657" s="192"/>
      <c r="AM657" s="192"/>
      <c r="AN657" s="192"/>
      <c r="AP657" s="192"/>
    </row>
    <row r="658" spans="2:42" ht="95.25" customHeight="1" x14ac:dyDescent="0.25">
      <c r="B658" s="241"/>
      <c r="E658" s="244"/>
      <c r="I658" s="244"/>
      <c r="M658" s="244"/>
      <c r="Q658" s="244"/>
      <c r="U658" s="244"/>
      <c r="AE658" s="192"/>
      <c r="AF658" s="192"/>
      <c r="AG658" s="192"/>
      <c r="AH658" s="192"/>
      <c r="AI658" s="192"/>
      <c r="AJ658" s="192"/>
      <c r="AK658" s="192"/>
      <c r="AL658" s="192"/>
      <c r="AM658" s="192"/>
      <c r="AN658" s="192"/>
      <c r="AP658" s="192"/>
    </row>
    <row r="659" spans="2:42" ht="95.25" customHeight="1" x14ac:dyDescent="0.25">
      <c r="B659" s="241"/>
      <c r="E659" s="244"/>
      <c r="I659" s="244"/>
      <c r="M659" s="244"/>
      <c r="Q659" s="244"/>
      <c r="U659" s="244"/>
      <c r="AE659" s="192"/>
      <c r="AF659" s="192"/>
      <c r="AG659" s="192"/>
      <c r="AH659" s="192"/>
      <c r="AI659" s="192"/>
      <c r="AJ659" s="192"/>
      <c r="AK659" s="192"/>
      <c r="AL659" s="192"/>
      <c r="AM659" s="192"/>
      <c r="AN659" s="192"/>
      <c r="AP659" s="192"/>
    </row>
    <row r="660" spans="2:42" ht="95.25" customHeight="1" x14ac:dyDescent="0.25">
      <c r="B660" s="241"/>
      <c r="E660" s="244"/>
      <c r="I660" s="244"/>
      <c r="M660" s="244"/>
      <c r="Q660" s="244"/>
      <c r="U660" s="244"/>
      <c r="AE660" s="192"/>
      <c r="AF660" s="192"/>
      <c r="AG660" s="192"/>
      <c r="AH660" s="192"/>
      <c r="AI660" s="192"/>
      <c r="AJ660" s="192"/>
      <c r="AK660" s="192"/>
      <c r="AL660" s="192"/>
      <c r="AM660" s="192"/>
      <c r="AN660" s="192"/>
      <c r="AP660" s="192"/>
    </row>
    <row r="661" spans="2:42" ht="95.25" customHeight="1" x14ac:dyDescent="0.25">
      <c r="B661" s="241"/>
      <c r="E661" s="244"/>
      <c r="I661" s="244"/>
      <c r="M661" s="244"/>
      <c r="Q661" s="244"/>
      <c r="U661" s="244"/>
      <c r="AE661" s="192"/>
      <c r="AF661" s="192"/>
      <c r="AG661" s="192"/>
      <c r="AH661" s="192"/>
      <c r="AI661" s="192"/>
      <c r="AJ661" s="192"/>
      <c r="AK661" s="192"/>
      <c r="AL661" s="192"/>
      <c r="AM661" s="192"/>
      <c r="AN661" s="192"/>
      <c r="AP661" s="192"/>
    </row>
    <row r="662" spans="2:42" ht="95.25" customHeight="1" x14ac:dyDescent="0.25">
      <c r="B662" s="241"/>
      <c r="E662" s="244"/>
      <c r="I662" s="244"/>
      <c r="M662" s="244"/>
      <c r="Q662" s="244"/>
      <c r="U662" s="244"/>
      <c r="AE662" s="192"/>
      <c r="AF662" s="192"/>
      <c r="AG662" s="192"/>
      <c r="AH662" s="192"/>
      <c r="AI662" s="192"/>
      <c r="AJ662" s="192"/>
      <c r="AK662" s="192"/>
      <c r="AL662" s="192"/>
      <c r="AM662" s="192"/>
      <c r="AN662" s="192"/>
      <c r="AP662" s="192"/>
    </row>
    <row r="663" spans="2:42" ht="95.25" customHeight="1" x14ac:dyDescent="0.25">
      <c r="B663" s="241"/>
      <c r="E663" s="244"/>
      <c r="I663" s="244"/>
      <c r="M663" s="244"/>
      <c r="Q663" s="244"/>
      <c r="U663" s="244"/>
      <c r="AE663" s="192"/>
      <c r="AF663" s="192"/>
      <c r="AG663" s="192"/>
      <c r="AH663" s="192"/>
      <c r="AI663" s="192"/>
      <c r="AJ663" s="192"/>
      <c r="AK663" s="192"/>
      <c r="AL663" s="192"/>
      <c r="AM663" s="192"/>
      <c r="AN663" s="192"/>
      <c r="AP663" s="192"/>
    </row>
    <row r="664" spans="2:42" ht="95.25" customHeight="1" x14ac:dyDescent="0.25">
      <c r="B664" s="241"/>
      <c r="E664" s="244"/>
      <c r="I664" s="244"/>
      <c r="M664" s="244"/>
      <c r="Q664" s="244"/>
      <c r="U664" s="244"/>
      <c r="AE664" s="192"/>
      <c r="AF664" s="192"/>
      <c r="AG664" s="192"/>
      <c r="AH664" s="192"/>
      <c r="AI664" s="192"/>
      <c r="AJ664" s="192"/>
      <c r="AK664" s="192"/>
      <c r="AL664" s="192"/>
      <c r="AM664" s="192"/>
      <c r="AN664" s="192"/>
      <c r="AP664" s="192"/>
    </row>
    <row r="665" spans="2:42" ht="95.25" customHeight="1" x14ac:dyDescent="0.25">
      <c r="B665" s="241"/>
      <c r="E665" s="244"/>
      <c r="I665" s="244"/>
      <c r="M665" s="244"/>
      <c r="Q665" s="244"/>
      <c r="U665" s="244"/>
      <c r="AE665" s="192"/>
      <c r="AF665" s="192"/>
      <c r="AG665" s="192"/>
      <c r="AH665" s="192"/>
      <c r="AI665" s="192"/>
      <c r="AJ665" s="192"/>
      <c r="AK665" s="192"/>
      <c r="AL665" s="192"/>
      <c r="AM665" s="192"/>
      <c r="AN665" s="192"/>
      <c r="AP665" s="192"/>
    </row>
    <row r="666" spans="2:42" ht="95.25" customHeight="1" x14ac:dyDescent="0.25">
      <c r="B666" s="241"/>
      <c r="E666" s="244"/>
      <c r="I666" s="244"/>
      <c r="M666" s="244"/>
      <c r="Q666" s="244"/>
      <c r="U666" s="244"/>
      <c r="AE666" s="192"/>
      <c r="AF666" s="192"/>
      <c r="AG666" s="192"/>
      <c r="AH666" s="192"/>
      <c r="AI666" s="192"/>
      <c r="AJ666" s="192"/>
      <c r="AK666" s="192"/>
      <c r="AL666" s="192"/>
      <c r="AM666" s="192"/>
      <c r="AN666" s="192"/>
      <c r="AP666" s="192"/>
    </row>
    <row r="667" spans="2:42" ht="95.25" customHeight="1" x14ac:dyDescent="0.25">
      <c r="B667" s="241"/>
      <c r="E667" s="244"/>
      <c r="I667" s="244"/>
      <c r="M667" s="244"/>
      <c r="Q667" s="244"/>
      <c r="U667" s="244"/>
      <c r="AE667" s="192"/>
      <c r="AF667" s="192"/>
      <c r="AG667" s="192"/>
      <c r="AH667" s="192"/>
      <c r="AI667" s="192"/>
      <c r="AJ667" s="192"/>
      <c r="AK667" s="192"/>
      <c r="AL667" s="192"/>
      <c r="AM667" s="192"/>
      <c r="AN667" s="192"/>
      <c r="AP667" s="192"/>
    </row>
    <row r="668" spans="2:42" ht="95.25" customHeight="1" x14ac:dyDescent="0.25">
      <c r="B668" s="241"/>
      <c r="E668" s="244"/>
      <c r="I668" s="244"/>
      <c r="M668" s="244"/>
      <c r="Q668" s="244"/>
      <c r="U668" s="244"/>
      <c r="AE668" s="192"/>
      <c r="AF668" s="192"/>
      <c r="AG668" s="192"/>
      <c r="AH668" s="192"/>
      <c r="AI668" s="192"/>
      <c r="AJ668" s="192"/>
      <c r="AK668" s="192"/>
      <c r="AL668" s="192"/>
      <c r="AM668" s="192"/>
      <c r="AN668" s="192"/>
      <c r="AP668" s="192"/>
    </row>
    <row r="669" spans="2:42" ht="95.25" customHeight="1" x14ac:dyDescent="0.25">
      <c r="B669" s="241"/>
      <c r="E669" s="244"/>
      <c r="I669" s="244"/>
      <c r="M669" s="244"/>
      <c r="Q669" s="244"/>
      <c r="U669" s="244"/>
      <c r="AE669" s="192"/>
      <c r="AF669" s="192"/>
      <c r="AG669" s="192"/>
      <c r="AH669" s="192"/>
      <c r="AI669" s="192"/>
      <c r="AJ669" s="192"/>
      <c r="AK669" s="192"/>
      <c r="AL669" s="192"/>
      <c r="AM669" s="192"/>
      <c r="AN669" s="192"/>
      <c r="AP669" s="192"/>
    </row>
    <row r="670" spans="2:42" ht="95.25" customHeight="1" x14ac:dyDescent="0.25">
      <c r="B670" s="241"/>
      <c r="E670" s="244"/>
      <c r="I670" s="244"/>
      <c r="M670" s="244"/>
      <c r="Q670" s="244"/>
      <c r="U670" s="244"/>
      <c r="AE670" s="192"/>
      <c r="AF670" s="192"/>
      <c r="AG670" s="192"/>
      <c r="AH670" s="192"/>
      <c r="AI670" s="192"/>
      <c r="AJ670" s="192"/>
      <c r="AK670" s="192"/>
      <c r="AL670" s="192"/>
      <c r="AM670" s="192"/>
      <c r="AN670" s="192"/>
      <c r="AP670" s="192"/>
    </row>
    <row r="671" spans="2:42" ht="95.25" customHeight="1" x14ac:dyDescent="0.25">
      <c r="B671" s="241"/>
      <c r="E671" s="244"/>
      <c r="I671" s="244"/>
      <c r="M671" s="244"/>
      <c r="Q671" s="244"/>
      <c r="U671" s="244"/>
      <c r="AE671" s="192"/>
      <c r="AF671" s="192"/>
      <c r="AG671" s="192"/>
      <c r="AH671" s="192"/>
      <c r="AI671" s="192"/>
      <c r="AJ671" s="192"/>
      <c r="AK671" s="192"/>
      <c r="AL671" s="192"/>
      <c r="AM671" s="192"/>
      <c r="AN671" s="192"/>
      <c r="AP671" s="192"/>
    </row>
    <row r="672" spans="2:42" ht="95.25" customHeight="1" x14ac:dyDescent="0.25">
      <c r="B672" s="241"/>
      <c r="E672" s="244"/>
      <c r="I672" s="244"/>
      <c r="M672" s="244"/>
      <c r="Q672" s="244"/>
      <c r="U672" s="244"/>
      <c r="AE672" s="192"/>
      <c r="AF672" s="192"/>
      <c r="AG672" s="192"/>
      <c r="AH672" s="192"/>
      <c r="AI672" s="192"/>
      <c r="AJ672" s="192"/>
      <c r="AK672" s="192"/>
      <c r="AL672" s="192"/>
      <c r="AM672" s="192"/>
      <c r="AN672" s="192"/>
      <c r="AP672" s="192"/>
    </row>
    <row r="673" spans="2:42" ht="95.25" customHeight="1" x14ac:dyDescent="0.25">
      <c r="B673" s="241"/>
      <c r="E673" s="244"/>
      <c r="I673" s="244"/>
      <c r="M673" s="244"/>
      <c r="Q673" s="244"/>
      <c r="U673" s="244"/>
      <c r="AE673" s="192"/>
      <c r="AF673" s="192"/>
      <c r="AG673" s="192"/>
      <c r="AH673" s="192"/>
      <c r="AI673" s="192"/>
      <c r="AJ673" s="192"/>
      <c r="AK673" s="192"/>
      <c r="AL673" s="192"/>
      <c r="AM673" s="192"/>
      <c r="AN673" s="192"/>
      <c r="AP673" s="192"/>
    </row>
    <row r="674" spans="2:42" ht="95.25" customHeight="1" x14ac:dyDescent="0.25">
      <c r="B674" s="241"/>
      <c r="E674" s="244"/>
      <c r="I674" s="244"/>
      <c r="M674" s="244"/>
      <c r="Q674" s="244"/>
      <c r="U674" s="244"/>
      <c r="AE674" s="192"/>
      <c r="AF674" s="192"/>
      <c r="AG674" s="192"/>
      <c r="AH674" s="192"/>
      <c r="AI674" s="192"/>
      <c r="AJ674" s="192"/>
      <c r="AK674" s="192"/>
      <c r="AL674" s="192"/>
      <c r="AM674" s="192"/>
      <c r="AN674" s="192"/>
      <c r="AP674" s="192"/>
    </row>
    <row r="675" spans="2:42" ht="95.25" customHeight="1" x14ac:dyDescent="0.25">
      <c r="B675" s="241"/>
      <c r="E675" s="244"/>
      <c r="I675" s="244"/>
      <c r="M675" s="244"/>
      <c r="Q675" s="244"/>
      <c r="U675" s="244"/>
      <c r="AE675" s="192"/>
      <c r="AF675" s="192"/>
      <c r="AG675" s="192"/>
      <c r="AH675" s="192"/>
      <c r="AI675" s="192"/>
      <c r="AJ675" s="192"/>
      <c r="AK675" s="192"/>
      <c r="AL675" s="192"/>
      <c r="AM675" s="192"/>
      <c r="AN675" s="192"/>
      <c r="AP675" s="192"/>
    </row>
    <row r="676" spans="2:42" ht="95.25" customHeight="1" x14ac:dyDescent="0.25">
      <c r="B676" s="241"/>
      <c r="E676" s="244"/>
      <c r="I676" s="244"/>
      <c r="M676" s="244"/>
      <c r="Q676" s="244"/>
      <c r="U676" s="244"/>
      <c r="AE676" s="192"/>
      <c r="AF676" s="192"/>
      <c r="AG676" s="192"/>
      <c r="AH676" s="192"/>
      <c r="AI676" s="192"/>
      <c r="AJ676" s="192"/>
      <c r="AK676" s="192"/>
      <c r="AL676" s="192"/>
      <c r="AM676" s="192"/>
      <c r="AN676" s="192"/>
      <c r="AP676" s="192"/>
    </row>
    <row r="677" spans="2:42" ht="95.25" customHeight="1" x14ac:dyDescent="0.25">
      <c r="B677" s="241"/>
      <c r="E677" s="244"/>
      <c r="I677" s="244"/>
      <c r="M677" s="244"/>
      <c r="Q677" s="244"/>
      <c r="U677" s="244"/>
      <c r="AE677" s="192"/>
      <c r="AF677" s="192"/>
      <c r="AG677" s="192"/>
      <c r="AH677" s="192"/>
      <c r="AI677" s="192"/>
      <c r="AJ677" s="192"/>
      <c r="AK677" s="192"/>
      <c r="AL677" s="192"/>
      <c r="AM677" s="192"/>
      <c r="AN677" s="192"/>
      <c r="AP677" s="192"/>
    </row>
    <row r="678" spans="2:42" ht="95.25" customHeight="1" x14ac:dyDescent="0.25">
      <c r="B678" s="241"/>
      <c r="E678" s="244"/>
      <c r="I678" s="244"/>
      <c r="M678" s="244"/>
      <c r="Q678" s="244"/>
      <c r="U678" s="244"/>
      <c r="AE678" s="192"/>
      <c r="AF678" s="192"/>
      <c r="AG678" s="192"/>
      <c r="AH678" s="192"/>
      <c r="AI678" s="192"/>
      <c r="AJ678" s="192"/>
      <c r="AK678" s="192"/>
      <c r="AL678" s="192"/>
      <c r="AM678" s="192"/>
      <c r="AN678" s="192"/>
      <c r="AP678" s="192"/>
    </row>
    <row r="679" spans="2:42" ht="95.25" customHeight="1" x14ac:dyDescent="0.25">
      <c r="B679" s="241"/>
      <c r="E679" s="244"/>
      <c r="I679" s="244"/>
      <c r="M679" s="244"/>
      <c r="Q679" s="244"/>
      <c r="U679" s="244"/>
      <c r="AE679" s="192"/>
      <c r="AF679" s="192"/>
      <c r="AG679" s="192"/>
      <c r="AH679" s="192"/>
      <c r="AI679" s="192"/>
      <c r="AJ679" s="192"/>
      <c r="AK679" s="192"/>
      <c r="AL679" s="192"/>
      <c r="AM679" s="192"/>
      <c r="AN679" s="192"/>
      <c r="AP679" s="192"/>
    </row>
    <row r="680" spans="2:42" ht="95.25" customHeight="1" x14ac:dyDescent="0.25">
      <c r="B680" s="241"/>
      <c r="E680" s="244"/>
      <c r="I680" s="244"/>
      <c r="M680" s="244"/>
      <c r="Q680" s="244"/>
      <c r="U680" s="244"/>
      <c r="AE680" s="192"/>
      <c r="AF680" s="192"/>
      <c r="AG680" s="192"/>
      <c r="AH680" s="192"/>
      <c r="AI680" s="192"/>
      <c r="AJ680" s="192"/>
      <c r="AK680" s="192"/>
      <c r="AL680" s="192"/>
      <c r="AM680" s="192"/>
      <c r="AN680" s="192"/>
      <c r="AP680" s="192"/>
    </row>
    <row r="681" spans="2:42" ht="95.25" customHeight="1" x14ac:dyDescent="0.25">
      <c r="B681" s="241"/>
      <c r="E681" s="244"/>
      <c r="I681" s="244"/>
      <c r="M681" s="244"/>
      <c r="Q681" s="244"/>
      <c r="U681" s="244"/>
      <c r="AE681" s="192"/>
      <c r="AF681" s="192"/>
      <c r="AG681" s="192"/>
      <c r="AH681" s="192"/>
      <c r="AI681" s="192"/>
      <c r="AJ681" s="192"/>
      <c r="AK681" s="192"/>
      <c r="AL681" s="192"/>
      <c r="AM681" s="192"/>
      <c r="AN681" s="192"/>
      <c r="AP681" s="192"/>
    </row>
    <row r="682" spans="2:42" ht="95.25" customHeight="1" x14ac:dyDescent="0.25">
      <c r="B682" s="241"/>
      <c r="E682" s="244"/>
      <c r="I682" s="244"/>
      <c r="M682" s="244"/>
      <c r="Q682" s="244"/>
      <c r="U682" s="244"/>
      <c r="AE682" s="192"/>
      <c r="AF682" s="192"/>
      <c r="AG682" s="192"/>
      <c r="AH682" s="192"/>
      <c r="AI682" s="192"/>
      <c r="AJ682" s="192"/>
      <c r="AK682" s="192"/>
      <c r="AL682" s="192"/>
      <c r="AM682" s="192"/>
      <c r="AN682" s="192"/>
      <c r="AP682" s="192"/>
    </row>
    <row r="683" spans="2:42" ht="95.25" customHeight="1" x14ac:dyDescent="0.25">
      <c r="B683" s="241"/>
      <c r="E683" s="244"/>
      <c r="I683" s="244"/>
      <c r="M683" s="244"/>
      <c r="Q683" s="244"/>
      <c r="U683" s="244"/>
      <c r="AE683" s="192"/>
      <c r="AF683" s="192"/>
      <c r="AG683" s="192"/>
      <c r="AH683" s="192"/>
      <c r="AI683" s="192"/>
      <c r="AJ683" s="192"/>
      <c r="AK683" s="192"/>
      <c r="AL683" s="192"/>
      <c r="AM683" s="192"/>
      <c r="AN683" s="192"/>
      <c r="AP683" s="192"/>
    </row>
    <row r="684" spans="2:42" ht="95.25" customHeight="1" x14ac:dyDescent="0.25">
      <c r="B684" s="241"/>
      <c r="E684" s="244"/>
      <c r="I684" s="244"/>
      <c r="M684" s="244"/>
      <c r="Q684" s="244"/>
      <c r="U684" s="244"/>
      <c r="AE684" s="192"/>
      <c r="AF684" s="192"/>
      <c r="AG684" s="192"/>
      <c r="AH684" s="192"/>
      <c r="AI684" s="192"/>
      <c r="AJ684" s="192"/>
      <c r="AK684" s="192"/>
      <c r="AL684" s="192"/>
      <c r="AM684" s="192"/>
      <c r="AN684" s="192"/>
      <c r="AP684" s="192"/>
    </row>
    <row r="685" spans="2:42" ht="95.25" customHeight="1" x14ac:dyDescent="0.25">
      <c r="B685" s="241"/>
      <c r="E685" s="244"/>
      <c r="I685" s="244"/>
      <c r="M685" s="244"/>
      <c r="Q685" s="244"/>
      <c r="U685" s="244"/>
      <c r="AE685" s="192"/>
      <c r="AF685" s="192"/>
      <c r="AG685" s="192"/>
      <c r="AH685" s="192"/>
      <c r="AI685" s="192"/>
      <c r="AJ685" s="192"/>
      <c r="AK685" s="192"/>
      <c r="AL685" s="192"/>
      <c r="AM685" s="192"/>
      <c r="AN685" s="192"/>
      <c r="AP685" s="192"/>
    </row>
    <row r="686" spans="2:42" ht="95.25" customHeight="1" x14ac:dyDescent="0.25">
      <c r="B686" s="241"/>
      <c r="E686" s="244"/>
      <c r="I686" s="244"/>
      <c r="M686" s="244"/>
      <c r="Q686" s="244"/>
      <c r="U686" s="244"/>
      <c r="AE686" s="192"/>
      <c r="AF686" s="192"/>
      <c r="AG686" s="192"/>
      <c r="AH686" s="192"/>
      <c r="AI686" s="192"/>
      <c r="AJ686" s="192"/>
      <c r="AK686" s="192"/>
      <c r="AL686" s="192"/>
      <c r="AM686" s="192"/>
      <c r="AN686" s="192"/>
      <c r="AP686" s="192"/>
    </row>
    <row r="687" spans="2:42" ht="95.25" customHeight="1" x14ac:dyDescent="0.25">
      <c r="B687" s="241"/>
      <c r="E687" s="244"/>
      <c r="I687" s="244"/>
      <c r="M687" s="244"/>
      <c r="Q687" s="244"/>
      <c r="U687" s="244"/>
      <c r="AE687" s="192"/>
      <c r="AF687" s="192"/>
      <c r="AG687" s="192"/>
      <c r="AH687" s="192"/>
      <c r="AI687" s="192"/>
      <c r="AJ687" s="192"/>
      <c r="AK687" s="192"/>
      <c r="AL687" s="192"/>
      <c r="AM687" s="192"/>
      <c r="AN687" s="192"/>
      <c r="AP687" s="192"/>
    </row>
    <row r="688" spans="2:42" ht="95.25" customHeight="1" x14ac:dyDescent="0.25">
      <c r="B688" s="241"/>
      <c r="E688" s="244"/>
      <c r="I688" s="244"/>
      <c r="M688" s="244"/>
      <c r="Q688" s="244"/>
      <c r="U688" s="244"/>
      <c r="AE688" s="192"/>
      <c r="AF688" s="192"/>
      <c r="AG688" s="192"/>
      <c r="AH688" s="192"/>
      <c r="AI688" s="192"/>
      <c r="AJ688" s="192"/>
      <c r="AK688" s="192"/>
      <c r="AL688" s="192"/>
      <c r="AM688" s="192"/>
      <c r="AN688" s="192"/>
      <c r="AP688" s="192"/>
    </row>
    <row r="689" spans="2:42" ht="95.25" customHeight="1" x14ac:dyDescent="0.25">
      <c r="B689" s="241"/>
      <c r="E689" s="244"/>
      <c r="I689" s="244"/>
      <c r="M689" s="244"/>
      <c r="Q689" s="244"/>
      <c r="U689" s="244"/>
      <c r="AE689" s="192"/>
      <c r="AF689" s="192"/>
      <c r="AG689" s="192"/>
      <c r="AH689" s="192"/>
      <c r="AI689" s="192"/>
      <c r="AJ689" s="192"/>
      <c r="AK689" s="192"/>
      <c r="AL689" s="192"/>
      <c r="AM689" s="192"/>
      <c r="AN689" s="192"/>
      <c r="AP689" s="192"/>
    </row>
    <row r="690" spans="2:42" ht="95.25" customHeight="1" x14ac:dyDescent="0.25">
      <c r="B690" s="241"/>
      <c r="E690" s="244"/>
      <c r="I690" s="244"/>
      <c r="M690" s="244"/>
      <c r="Q690" s="244"/>
      <c r="U690" s="244"/>
      <c r="AE690" s="192"/>
      <c r="AF690" s="192"/>
      <c r="AG690" s="192"/>
      <c r="AH690" s="192"/>
      <c r="AI690" s="192"/>
      <c r="AJ690" s="192"/>
      <c r="AK690" s="192"/>
      <c r="AL690" s="192"/>
      <c r="AM690" s="192"/>
      <c r="AN690" s="192"/>
      <c r="AP690" s="192"/>
    </row>
    <row r="691" spans="2:42" ht="95.25" customHeight="1" x14ac:dyDescent="0.25">
      <c r="B691" s="241"/>
      <c r="E691" s="244"/>
      <c r="I691" s="244"/>
      <c r="M691" s="244"/>
      <c r="Q691" s="244"/>
      <c r="U691" s="244"/>
      <c r="AE691" s="192"/>
      <c r="AF691" s="192"/>
      <c r="AG691" s="192"/>
      <c r="AH691" s="192"/>
      <c r="AI691" s="192"/>
      <c r="AJ691" s="192"/>
      <c r="AK691" s="192"/>
      <c r="AL691" s="192"/>
      <c r="AM691" s="192"/>
      <c r="AN691" s="192"/>
      <c r="AP691" s="192"/>
    </row>
    <row r="692" spans="2:42" ht="95.25" customHeight="1" x14ac:dyDescent="0.25">
      <c r="B692" s="241"/>
      <c r="E692" s="244"/>
      <c r="I692" s="244"/>
      <c r="M692" s="244"/>
      <c r="Q692" s="244"/>
      <c r="U692" s="244"/>
      <c r="AE692" s="192"/>
      <c r="AF692" s="192"/>
      <c r="AG692" s="192"/>
      <c r="AH692" s="192"/>
      <c r="AI692" s="192"/>
      <c r="AJ692" s="192"/>
      <c r="AK692" s="192"/>
      <c r="AL692" s="192"/>
      <c r="AM692" s="192"/>
      <c r="AN692" s="192"/>
      <c r="AP692" s="192"/>
    </row>
    <row r="693" spans="2:42" ht="95.25" customHeight="1" x14ac:dyDescent="0.25">
      <c r="B693" s="241"/>
      <c r="E693" s="244"/>
      <c r="I693" s="244"/>
      <c r="M693" s="244"/>
      <c r="Q693" s="244"/>
      <c r="U693" s="244"/>
      <c r="AE693" s="192"/>
      <c r="AF693" s="192"/>
      <c r="AG693" s="192"/>
      <c r="AH693" s="192"/>
      <c r="AI693" s="192"/>
      <c r="AJ693" s="192"/>
      <c r="AK693" s="192"/>
      <c r="AL693" s="192"/>
      <c r="AM693" s="192"/>
      <c r="AN693" s="192"/>
      <c r="AP693" s="192"/>
    </row>
    <row r="694" spans="2:42" ht="95.25" customHeight="1" x14ac:dyDescent="0.25">
      <c r="B694" s="241"/>
      <c r="E694" s="244"/>
      <c r="I694" s="244"/>
      <c r="M694" s="244"/>
      <c r="Q694" s="244"/>
      <c r="U694" s="244"/>
      <c r="AE694" s="192"/>
      <c r="AF694" s="192"/>
      <c r="AG694" s="192"/>
      <c r="AH694" s="192"/>
      <c r="AI694" s="192"/>
      <c r="AJ694" s="192"/>
      <c r="AK694" s="192"/>
      <c r="AL694" s="192"/>
      <c r="AM694" s="192"/>
      <c r="AN694" s="192"/>
      <c r="AP694" s="192"/>
    </row>
    <row r="695" spans="2:42" ht="95.25" customHeight="1" x14ac:dyDescent="0.25">
      <c r="B695" s="241"/>
      <c r="E695" s="244"/>
      <c r="I695" s="244"/>
      <c r="M695" s="244"/>
      <c r="Q695" s="244"/>
      <c r="U695" s="244"/>
      <c r="AE695" s="192"/>
      <c r="AF695" s="192"/>
      <c r="AG695" s="192"/>
      <c r="AH695" s="192"/>
      <c r="AI695" s="192"/>
      <c r="AJ695" s="192"/>
      <c r="AK695" s="192"/>
      <c r="AL695" s="192"/>
      <c r="AM695" s="192"/>
      <c r="AN695" s="192"/>
      <c r="AP695" s="192"/>
    </row>
    <row r="696" spans="2:42" ht="95.25" customHeight="1" x14ac:dyDescent="0.25">
      <c r="B696" s="241"/>
      <c r="E696" s="244"/>
      <c r="I696" s="244"/>
      <c r="M696" s="244"/>
      <c r="Q696" s="244"/>
      <c r="U696" s="244"/>
      <c r="AE696" s="192"/>
      <c r="AF696" s="192"/>
      <c r="AG696" s="192"/>
      <c r="AH696" s="192"/>
      <c r="AI696" s="192"/>
      <c r="AJ696" s="192"/>
      <c r="AK696" s="192"/>
      <c r="AL696" s="192"/>
      <c r="AM696" s="192"/>
      <c r="AN696" s="192"/>
      <c r="AP696" s="192"/>
    </row>
    <row r="697" spans="2:42" ht="95.25" customHeight="1" x14ac:dyDescent="0.25">
      <c r="B697" s="241"/>
      <c r="E697" s="244"/>
      <c r="I697" s="244"/>
      <c r="M697" s="244"/>
      <c r="Q697" s="244"/>
      <c r="U697" s="244"/>
      <c r="AE697" s="192"/>
      <c r="AF697" s="192"/>
      <c r="AG697" s="192"/>
      <c r="AH697" s="192"/>
      <c r="AI697" s="192"/>
      <c r="AJ697" s="192"/>
      <c r="AK697" s="192"/>
      <c r="AL697" s="192"/>
      <c r="AM697" s="192"/>
      <c r="AN697" s="192"/>
      <c r="AP697" s="192"/>
    </row>
    <row r="698" spans="2:42" ht="95.25" customHeight="1" x14ac:dyDescent="0.25">
      <c r="B698" s="241"/>
      <c r="E698" s="244"/>
      <c r="I698" s="244"/>
      <c r="M698" s="244"/>
      <c r="Q698" s="244"/>
      <c r="U698" s="244"/>
      <c r="AE698" s="192"/>
      <c r="AF698" s="192"/>
      <c r="AG698" s="192"/>
      <c r="AH698" s="192"/>
      <c r="AI698" s="192"/>
      <c r="AJ698" s="192"/>
      <c r="AK698" s="192"/>
      <c r="AL698" s="192"/>
      <c r="AM698" s="192"/>
      <c r="AN698" s="192"/>
      <c r="AP698" s="192"/>
    </row>
    <row r="699" spans="2:42" ht="95.25" customHeight="1" x14ac:dyDescent="0.25">
      <c r="B699" s="241"/>
      <c r="E699" s="244"/>
      <c r="I699" s="244"/>
      <c r="M699" s="244"/>
      <c r="Q699" s="244"/>
      <c r="U699" s="244"/>
      <c r="AE699" s="192"/>
      <c r="AF699" s="192"/>
      <c r="AG699" s="192"/>
      <c r="AH699" s="192"/>
      <c r="AI699" s="192"/>
      <c r="AJ699" s="192"/>
      <c r="AK699" s="192"/>
      <c r="AL699" s="192"/>
      <c r="AM699" s="192"/>
      <c r="AN699" s="192"/>
      <c r="AP699" s="192"/>
    </row>
    <row r="700" spans="2:42" ht="95.25" customHeight="1" x14ac:dyDescent="0.25">
      <c r="B700" s="241"/>
      <c r="E700" s="244"/>
      <c r="I700" s="244"/>
      <c r="M700" s="244"/>
      <c r="Q700" s="244"/>
      <c r="U700" s="244"/>
      <c r="AE700" s="192"/>
      <c r="AF700" s="192"/>
      <c r="AG700" s="192"/>
      <c r="AH700" s="192"/>
      <c r="AI700" s="192"/>
      <c r="AJ700" s="192"/>
      <c r="AK700" s="192"/>
      <c r="AL700" s="192"/>
      <c r="AM700" s="192"/>
      <c r="AN700" s="192"/>
      <c r="AP700" s="192"/>
    </row>
    <row r="701" spans="2:42" ht="95.25" customHeight="1" x14ac:dyDescent="0.25">
      <c r="B701" s="241"/>
      <c r="E701" s="244"/>
      <c r="I701" s="244"/>
      <c r="M701" s="244"/>
      <c r="Q701" s="244"/>
      <c r="U701" s="244"/>
      <c r="AE701" s="192"/>
      <c r="AF701" s="192"/>
      <c r="AG701" s="192"/>
      <c r="AH701" s="192"/>
      <c r="AI701" s="192"/>
      <c r="AJ701" s="192"/>
      <c r="AK701" s="192"/>
      <c r="AL701" s="192"/>
      <c r="AM701" s="192"/>
      <c r="AN701" s="192"/>
      <c r="AP701" s="192"/>
    </row>
    <row r="702" spans="2:42" ht="95.25" customHeight="1" x14ac:dyDescent="0.25">
      <c r="B702" s="241"/>
      <c r="E702" s="244"/>
      <c r="I702" s="244"/>
      <c r="M702" s="244"/>
      <c r="Q702" s="244"/>
      <c r="U702" s="244"/>
      <c r="AE702" s="192"/>
      <c r="AF702" s="192"/>
      <c r="AG702" s="192"/>
      <c r="AH702" s="192"/>
      <c r="AI702" s="192"/>
      <c r="AJ702" s="192"/>
      <c r="AK702" s="192"/>
      <c r="AL702" s="192"/>
      <c r="AM702" s="192"/>
      <c r="AN702" s="192"/>
      <c r="AP702" s="192"/>
    </row>
    <row r="703" spans="2:42" ht="95.25" customHeight="1" x14ac:dyDescent="0.25">
      <c r="B703" s="241"/>
      <c r="E703" s="244"/>
      <c r="I703" s="244"/>
      <c r="M703" s="244"/>
      <c r="Q703" s="244"/>
      <c r="U703" s="244"/>
      <c r="AE703" s="192"/>
      <c r="AF703" s="192"/>
      <c r="AG703" s="192"/>
      <c r="AH703" s="192"/>
      <c r="AI703" s="192"/>
      <c r="AJ703" s="192"/>
      <c r="AK703" s="192"/>
      <c r="AL703" s="192"/>
      <c r="AM703" s="192"/>
      <c r="AN703" s="192"/>
      <c r="AP703" s="192"/>
    </row>
    <row r="704" spans="2:42" ht="95.25" customHeight="1" x14ac:dyDescent="0.25">
      <c r="B704" s="241"/>
      <c r="E704" s="244"/>
      <c r="I704" s="244"/>
      <c r="M704" s="244"/>
      <c r="Q704" s="244"/>
      <c r="U704" s="244"/>
      <c r="AE704" s="192"/>
      <c r="AF704" s="192"/>
      <c r="AG704" s="192"/>
      <c r="AH704" s="192"/>
      <c r="AI704" s="192"/>
      <c r="AJ704" s="192"/>
      <c r="AK704" s="192"/>
      <c r="AL704" s="192"/>
      <c r="AM704" s="192"/>
      <c r="AN704" s="192"/>
      <c r="AP704" s="192"/>
    </row>
    <row r="705" spans="2:42" ht="95.25" customHeight="1" x14ac:dyDescent="0.25">
      <c r="B705" s="241"/>
      <c r="E705" s="244"/>
      <c r="I705" s="244"/>
      <c r="M705" s="244"/>
      <c r="Q705" s="244"/>
      <c r="U705" s="244"/>
      <c r="AE705" s="192"/>
      <c r="AF705" s="192"/>
      <c r="AG705" s="192"/>
      <c r="AH705" s="192"/>
      <c r="AI705" s="192"/>
      <c r="AJ705" s="192"/>
      <c r="AK705" s="192"/>
      <c r="AL705" s="192"/>
      <c r="AM705" s="192"/>
      <c r="AN705" s="192"/>
      <c r="AP705" s="192"/>
    </row>
    <row r="706" spans="2:42" ht="95.25" customHeight="1" x14ac:dyDescent="0.25">
      <c r="B706" s="241"/>
      <c r="E706" s="244"/>
      <c r="I706" s="244"/>
      <c r="M706" s="244"/>
      <c r="Q706" s="244"/>
      <c r="U706" s="244"/>
      <c r="AE706" s="192"/>
      <c r="AF706" s="192"/>
      <c r="AG706" s="192"/>
      <c r="AH706" s="192"/>
      <c r="AI706" s="192"/>
      <c r="AJ706" s="192"/>
      <c r="AK706" s="192"/>
      <c r="AL706" s="192"/>
      <c r="AM706" s="192"/>
      <c r="AN706" s="192"/>
      <c r="AP706" s="192"/>
    </row>
    <row r="707" spans="2:42" ht="95.25" customHeight="1" x14ac:dyDescent="0.25">
      <c r="B707" s="241"/>
      <c r="E707" s="244"/>
      <c r="I707" s="244"/>
      <c r="M707" s="244"/>
      <c r="Q707" s="244"/>
      <c r="U707" s="244"/>
      <c r="AE707" s="192"/>
      <c r="AF707" s="192"/>
      <c r="AG707" s="192"/>
      <c r="AH707" s="192"/>
      <c r="AI707" s="192"/>
      <c r="AJ707" s="192"/>
      <c r="AK707" s="192"/>
      <c r="AL707" s="192"/>
      <c r="AM707" s="192"/>
      <c r="AN707" s="192"/>
      <c r="AP707" s="192"/>
    </row>
    <row r="708" spans="2:42" ht="95.25" customHeight="1" x14ac:dyDescent="0.25">
      <c r="B708" s="241"/>
      <c r="E708" s="244"/>
      <c r="I708" s="244"/>
      <c r="M708" s="244"/>
      <c r="Q708" s="244"/>
      <c r="U708" s="244"/>
      <c r="AE708" s="192"/>
      <c r="AF708" s="192"/>
      <c r="AG708" s="192"/>
      <c r="AH708" s="192"/>
      <c r="AI708" s="192"/>
      <c r="AJ708" s="192"/>
      <c r="AK708" s="192"/>
      <c r="AL708" s="192"/>
      <c r="AM708" s="192"/>
      <c r="AN708" s="192"/>
      <c r="AP708" s="192"/>
    </row>
    <row r="709" spans="2:42" ht="95.25" customHeight="1" x14ac:dyDescent="0.25">
      <c r="B709" s="241"/>
      <c r="E709" s="244"/>
      <c r="I709" s="244"/>
      <c r="M709" s="244"/>
      <c r="Q709" s="244"/>
      <c r="U709" s="244"/>
      <c r="AE709" s="192"/>
      <c r="AF709" s="192"/>
      <c r="AG709" s="192"/>
      <c r="AH709" s="192"/>
      <c r="AI709" s="192"/>
      <c r="AJ709" s="192"/>
      <c r="AK709" s="192"/>
      <c r="AL709" s="192"/>
      <c r="AM709" s="192"/>
      <c r="AN709" s="192"/>
      <c r="AP709" s="192"/>
    </row>
    <row r="710" spans="2:42" ht="95.25" customHeight="1" x14ac:dyDescent="0.25">
      <c r="B710" s="241"/>
      <c r="E710" s="244"/>
      <c r="I710" s="244"/>
      <c r="M710" s="244"/>
      <c r="Q710" s="244"/>
      <c r="U710" s="244"/>
      <c r="AE710" s="192"/>
      <c r="AF710" s="192"/>
      <c r="AG710" s="192"/>
      <c r="AH710" s="192"/>
      <c r="AI710" s="192"/>
      <c r="AJ710" s="192"/>
      <c r="AK710" s="192"/>
      <c r="AL710" s="192"/>
      <c r="AM710" s="192"/>
      <c r="AN710" s="192"/>
      <c r="AP710" s="192"/>
    </row>
    <row r="711" spans="2:42" ht="95.25" customHeight="1" x14ac:dyDescent="0.25">
      <c r="B711" s="241"/>
      <c r="E711" s="244"/>
      <c r="I711" s="244"/>
      <c r="M711" s="244"/>
      <c r="Q711" s="244"/>
      <c r="U711" s="244"/>
      <c r="AE711" s="192"/>
      <c r="AF711" s="192"/>
      <c r="AG711" s="192"/>
      <c r="AH711" s="192"/>
      <c r="AI711" s="192"/>
      <c r="AJ711" s="192"/>
      <c r="AK711" s="192"/>
      <c r="AL711" s="192"/>
      <c r="AM711" s="192"/>
      <c r="AN711" s="192"/>
      <c r="AP711" s="192"/>
    </row>
    <row r="712" spans="2:42" ht="95.25" customHeight="1" x14ac:dyDescent="0.25">
      <c r="B712" s="241"/>
      <c r="E712" s="244"/>
      <c r="I712" s="244"/>
      <c r="M712" s="244"/>
      <c r="Q712" s="244"/>
      <c r="U712" s="244"/>
      <c r="AE712" s="192"/>
      <c r="AF712" s="192"/>
      <c r="AG712" s="192"/>
      <c r="AH712" s="192"/>
      <c r="AI712" s="192"/>
      <c r="AJ712" s="192"/>
      <c r="AK712" s="192"/>
      <c r="AL712" s="192"/>
      <c r="AM712" s="192"/>
      <c r="AN712" s="192"/>
      <c r="AP712" s="192"/>
    </row>
    <row r="713" spans="2:42" ht="95.25" customHeight="1" x14ac:dyDescent="0.25">
      <c r="B713" s="241"/>
      <c r="E713" s="244"/>
      <c r="I713" s="244"/>
      <c r="M713" s="244"/>
      <c r="Q713" s="244"/>
      <c r="U713" s="244"/>
      <c r="AE713" s="192"/>
      <c r="AF713" s="192"/>
      <c r="AG713" s="192"/>
      <c r="AH713" s="192"/>
      <c r="AI713" s="192"/>
      <c r="AJ713" s="192"/>
      <c r="AK713" s="192"/>
      <c r="AL713" s="192"/>
      <c r="AM713" s="192"/>
      <c r="AN713" s="192"/>
      <c r="AP713" s="192"/>
    </row>
    <row r="714" spans="2:42" ht="95.25" customHeight="1" x14ac:dyDescent="0.25">
      <c r="B714" s="241"/>
      <c r="E714" s="244"/>
      <c r="I714" s="244"/>
      <c r="M714" s="244"/>
      <c r="Q714" s="244"/>
      <c r="U714" s="244"/>
      <c r="AE714" s="192"/>
      <c r="AF714" s="192"/>
      <c r="AG714" s="192"/>
      <c r="AH714" s="192"/>
      <c r="AI714" s="192"/>
      <c r="AJ714" s="192"/>
      <c r="AK714" s="192"/>
      <c r="AL714" s="192"/>
      <c r="AM714" s="192"/>
      <c r="AN714" s="192"/>
      <c r="AP714" s="192"/>
    </row>
    <row r="715" spans="2:42" ht="95.25" customHeight="1" x14ac:dyDescent="0.25">
      <c r="B715" s="241"/>
      <c r="E715" s="244"/>
      <c r="I715" s="244"/>
      <c r="M715" s="244"/>
      <c r="Q715" s="244"/>
      <c r="U715" s="244"/>
      <c r="AE715" s="192"/>
      <c r="AF715" s="192"/>
      <c r="AG715" s="192"/>
      <c r="AH715" s="192"/>
      <c r="AI715" s="192"/>
      <c r="AJ715" s="192"/>
      <c r="AK715" s="192"/>
      <c r="AL715" s="192"/>
      <c r="AM715" s="192"/>
      <c r="AN715" s="192"/>
      <c r="AP715" s="192"/>
    </row>
    <row r="716" spans="2:42" ht="95.25" customHeight="1" x14ac:dyDescent="0.25">
      <c r="B716" s="241"/>
      <c r="E716" s="244"/>
      <c r="I716" s="244"/>
      <c r="M716" s="244"/>
      <c r="Q716" s="244"/>
      <c r="U716" s="244"/>
      <c r="AE716" s="192"/>
      <c r="AF716" s="192"/>
      <c r="AG716" s="192"/>
      <c r="AH716" s="192"/>
      <c r="AI716" s="192"/>
      <c r="AJ716" s="192"/>
      <c r="AK716" s="192"/>
      <c r="AL716" s="192"/>
      <c r="AM716" s="192"/>
      <c r="AN716" s="192"/>
      <c r="AP716" s="192"/>
    </row>
    <row r="717" spans="2:42" ht="95.25" customHeight="1" x14ac:dyDescent="0.25">
      <c r="B717" s="241"/>
      <c r="E717" s="244"/>
      <c r="I717" s="244"/>
      <c r="M717" s="244"/>
      <c r="Q717" s="244"/>
      <c r="U717" s="244"/>
      <c r="AE717" s="192"/>
      <c r="AF717" s="192"/>
      <c r="AG717" s="192"/>
      <c r="AH717" s="192"/>
      <c r="AI717" s="192"/>
      <c r="AJ717" s="192"/>
      <c r="AK717" s="192"/>
      <c r="AL717" s="192"/>
      <c r="AM717" s="192"/>
      <c r="AN717" s="192"/>
      <c r="AP717" s="192"/>
    </row>
    <row r="718" spans="2:42" ht="95.25" customHeight="1" x14ac:dyDescent="0.25">
      <c r="B718" s="241"/>
      <c r="E718" s="244"/>
      <c r="I718" s="244"/>
      <c r="M718" s="244"/>
      <c r="Q718" s="244"/>
      <c r="U718" s="244"/>
      <c r="AE718" s="192"/>
      <c r="AF718" s="192"/>
      <c r="AG718" s="192"/>
      <c r="AH718" s="192"/>
      <c r="AI718" s="192"/>
      <c r="AJ718" s="192"/>
      <c r="AK718" s="192"/>
      <c r="AL718" s="192"/>
      <c r="AM718" s="192"/>
      <c r="AN718" s="192"/>
      <c r="AP718" s="192"/>
    </row>
    <row r="719" spans="2:42" ht="95.25" customHeight="1" x14ac:dyDescent="0.25">
      <c r="B719" s="241"/>
      <c r="E719" s="244"/>
      <c r="I719" s="244"/>
      <c r="M719" s="244"/>
      <c r="Q719" s="244"/>
      <c r="U719" s="244"/>
      <c r="AE719" s="192"/>
      <c r="AF719" s="192"/>
      <c r="AG719" s="192"/>
      <c r="AH719" s="192"/>
      <c r="AI719" s="192"/>
      <c r="AJ719" s="192"/>
      <c r="AK719" s="192"/>
      <c r="AL719" s="192"/>
      <c r="AM719" s="192"/>
      <c r="AN719" s="192"/>
      <c r="AP719" s="192"/>
    </row>
    <row r="720" spans="2:42" ht="95.25" customHeight="1" x14ac:dyDescent="0.25">
      <c r="B720" s="241"/>
      <c r="E720" s="244"/>
      <c r="I720" s="244"/>
      <c r="M720" s="244"/>
      <c r="Q720" s="244"/>
      <c r="U720" s="244"/>
      <c r="AE720" s="192"/>
      <c r="AF720" s="192"/>
      <c r="AG720" s="192"/>
      <c r="AH720" s="192"/>
      <c r="AI720" s="192"/>
      <c r="AJ720" s="192"/>
      <c r="AK720" s="192"/>
      <c r="AL720" s="192"/>
      <c r="AM720" s="192"/>
      <c r="AN720" s="192"/>
      <c r="AP720" s="192"/>
    </row>
    <row r="721" spans="2:42" ht="95.25" customHeight="1" x14ac:dyDescent="0.25">
      <c r="B721" s="241"/>
      <c r="E721" s="244"/>
      <c r="I721" s="244"/>
      <c r="M721" s="244"/>
      <c r="Q721" s="244"/>
      <c r="U721" s="244"/>
      <c r="AE721" s="192"/>
      <c r="AF721" s="192"/>
      <c r="AG721" s="192"/>
      <c r="AH721" s="192"/>
      <c r="AI721" s="192"/>
      <c r="AJ721" s="192"/>
      <c r="AK721" s="192"/>
      <c r="AL721" s="192"/>
      <c r="AM721" s="192"/>
      <c r="AN721" s="192"/>
      <c r="AP721" s="192"/>
    </row>
    <row r="722" spans="2:42" ht="95.25" customHeight="1" x14ac:dyDescent="0.25">
      <c r="B722" s="241"/>
      <c r="E722" s="244"/>
      <c r="I722" s="244"/>
      <c r="M722" s="244"/>
      <c r="Q722" s="244"/>
      <c r="U722" s="244"/>
      <c r="AE722" s="192"/>
      <c r="AF722" s="192"/>
      <c r="AG722" s="192"/>
      <c r="AH722" s="192"/>
      <c r="AI722" s="192"/>
      <c r="AJ722" s="192"/>
      <c r="AK722" s="192"/>
      <c r="AL722" s="192"/>
      <c r="AM722" s="192"/>
      <c r="AN722" s="192"/>
      <c r="AP722" s="192"/>
    </row>
    <row r="723" spans="2:42" ht="95.25" customHeight="1" x14ac:dyDescent="0.25">
      <c r="B723" s="241"/>
      <c r="E723" s="244"/>
      <c r="I723" s="244"/>
      <c r="M723" s="244"/>
      <c r="Q723" s="244"/>
      <c r="U723" s="244"/>
      <c r="AE723" s="192"/>
      <c r="AF723" s="192"/>
      <c r="AG723" s="192"/>
      <c r="AH723" s="192"/>
      <c r="AI723" s="192"/>
      <c r="AJ723" s="192"/>
      <c r="AK723" s="192"/>
      <c r="AL723" s="192"/>
      <c r="AM723" s="192"/>
      <c r="AN723" s="192"/>
      <c r="AP723" s="192"/>
    </row>
    <row r="724" spans="2:42" ht="95.25" customHeight="1" x14ac:dyDescent="0.25">
      <c r="B724" s="241"/>
      <c r="E724" s="244"/>
      <c r="I724" s="244"/>
      <c r="M724" s="244"/>
      <c r="Q724" s="244"/>
      <c r="U724" s="244"/>
      <c r="AE724" s="192"/>
      <c r="AF724" s="192"/>
      <c r="AG724" s="192"/>
      <c r="AH724" s="192"/>
      <c r="AI724" s="192"/>
      <c r="AJ724" s="192"/>
      <c r="AK724" s="192"/>
      <c r="AL724" s="192"/>
      <c r="AM724" s="192"/>
      <c r="AN724" s="192"/>
      <c r="AP724" s="192"/>
    </row>
    <row r="725" spans="2:42" ht="95.25" customHeight="1" x14ac:dyDescent="0.25">
      <c r="B725" s="241"/>
      <c r="E725" s="244"/>
      <c r="I725" s="244"/>
      <c r="M725" s="244"/>
      <c r="Q725" s="244"/>
      <c r="U725" s="244"/>
      <c r="AE725" s="192"/>
      <c r="AF725" s="192"/>
      <c r="AG725" s="192"/>
      <c r="AH725" s="192"/>
      <c r="AI725" s="192"/>
      <c r="AJ725" s="192"/>
      <c r="AK725" s="192"/>
      <c r="AL725" s="192"/>
      <c r="AM725" s="192"/>
      <c r="AN725" s="192"/>
      <c r="AP725" s="192"/>
    </row>
    <row r="726" spans="2:42" ht="95.25" customHeight="1" x14ac:dyDescent="0.25">
      <c r="B726" s="241"/>
      <c r="E726" s="244"/>
      <c r="I726" s="244"/>
      <c r="M726" s="244"/>
      <c r="Q726" s="244"/>
      <c r="U726" s="244"/>
      <c r="AE726" s="192"/>
      <c r="AF726" s="192"/>
      <c r="AG726" s="192"/>
      <c r="AH726" s="192"/>
      <c r="AI726" s="192"/>
      <c r="AJ726" s="192"/>
      <c r="AK726" s="192"/>
      <c r="AL726" s="192"/>
      <c r="AM726" s="192"/>
      <c r="AN726" s="192"/>
      <c r="AP726" s="192"/>
    </row>
    <row r="727" spans="2:42" ht="95.25" customHeight="1" x14ac:dyDescent="0.25">
      <c r="B727" s="241"/>
      <c r="E727" s="244"/>
      <c r="I727" s="244"/>
      <c r="M727" s="244"/>
      <c r="Q727" s="244"/>
      <c r="U727" s="244"/>
      <c r="AE727" s="192"/>
      <c r="AF727" s="192"/>
      <c r="AG727" s="192"/>
      <c r="AH727" s="192"/>
      <c r="AI727" s="192"/>
      <c r="AJ727" s="192"/>
      <c r="AK727" s="192"/>
      <c r="AL727" s="192"/>
      <c r="AM727" s="192"/>
      <c r="AN727" s="192"/>
      <c r="AP727" s="192"/>
    </row>
    <row r="728" spans="2:42" ht="95.25" customHeight="1" x14ac:dyDescent="0.25">
      <c r="B728" s="241"/>
      <c r="E728" s="244"/>
      <c r="I728" s="244"/>
      <c r="M728" s="244"/>
      <c r="Q728" s="244"/>
      <c r="U728" s="244"/>
      <c r="AE728" s="192"/>
      <c r="AF728" s="192"/>
      <c r="AG728" s="192"/>
      <c r="AH728" s="192"/>
      <c r="AI728" s="192"/>
      <c r="AJ728" s="192"/>
      <c r="AK728" s="192"/>
      <c r="AL728" s="192"/>
      <c r="AM728" s="192"/>
      <c r="AN728" s="192"/>
      <c r="AP728" s="192"/>
    </row>
    <row r="729" spans="2:42" ht="95.25" customHeight="1" x14ac:dyDescent="0.25">
      <c r="B729" s="241"/>
      <c r="E729" s="244"/>
      <c r="I729" s="244"/>
      <c r="M729" s="244"/>
      <c r="Q729" s="244"/>
      <c r="U729" s="244"/>
      <c r="AE729" s="192"/>
      <c r="AF729" s="192"/>
      <c r="AG729" s="192"/>
      <c r="AH729" s="192"/>
      <c r="AI729" s="192"/>
      <c r="AJ729" s="192"/>
      <c r="AK729" s="192"/>
      <c r="AL729" s="192"/>
      <c r="AM729" s="192"/>
      <c r="AN729" s="192"/>
      <c r="AP729" s="192"/>
    </row>
    <row r="730" spans="2:42" ht="95.25" customHeight="1" x14ac:dyDescent="0.25">
      <c r="B730" s="241"/>
      <c r="E730" s="244"/>
      <c r="I730" s="244"/>
      <c r="M730" s="244"/>
      <c r="Q730" s="244"/>
      <c r="U730" s="244"/>
      <c r="AE730" s="192"/>
      <c r="AF730" s="192"/>
      <c r="AG730" s="192"/>
      <c r="AH730" s="192"/>
      <c r="AI730" s="192"/>
      <c r="AJ730" s="192"/>
      <c r="AK730" s="192"/>
      <c r="AL730" s="192"/>
      <c r="AM730" s="192"/>
      <c r="AN730" s="192"/>
      <c r="AP730" s="192"/>
    </row>
    <row r="731" spans="2:42" ht="95.25" customHeight="1" x14ac:dyDescent="0.25">
      <c r="B731" s="241"/>
      <c r="E731" s="244"/>
      <c r="I731" s="244"/>
      <c r="M731" s="244"/>
      <c r="Q731" s="244"/>
      <c r="U731" s="244"/>
      <c r="AE731" s="192"/>
      <c r="AF731" s="192"/>
      <c r="AG731" s="192"/>
      <c r="AH731" s="192"/>
      <c r="AI731" s="192"/>
      <c r="AJ731" s="192"/>
      <c r="AK731" s="192"/>
      <c r="AL731" s="192"/>
      <c r="AM731" s="192"/>
      <c r="AN731" s="192"/>
      <c r="AP731" s="192"/>
    </row>
    <row r="732" spans="2:42" ht="95.25" customHeight="1" x14ac:dyDescent="0.25">
      <c r="B732" s="241"/>
      <c r="E732" s="244"/>
      <c r="I732" s="244"/>
      <c r="M732" s="244"/>
      <c r="Q732" s="244"/>
      <c r="U732" s="244"/>
      <c r="AE732" s="192"/>
      <c r="AF732" s="192"/>
      <c r="AG732" s="192"/>
      <c r="AH732" s="192"/>
      <c r="AI732" s="192"/>
      <c r="AJ732" s="192"/>
      <c r="AK732" s="192"/>
      <c r="AL732" s="192"/>
      <c r="AM732" s="192"/>
      <c r="AN732" s="192"/>
      <c r="AP732" s="192"/>
    </row>
    <row r="733" spans="2:42" ht="95.25" customHeight="1" x14ac:dyDescent="0.25">
      <c r="B733" s="241"/>
      <c r="E733" s="244"/>
      <c r="I733" s="244"/>
      <c r="M733" s="244"/>
      <c r="Q733" s="244"/>
      <c r="U733" s="244"/>
      <c r="AE733" s="192"/>
      <c r="AF733" s="192"/>
      <c r="AG733" s="192"/>
      <c r="AH733" s="192"/>
      <c r="AI733" s="192"/>
      <c r="AJ733" s="192"/>
      <c r="AK733" s="192"/>
      <c r="AL733" s="192"/>
      <c r="AM733" s="192"/>
      <c r="AN733" s="192"/>
      <c r="AP733" s="192"/>
    </row>
    <row r="734" spans="2:42" ht="95.25" customHeight="1" x14ac:dyDescent="0.25">
      <c r="B734" s="241"/>
      <c r="E734" s="244"/>
      <c r="I734" s="244"/>
      <c r="M734" s="244"/>
      <c r="Q734" s="244"/>
      <c r="U734" s="244"/>
      <c r="AE734" s="192"/>
      <c r="AF734" s="192"/>
      <c r="AG734" s="192"/>
      <c r="AH734" s="192"/>
      <c r="AI734" s="192"/>
      <c r="AJ734" s="192"/>
      <c r="AK734" s="192"/>
      <c r="AL734" s="192"/>
      <c r="AM734" s="192"/>
      <c r="AN734" s="192"/>
      <c r="AP734" s="192"/>
    </row>
    <row r="735" spans="2:42" ht="95.25" customHeight="1" x14ac:dyDescent="0.25">
      <c r="B735" s="241"/>
      <c r="E735" s="244"/>
      <c r="I735" s="244"/>
      <c r="M735" s="244"/>
      <c r="Q735" s="244"/>
      <c r="U735" s="244"/>
      <c r="AE735" s="192"/>
      <c r="AF735" s="192"/>
      <c r="AG735" s="192"/>
      <c r="AH735" s="192"/>
      <c r="AI735" s="192"/>
      <c r="AJ735" s="192"/>
      <c r="AK735" s="192"/>
      <c r="AL735" s="192"/>
      <c r="AM735" s="192"/>
      <c r="AN735" s="192"/>
      <c r="AP735" s="192"/>
    </row>
    <row r="736" spans="2:42" ht="95.25" customHeight="1" x14ac:dyDescent="0.25">
      <c r="B736" s="241"/>
      <c r="E736" s="244"/>
      <c r="I736" s="244"/>
      <c r="M736" s="244"/>
      <c r="Q736" s="244"/>
      <c r="U736" s="244"/>
      <c r="AE736" s="192"/>
      <c r="AF736" s="192"/>
      <c r="AG736" s="192"/>
      <c r="AH736" s="192"/>
      <c r="AI736" s="192"/>
      <c r="AJ736" s="192"/>
      <c r="AK736" s="192"/>
      <c r="AL736" s="192"/>
      <c r="AM736" s="192"/>
      <c r="AN736" s="192"/>
      <c r="AP736" s="192"/>
    </row>
    <row r="737" spans="2:42" ht="95.25" customHeight="1" x14ac:dyDescent="0.25">
      <c r="B737" s="241"/>
      <c r="E737" s="244"/>
      <c r="I737" s="244"/>
      <c r="M737" s="244"/>
      <c r="Q737" s="244"/>
      <c r="U737" s="244"/>
      <c r="AE737" s="192"/>
      <c r="AF737" s="192"/>
      <c r="AG737" s="192"/>
      <c r="AH737" s="192"/>
      <c r="AI737" s="192"/>
      <c r="AJ737" s="192"/>
      <c r="AK737" s="192"/>
      <c r="AL737" s="192"/>
      <c r="AM737" s="192"/>
      <c r="AN737" s="192"/>
      <c r="AP737" s="192"/>
    </row>
    <row r="738" spans="2:42" ht="95.25" customHeight="1" x14ac:dyDescent="0.25">
      <c r="B738" s="241"/>
      <c r="E738" s="244"/>
      <c r="I738" s="244"/>
      <c r="M738" s="244"/>
      <c r="Q738" s="244"/>
      <c r="U738" s="244"/>
      <c r="AE738" s="192"/>
      <c r="AF738" s="192"/>
      <c r="AG738" s="192"/>
      <c r="AH738" s="192"/>
      <c r="AI738" s="192"/>
      <c r="AJ738" s="192"/>
      <c r="AK738" s="192"/>
      <c r="AL738" s="192"/>
      <c r="AM738" s="192"/>
      <c r="AN738" s="192"/>
      <c r="AP738" s="192"/>
    </row>
    <row r="739" spans="2:42" ht="95.25" customHeight="1" x14ac:dyDescent="0.25">
      <c r="B739" s="241"/>
      <c r="E739" s="244"/>
      <c r="I739" s="244"/>
      <c r="M739" s="244"/>
      <c r="Q739" s="244"/>
      <c r="U739" s="244"/>
      <c r="AE739" s="192"/>
      <c r="AF739" s="192"/>
      <c r="AG739" s="192"/>
      <c r="AH739" s="192"/>
      <c r="AI739" s="192"/>
      <c r="AJ739" s="192"/>
      <c r="AK739" s="192"/>
      <c r="AL739" s="192"/>
      <c r="AM739" s="192"/>
      <c r="AN739" s="192"/>
      <c r="AP739" s="192"/>
    </row>
    <row r="740" spans="2:42" ht="95.25" customHeight="1" x14ac:dyDescent="0.25">
      <c r="B740" s="241"/>
      <c r="E740" s="244"/>
      <c r="I740" s="244"/>
      <c r="M740" s="244"/>
      <c r="Q740" s="244"/>
      <c r="U740" s="244"/>
      <c r="AE740" s="192"/>
      <c r="AF740" s="192"/>
      <c r="AG740" s="192"/>
      <c r="AH740" s="192"/>
      <c r="AI740" s="192"/>
      <c r="AJ740" s="192"/>
      <c r="AK740" s="192"/>
      <c r="AL740" s="192"/>
      <c r="AM740" s="192"/>
      <c r="AN740" s="192"/>
      <c r="AP740" s="192"/>
    </row>
    <row r="741" spans="2:42" ht="95.25" customHeight="1" x14ac:dyDescent="0.25">
      <c r="B741" s="241"/>
      <c r="E741" s="244"/>
      <c r="I741" s="244"/>
      <c r="M741" s="244"/>
      <c r="Q741" s="244"/>
      <c r="U741" s="244"/>
      <c r="AE741" s="192"/>
      <c r="AF741" s="192"/>
      <c r="AG741" s="192"/>
      <c r="AH741" s="192"/>
      <c r="AI741" s="192"/>
      <c r="AJ741" s="192"/>
      <c r="AK741" s="192"/>
      <c r="AL741" s="192"/>
      <c r="AM741" s="192"/>
      <c r="AN741" s="192"/>
      <c r="AP741" s="192"/>
    </row>
    <row r="742" spans="2:42" ht="95.25" customHeight="1" x14ac:dyDescent="0.25">
      <c r="B742" s="241"/>
      <c r="E742" s="244"/>
      <c r="I742" s="244"/>
      <c r="M742" s="244"/>
      <c r="Q742" s="244"/>
      <c r="U742" s="244"/>
      <c r="AE742" s="192"/>
      <c r="AF742" s="192"/>
      <c r="AG742" s="192"/>
      <c r="AH742" s="192"/>
      <c r="AI742" s="192"/>
      <c r="AJ742" s="192"/>
      <c r="AK742" s="192"/>
      <c r="AL742" s="192"/>
      <c r="AM742" s="192"/>
      <c r="AN742" s="192"/>
      <c r="AP742" s="192"/>
    </row>
    <row r="743" spans="2:42" ht="95.25" customHeight="1" x14ac:dyDescent="0.25">
      <c r="B743" s="241"/>
      <c r="E743" s="244"/>
      <c r="I743" s="244"/>
      <c r="M743" s="244"/>
      <c r="Q743" s="244"/>
      <c r="U743" s="244"/>
      <c r="AE743" s="192"/>
      <c r="AF743" s="192"/>
      <c r="AG743" s="192"/>
      <c r="AH743" s="192"/>
      <c r="AI743" s="192"/>
      <c r="AJ743" s="192"/>
      <c r="AK743" s="192"/>
      <c r="AL743" s="192"/>
      <c r="AM743" s="192"/>
      <c r="AN743" s="192"/>
      <c r="AP743" s="192"/>
    </row>
    <row r="744" spans="2:42" ht="95.25" customHeight="1" x14ac:dyDescent="0.25">
      <c r="B744" s="241"/>
      <c r="E744" s="244"/>
      <c r="I744" s="244"/>
      <c r="M744" s="244"/>
      <c r="Q744" s="244"/>
      <c r="U744" s="244"/>
      <c r="AE744" s="192"/>
      <c r="AF744" s="192"/>
      <c r="AG744" s="192"/>
      <c r="AH744" s="192"/>
      <c r="AI744" s="192"/>
      <c r="AJ744" s="192"/>
      <c r="AK744" s="192"/>
      <c r="AL744" s="192"/>
      <c r="AM744" s="192"/>
      <c r="AN744" s="192"/>
      <c r="AP744" s="192"/>
    </row>
    <row r="745" spans="2:42" ht="95.25" customHeight="1" x14ac:dyDescent="0.25">
      <c r="B745" s="241"/>
      <c r="E745" s="244"/>
      <c r="I745" s="244"/>
      <c r="M745" s="244"/>
      <c r="Q745" s="244"/>
      <c r="U745" s="244"/>
      <c r="AE745" s="192"/>
      <c r="AF745" s="192"/>
      <c r="AG745" s="192"/>
      <c r="AH745" s="192"/>
      <c r="AI745" s="192"/>
      <c r="AJ745" s="192"/>
      <c r="AK745" s="192"/>
      <c r="AL745" s="192"/>
      <c r="AM745" s="192"/>
      <c r="AN745" s="192"/>
      <c r="AP745" s="192"/>
    </row>
    <row r="746" spans="2:42" ht="95.25" customHeight="1" x14ac:dyDescent="0.25">
      <c r="B746" s="241"/>
      <c r="E746" s="244"/>
      <c r="I746" s="244"/>
      <c r="M746" s="244"/>
      <c r="Q746" s="244"/>
      <c r="U746" s="244"/>
      <c r="AE746" s="192"/>
      <c r="AF746" s="192"/>
      <c r="AG746" s="192"/>
      <c r="AH746" s="192"/>
      <c r="AI746" s="192"/>
      <c r="AJ746" s="192"/>
      <c r="AK746" s="192"/>
      <c r="AL746" s="192"/>
      <c r="AM746" s="192"/>
      <c r="AN746" s="192"/>
      <c r="AP746" s="192"/>
    </row>
    <row r="747" spans="2:42" ht="95.25" customHeight="1" x14ac:dyDescent="0.25">
      <c r="B747" s="241"/>
      <c r="E747" s="244"/>
      <c r="I747" s="244"/>
      <c r="M747" s="244"/>
      <c r="Q747" s="244"/>
      <c r="U747" s="244"/>
      <c r="AE747" s="192"/>
      <c r="AF747" s="192"/>
      <c r="AG747" s="192"/>
      <c r="AH747" s="192"/>
      <c r="AI747" s="192"/>
      <c r="AJ747" s="192"/>
      <c r="AK747" s="192"/>
      <c r="AL747" s="192"/>
      <c r="AM747" s="192"/>
      <c r="AN747" s="192"/>
      <c r="AP747" s="192"/>
    </row>
    <row r="748" spans="2:42" ht="95.25" customHeight="1" x14ac:dyDescent="0.25">
      <c r="B748" s="241"/>
      <c r="E748" s="244"/>
      <c r="I748" s="244"/>
      <c r="M748" s="244"/>
      <c r="Q748" s="244"/>
      <c r="U748" s="244"/>
      <c r="AE748" s="192"/>
      <c r="AF748" s="192"/>
      <c r="AG748" s="192"/>
      <c r="AH748" s="192"/>
      <c r="AI748" s="192"/>
      <c r="AJ748" s="192"/>
      <c r="AK748" s="192"/>
      <c r="AL748" s="192"/>
      <c r="AM748" s="192"/>
      <c r="AN748" s="192"/>
      <c r="AP748" s="192"/>
    </row>
    <row r="749" spans="2:42" ht="95.25" customHeight="1" x14ac:dyDescent="0.25">
      <c r="B749" s="241"/>
      <c r="E749" s="244"/>
      <c r="I749" s="244"/>
      <c r="M749" s="244"/>
      <c r="Q749" s="244"/>
      <c r="U749" s="244"/>
      <c r="AE749" s="192"/>
      <c r="AF749" s="192"/>
      <c r="AG749" s="192"/>
      <c r="AH749" s="192"/>
      <c r="AI749" s="192"/>
      <c r="AJ749" s="192"/>
      <c r="AK749" s="192"/>
      <c r="AL749" s="192"/>
      <c r="AM749" s="192"/>
      <c r="AN749" s="192"/>
      <c r="AP749" s="192"/>
    </row>
    <row r="750" spans="2:42" ht="95.25" customHeight="1" x14ac:dyDescent="0.25">
      <c r="B750" s="241"/>
      <c r="E750" s="244"/>
      <c r="I750" s="244"/>
      <c r="M750" s="244"/>
      <c r="Q750" s="244"/>
      <c r="U750" s="244"/>
      <c r="AE750" s="192"/>
      <c r="AF750" s="192"/>
      <c r="AG750" s="192"/>
      <c r="AH750" s="192"/>
      <c r="AI750" s="192"/>
      <c r="AJ750" s="192"/>
      <c r="AK750" s="192"/>
      <c r="AL750" s="192"/>
      <c r="AM750" s="192"/>
      <c r="AN750" s="192"/>
      <c r="AP750" s="192"/>
    </row>
    <row r="751" spans="2:42" ht="95.25" customHeight="1" x14ac:dyDescent="0.25">
      <c r="B751" s="241"/>
      <c r="E751" s="244"/>
      <c r="I751" s="244"/>
      <c r="M751" s="244"/>
      <c r="Q751" s="244"/>
      <c r="U751" s="244"/>
      <c r="AE751" s="192"/>
      <c r="AF751" s="192"/>
      <c r="AG751" s="192"/>
      <c r="AH751" s="192"/>
      <c r="AI751" s="192"/>
      <c r="AJ751" s="192"/>
      <c r="AK751" s="192"/>
      <c r="AL751" s="192"/>
      <c r="AM751" s="192"/>
      <c r="AN751" s="192"/>
      <c r="AP751" s="192"/>
    </row>
    <row r="752" spans="2:42" ht="95.25" customHeight="1" x14ac:dyDescent="0.25">
      <c r="B752" s="241"/>
      <c r="E752" s="244"/>
      <c r="I752" s="244"/>
      <c r="M752" s="244"/>
      <c r="Q752" s="244"/>
      <c r="U752" s="244"/>
      <c r="AE752" s="192"/>
      <c r="AF752" s="192"/>
      <c r="AG752" s="192"/>
      <c r="AH752" s="192"/>
      <c r="AI752" s="192"/>
      <c r="AJ752" s="192"/>
      <c r="AK752" s="192"/>
      <c r="AL752" s="192"/>
      <c r="AM752" s="192"/>
      <c r="AN752" s="192"/>
      <c r="AP752" s="192"/>
    </row>
    <row r="753" spans="2:42" ht="95.25" customHeight="1" x14ac:dyDescent="0.25">
      <c r="B753" s="241"/>
      <c r="E753" s="244"/>
      <c r="I753" s="244"/>
      <c r="M753" s="244"/>
      <c r="Q753" s="244"/>
      <c r="U753" s="244"/>
      <c r="AE753" s="192"/>
      <c r="AF753" s="192"/>
      <c r="AG753" s="192"/>
      <c r="AH753" s="192"/>
      <c r="AI753" s="192"/>
      <c r="AJ753" s="192"/>
      <c r="AK753" s="192"/>
      <c r="AL753" s="192"/>
      <c r="AM753" s="192"/>
      <c r="AN753" s="192"/>
      <c r="AP753" s="192"/>
    </row>
    <row r="754" spans="2:42" ht="95.25" customHeight="1" x14ac:dyDescent="0.25">
      <c r="B754" s="241"/>
      <c r="E754" s="244"/>
      <c r="I754" s="244"/>
      <c r="M754" s="244"/>
      <c r="Q754" s="244"/>
      <c r="U754" s="244"/>
      <c r="AE754" s="192"/>
      <c r="AF754" s="192"/>
      <c r="AG754" s="192"/>
      <c r="AH754" s="192"/>
      <c r="AI754" s="192"/>
      <c r="AJ754" s="192"/>
      <c r="AK754" s="192"/>
      <c r="AL754" s="192"/>
      <c r="AM754" s="192"/>
      <c r="AN754" s="192"/>
      <c r="AP754" s="192"/>
    </row>
    <row r="755" spans="2:42" ht="95.25" customHeight="1" x14ac:dyDescent="0.25">
      <c r="B755" s="241"/>
      <c r="E755" s="244"/>
      <c r="I755" s="244"/>
      <c r="M755" s="244"/>
      <c r="Q755" s="244"/>
      <c r="U755" s="244"/>
      <c r="AE755" s="192"/>
      <c r="AF755" s="192"/>
      <c r="AG755" s="192"/>
      <c r="AH755" s="192"/>
      <c r="AI755" s="192"/>
      <c r="AJ755" s="192"/>
      <c r="AK755" s="192"/>
      <c r="AL755" s="192"/>
      <c r="AM755" s="192"/>
      <c r="AN755" s="192"/>
      <c r="AP755" s="192"/>
    </row>
    <row r="756" spans="2:42" ht="95.25" customHeight="1" x14ac:dyDescent="0.25">
      <c r="B756" s="241"/>
      <c r="E756" s="244"/>
      <c r="I756" s="244"/>
      <c r="M756" s="244"/>
      <c r="Q756" s="244"/>
      <c r="U756" s="244"/>
      <c r="AE756" s="192"/>
      <c r="AF756" s="192"/>
      <c r="AG756" s="192"/>
      <c r="AH756" s="192"/>
      <c r="AI756" s="192"/>
      <c r="AJ756" s="192"/>
      <c r="AK756" s="192"/>
      <c r="AL756" s="192"/>
      <c r="AM756" s="192"/>
      <c r="AN756" s="192"/>
      <c r="AP756" s="192"/>
    </row>
    <row r="757" spans="2:42" ht="95.25" customHeight="1" x14ac:dyDescent="0.25">
      <c r="B757" s="241"/>
      <c r="E757" s="244"/>
      <c r="I757" s="244"/>
      <c r="M757" s="244"/>
      <c r="Q757" s="244"/>
      <c r="U757" s="244"/>
      <c r="AE757" s="192"/>
      <c r="AF757" s="192"/>
      <c r="AG757" s="192"/>
      <c r="AH757" s="192"/>
      <c r="AI757" s="192"/>
      <c r="AJ757" s="192"/>
      <c r="AK757" s="192"/>
      <c r="AL757" s="192"/>
      <c r="AM757" s="192"/>
      <c r="AN757" s="192"/>
      <c r="AP757" s="192"/>
    </row>
    <row r="758" spans="2:42" ht="95.25" customHeight="1" x14ac:dyDescent="0.25">
      <c r="B758" s="241"/>
      <c r="E758" s="244"/>
      <c r="I758" s="244"/>
      <c r="M758" s="244"/>
      <c r="Q758" s="244"/>
      <c r="U758" s="244"/>
      <c r="AE758" s="192"/>
      <c r="AF758" s="192"/>
      <c r="AG758" s="192"/>
      <c r="AH758" s="192"/>
      <c r="AI758" s="192"/>
      <c r="AJ758" s="192"/>
      <c r="AK758" s="192"/>
      <c r="AL758" s="192"/>
      <c r="AM758" s="192"/>
      <c r="AN758" s="192"/>
      <c r="AP758" s="192"/>
    </row>
    <row r="759" spans="2:42" ht="95.25" customHeight="1" x14ac:dyDescent="0.25">
      <c r="B759" s="241"/>
      <c r="E759" s="244"/>
      <c r="I759" s="244"/>
      <c r="M759" s="244"/>
      <c r="Q759" s="244"/>
      <c r="U759" s="244"/>
      <c r="AE759" s="192"/>
      <c r="AF759" s="192"/>
      <c r="AG759" s="192"/>
      <c r="AH759" s="192"/>
      <c r="AI759" s="192"/>
      <c r="AJ759" s="192"/>
      <c r="AK759" s="192"/>
      <c r="AL759" s="192"/>
      <c r="AM759" s="192"/>
      <c r="AN759" s="192"/>
      <c r="AP759" s="192"/>
    </row>
    <row r="760" spans="2:42" ht="95.25" customHeight="1" x14ac:dyDescent="0.25">
      <c r="B760" s="241"/>
      <c r="E760" s="244"/>
      <c r="I760" s="244"/>
      <c r="M760" s="244"/>
      <c r="Q760" s="244"/>
      <c r="U760" s="244"/>
      <c r="AE760" s="192"/>
      <c r="AF760" s="192"/>
      <c r="AG760" s="192"/>
      <c r="AH760" s="192"/>
      <c r="AI760" s="192"/>
      <c r="AJ760" s="192"/>
      <c r="AK760" s="192"/>
      <c r="AL760" s="192"/>
      <c r="AM760" s="192"/>
      <c r="AN760" s="192"/>
      <c r="AP760" s="192"/>
    </row>
    <row r="761" spans="2:42" ht="95.25" customHeight="1" x14ac:dyDescent="0.25">
      <c r="B761" s="241"/>
      <c r="E761" s="244"/>
      <c r="I761" s="244"/>
      <c r="M761" s="244"/>
      <c r="Q761" s="244"/>
      <c r="U761" s="244"/>
      <c r="AE761" s="192"/>
      <c r="AF761" s="192"/>
      <c r="AG761" s="192"/>
      <c r="AH761" s="192"/>
      <c r="AI761" s="192"/>
      <c r="AJ761" s="192"/>
      <c r="AK761" s="192"/>
      <c r="AL761" s="192"/>
      <c r="AM761" s="192"/>
      <c r="AN761" s="192"/>
      <c r="AP761" s="192"/>
    </row>
    <row r="762" spans="2:42" ht="95.25" customHeight="1" x14ac:dyDescent="0.25">
      <c r="B762" s="241"/>
      <c r="E762" s="244"/>
      <c r="I762" s="244"/>
      <c r="M762" s="244"/>
      <c r="Q762" s="244"/>
      <c r="U762" s="244"/>
      <c r="AE762" s="192"/>
      <c r="AF762" s="192"/>
      <c r="AG762" s="192"/>
      <c r="AH762" s="192"/>
      <c r="AI762" s="192"/>
      <c r="AJ762" s="192"/>
      <c r="AK762" s="192"/>
      <c r="AL762" s="192"/>
      <c r="AM762" s="192"/>
      <c r="AN762" s="192"/>
      <c r="AP762" s="192"/>
    </row>
    <row r="763" spans="2:42" ht="95.25" customHeight="1" x14ac:dyDescent="0.25">
      <c r="B763" s="241"/>
      <c r="E763" s="244"/>
      <c r="I763" s="244"/>
      <c r="M763" s="244"/>
      <c r="Q763" s="244"/>
      <c r="U763" s="244"/>
      <c r="AE763" s="192"/>
      <c r="AF763" s="192"/>
      <c r="AG763" s="192"/>
      <c r="AH763" s="192"/>
      <c r="AI763" s="192"/>
      <c r="AJ763" s="192"/>
      <c r="AK763" s="192"/>
      <c r="AL763" s="192"/>
      <c r="AM763" s="192"/>
      <c r="AN763" s="192"/>
      <c r="AP763" s="192"/>
    </row>
    <row r="764" spans="2:42" ht="95.25" customHeight="1" x14ac:dyDescent="0.25">
      <c r="B764" s="241"/>
      <c r="E764" s="244"/>
      <c r="I764" s="244"/>
      <c r="M764" s="244"/>
      <c r="Q764" s="244"/>
      <c r="U764" s="244"/>
      <c r="AE764" s="192"/>
      <c r="AF764" s="192"/>
      <c r="AG764" s="192"/>
      <c r="AH764" s="192"/>
      <c r="AI764" s="192"/>
      <c r="AJ764" s="192"/>
      <c r="AK764" s="192"/>
      <c r="AL764" s="192"/>
      <c r="AM764" s="192"/>
      <c r="AN764" s="192"/>
      <c r="AP764" s="192"/>
    </row>
    <row r="765" spans="2:42" ht="95.25" customHeight="1" x14ac:dyDescent="0.25">
      <c r="B765" s="241"/>
      <c r="E765" s="244"/>
      <c r="I765" s="244"/>
      <c r="M765" s="244"/>
      <c r="Q765" s="244"/>
      <c r="U765" s="244"/>
      <c r="AE765" s="192"/>
      <c r="AF765" s="192"/>
      <c r="AG765" s="192"/>
      <c r="AH765" s="192"/>
      <c r="AI765" s="192"/>
      <c r="AJ765" s="192"/>
      <c r="AK765" s="192"/>
      <c r="AL765" s="192"/>
      <c r="AM765" s="192"/>
      <c r="AN765" s="192"/>
      <c r="AP765" s="192"/>
    </row>
    <row r="766" spans="2:42" ht="95.25" customHeight="1" x14ac:dyDescent="0.25">
      <c r="B766" s="241"/>
      <c r="E766" s="244"/>
      <c r="I766" s="244"/>
      <c r="M766" s="244"/>
      <c r="Q766" s="244"/>
      <c r="U766" s="244"/>
      <c r="AE766" s="192"/>
      <c r="AF766" s="192"/>
      <c r="AG766" s="192"/>
      <c r="AH766" s="192"/>
      <c r="AI766" s="192"/>
      <c r="AJ766" s="192"/>
      <c r="AK766" s="192"/>
      <c r="AL766" s="192"/>
      <c r="AM766" s="192"/>
      <c r="AN766" s="192"/>
      <c r="AP766" s="192"/>
    </row>
    <row r="767" spans="2:42" ht="95.25" customHeight="1" x14ac:dyDescent="0.25">
      <c r="B767" s="241"/>
      <c r="E767" s="244"/>
      <c r="I767" s="244"/>
      <c r="M767" s="244"/>
      <c r="Q767" s="244"/>
      <c r="U767" s="244"/>
      <c r="AE767" s="192"/>
      <c r="AF767" s="192"/>
      <c r="AG767" s="192"/>
      <c r="AH767" s="192"/>
      <c r="AI767" s="192"/>
      <c r="AJ767" s="192"/>
      <c r="AK767" s="192"/>
      <c r="AL767" s="192"/>
      <c r="AM767" s="192"/>
      <c r="AN767" s="192"/>
      <c r="AP767" s="192"/>
    </row>
    <row r="768" spans="2:42" ht="95.25" customHeight="1" x14ac:dyDescent="0.25">
      <c r="B768" s="241"/>
      <c r="E768" s="244"/>
      <c r="I768" s="244"/>
      <c r="M768" s="244"/>
      <c r="Q768" s="244"/>
      <c r="U768" s="244"/>
      <c r="AE768" s="192"/>
      <c r="AF768" s="192"/>
      <c r="AG768" s="192"/>
      <c r="AH768" s="192"/>
      <c r="AI768" s="192"/>
      <c r="AJ768" s="192"/>
      <c r="AK768" s="192"/>
      <c r="AL768" s="192"/>
      <c r="AM768" s="192"/>
      <c r="AN768" s="192"/>
      <c r="AP768" s="192"/>
    </row>
    <row r="769" spans="2:42" ht="95.25" customHeight="1" x14ac:dyDescent="0.25">
      <c r="B769" s="241"/>
      <c r="E769" s="244"/>
      <c r="I769" s="244"/>
      <c r="M769" s="244"/>
      <c r="Q769" s="244"/>
      <c r="U769" s="244"/>
      <c r="AE769" s="192"/>
      <c r="AF769" s="192"/>
      <c r="AG769" s="192"/>
      <c r="AH769" s="192"/>
      <c r="AI769" s="192"/>
      <c r="AJ769" s="192"/>
      <c r="AK769" s="192"/>
      <c r="AL769" s="192"/>
      <c r="AM769" s="192"/>
      <c r="AN769" s="192"/>
      <c r="AP769" s="192"/>
    </row>
    <row r="770" spans="2:42" ht="95.25" customHeight="1" x14ac:dyDescent="0.25">
      <c r="B770" s="241"/>
      <c r="E770" s="244"/>
      <c r="I770" s="244"/>
      <c r="M770" s="244"/>
      <c r="Q770" s="244"/>
      <c r="U770" s="244"/>
      <c r="AE770" s="192"/>
      <c r="AF770" s="192"/>
      <c r="AG770" s="192"/>
      <c r="AH770" s="192"/>
      <c r="AI770" s="192"/>
      <c r="AJ770" s="192"/>
      <c r="AK770" s="192"/>
      <c r="AL770" s="192"/>
      <c r="AM770" s="192"/>
      <c r="AN770" s="192"/>
      <c r="AP770" s="192"/>
    </row>
    <row r="771" spans="2:42" ht="95.25" customHeight="1" x14ac:dyDescent="0.25">
      <c r="B771" s="241"/>
      <c r="E771" s="244"/>
      <c r="I771" s="244"/>
      <c r="M771" s="244"/>
      <c r="Q771" s="244"/>
      <c r="U771" s="244"/>
      <c r="AE771" s="192"/>
      <c r="AF771" s="192"/>
      <c r="AG771" s="192"/>
      <c r="AH771" s="192"/>
      <c r="AI771" s="192"/>
      <c r="AJ771" s="192"/>
      <c r="AK771" s="192"/>
      <c r="AL771" s="192"/>
      <c r="AM771" s="192"/>
      <c r="AN771" s="192"/>
      <c r="AP771" s="192"/>
    </row>
    <row r="772" spans="2:42" ht="95.25" customHeight="1" x14ac:dyDescent="0.25">
      <c r="B772" s="241"/>
      <c r="E772" s="244"/>
      <c r="I772" s="244"/>
      <c r="M772" s="244"/>
      <c r="Q772" s="244"/>
      <c r="U772" s="244"/>
      <c r="AE772" s="192"/>
      <c r="AF772" s="192"/>
      <c r="AG772" s="192"/>
      <c r="AH772" s="192"/>
      <c r="AI772" s="192"/>
      <c r="AJ772" s="192"/>
      <c r="AK772" s="192"/>
      <c r="AL772" s="192"/>
      <c r="AM772" s="192"/>
      <c r="AN772" s="192"/>
      <c r="AP772" s="192"/>
    </row>
    <row r="773" spans="2:42" ht="95.25" customHeight="1" x14ac:dyDescent="0.25">
      <c r="B773" s="241"/>
      <c r="E773" s="244"/>
      <c r="I773" s="244"/>
      <c r="M773" s="244"/>
      <c r="Q773" s="244"/>
      <c r="U773" s="244"/>
      <c r="AE773" s="192"/>
      <c r="AF773" s="192"/>
      <c r="AG773" s="192"/>
      <c r="AH773" s="192"/>
      <c r="AI773" s="192"/>
      <c r="AJ773" s="192"/>
      <c r="AK773" s="192"/>
      <c r="AL773" s="192"/>
      <c r="AM773" s="192"/>
      <c r="AN773" s="192"/>
      <c r="AP773" s="192"/>
    </row>
    <row r="774" spans="2:42" ht="95.25" customHeight="1" x14ac:dyDescent="0.25">
      <c r="B774" s="241"/>
      <c r="E774" s="244"/>
      <c r="I774" s="244"/>
      <c r="M774" s="244"/>
      <c r="Q774" s="244"/>
      <c r="U774" s="244"/>
      <c r="AE774" s="192"/>
      <c r="AF774" s="192"/>
      <c r="AG774" s="192"/>
      <c r="AH774" s="192"/>
      <c r="AI774" s="192"/>
      <c r="AJ774" s="192"/>
      <c r="AK774" s="192"/>
      <c r="AL774" s="192"/>
      <c r="AM774" s="192"/>
      <c r="AN774" s="192"/>
      <c r="AP774" s="192"/>
    </row>
    <row r="775" spans="2:42" ht="95.25" customHeight="1" x14ac:dyDescent="0.25">
      <c r="B775" s="241"/>
      <c r="E775" s="244"/>
      <c r="I775" s="244"/>
      <c r="M775" s="244"/>
      <c r="Q775" s="244"/>
      <c r="U775" s="244"/>
      <c r="AE775" s="192"/>
      <c r="AF775" s="192"/>
      <c r="AG775" s="192"/>
      <c r="AH775" s="192"/>
      <c r="AI775" s="192"/>
      <c r="AJ775" s="192"/>
      <c r="AK775" s="192"/>
      <c r="AL775" s="192"/>
      <c r="AM775" s="192"/>
      <c r="AN775" s="192"/>
      <c r="AP775" s="192"/>
    </row>
    <row r="776" spans="2:42" ht="95.25" customHeight="1" x14ac:dyDescent="0.25">
      <c r="B776" s="241"/>
      <c r="E776" s="244"/>
      <c r="I776" s="244"/>
      <c r="M776" s="244"/>
      <c r="Q776" s="244"/>
      <c r="U776" s="244"/>
      <c r="AE776" s="192"/>
      <c r="AF776" s="192"/>
      <c r="AG776" s="192"/>
      <c r="AH776" s="192"/>
      <c r="AI776" s="192"/>
      <c r="AJ776" s="192"/>
      <c r="AK776" s="192"/>
      <c r="AL776" s="192"/>
      <c r="AM776" s="192"/>
      <c r="AN776" s="192"/>
      <c r="AP776" s="192"/>
    </row>
    <row r="777" spans="2:42" ht="95.25" customHeight="1" x14ac:dyDescent="0.25">
      <c r="B777" s="241"/>
      <c r="E777" s="244"/>
      <c r="I777" s="244"/>
      <c r="M777" s="244"/>
      <c r="Q777" s="244"/>
      <c r="U777" s="244"/>
      <c r="AE777" s="192"/>
      <c r="AF777" s="192"/>
      <c r="AG777" s="192"/>
      <c r="AH777" s="192"/>
      <c r="AI777" s="192"/>
      <c r="AJ777" s="192"/>
      <c r="AK777" s="192"/>
      <c r="AL777" s="192"/>
      <c r="AM777" s="192"/>
      <c r="AN777" s="192"/>
      <c r="AP777" s="192"/>
    </row>
    <row r="778" spans="2:42" ht="95.25" customHeight="1" x14ac:dyDescent="0.25">
      <c r="B778" s="241"/>
      <c r="E778" s="244"/>
      <c r="I778" s="244"/>
      <c r="M778" s="244"/>
      <c r="Q778" s="244"/>
      <c r="U778" s="244"/>
      <c r="AE778" s="192"/>
      <c r="AF778" s="192"/>
      <c r="AG778" s="192"/>
      <c r="AH778" s="192"/>
      <c r="AI778" s="192"/>
      <c r="AJ778" s="192"/>
      <c r="AK778" s="192"/>
      <c r="AL778" s="192"/>
      <c r="AM778" s="192"/>
      <c r="AN778" s="192"/>
      <c r="AP778" s="192"/>
    </row>
    <row r="779" spans="2:42" ht="95.25" customHeight="1" x14ac:dyDescent="0.25">
      <c r="B779" s="241"/>
      <c r="E779" s="244"/>
      <c r="I779" s="244"/>
      <c r="M779" s="244"/>
      <c r="Q779" s="244"/>
      <c r="U779" s="244"/>
      <c r="AE779" s="192"/>
      <c r="AF779" s="192"/>
      <c r="AG779" s="192"/>
      <c r="AH779" s="192"/>
      <c r="AI779" s="192"/>
      <c r="AJ779" s="192"/>
      <c r="AK779" s="192"/>
      <c r="AL779" s="192"/>
      <c r="AM779" s="192"/>
      <c r="AN779" s="192"/>
      <c r="AP779" s="192"/>
    </row>
    <row r="780" spans="2:42" ht="95.25" customHeight="1" x14ac:dyDescent="0.25">
      <c r="B780" s="241"/>
      <c r="E780" s="244"/>
      <c r="I780" s="244"/>
      <c r="M780" s="244"/>
      <c r="Q780" s="244"/>
      <c r="U780" s="244"/>
      <c r="AE780" s="192"/>
      <c r="AF780" s="192"/>
      <c r="AG780" s="192"/>
      <c r="AH780" s="192"/>
      <c r="AI780" s="192"/>
      <c r="AJ780" s="192"/>
      <c r="AK780" s="192"/>
      <c r="AL780" s="192"/>
      <c r="AM780" s="192"/>
      <c r="AN780" s="192"/>
      <c r="AP780" s="192"/>
    </row>
    <row r="781" spans="2:42" ht="95.25" customHeight="1" x14ac:dyDescent="0.25">
      <c r="B781" s="241"/>
      <c r="E781" s="244"/>
      <c r="I781" s="244"/>
      <c r="M781" s="244"/>
      <c r="Q781" s="244"/>
      <c r="U781" s="244"/>
      <c r="AE781" s="192"/>
      <c r="AF781" s="192"/>
      <c r="AG781" s="192"/>
      <c r="AH781" s="192"/>
      <c r="AI781" s="192"/>
      <c r="AJ781" s="192"/>
      <c r="AK781" s="192"/>
      <c r="AL781" s="192"/>
      <c r="AM781" s="192"/>
      <c r="AN781" s="192"/>
      <c r="AP781" s="192"/>
    </row>
    <row r="782" spans="2:42" ht="95.25" customHeight="1" x14ac:dyDescent="0.25">
      <c r="B782" s="241"/>
      <c r="E782" s="244"/>
      <c r="I782" s="244"/>
      <c r="M782" s="244"/>
      <c r="Q782" s="244"/>
      <c r="U782" s="244"/>
      <c r="AE782" s="192"/>
      <c r="AF782" s="192"/>
      <c r="AG782" s="192"/>
      <c r="AH782" s="192"/>
      <c r="AI782" s="192"/>
      <c r="AJ782" s="192"/>
      <c r="AK782" s="192"/>
      <c r="AL782" s="192"/>
      <c r="AM782" s="192"/>
      <c r="AN782" s="192"/>
      <c r="AP782" s="192"/>
    </row>
    <row r="783" spans="2:42" ht="95.25" customHeight="1" x14ac:dyDescent="0.25">
      <c r="B783" s="241"/>
      <c r="E783" s="244"/>
      <c r="I783" s="244"/>
      <c r="M783" s="244"/>
      <c r="Q783" s="244"/>
      <c r="U783" s="244"/>
      <c r="AE783" s="192"/>
      <c r="AF783" s="192"/>
      <c r="AG783" s="192"/>
      <c r="AH783" s="192"/>
      <c r="AI783" s="192"/>
      <c r="AJ783" s="192"/>
      <c r="AK783" s="192"/>
      <c r="AL783" s="192"/>
      <c r="AM783" s="192"/>
      <c r="AN783" s="192"/>
      <c r="AP783" s="192"/>
    </row>
    <row r="784" spans="2:42" ht="95.25" customHeight="1" x14ac:dyDescent="0.25">
      <c r="B784" s="241"/>
      <c r="E784" s="244"/>
      <c r="I784" s="244"/>
      <c r="M784" s="244"/>
      <c r="Q784" s="244"/>
      <c r="U784" s="244"/>
      <c r="AE784" s="192"/>
      <c r="AF784" s="192"/>
      <c r="AG784" s="192"/>
      <c r="AH784" s="192"/>
      <c r="AI784" s="192"/>
      <c r="AJ784" s="192"/>
      <c r="AK784" s="192"/>
      <c r="AL784" s="192"/>
      <c r="AM784" s="192"/>
      <c r="AN784" s="192"/>
      <c r="AP784" s="192"/>
    </row>
    <row r="785" spans="2:42" ht="95.25" customHeight="1" x14ac:dyDescent="0.25">
      <c r="B785" s="241"/>
      <c r="E785" s="244"/>
      <c r="I785" s="244"/>
      <c r="M785" s="244"/>
      <c r="Q785" s="244"/>
      <c r="U785" s="244"/>
      <c r="AE785" s="192"/>
      <c r="AF785" s="192"/>
      <c r="AG785" s="192"/>
      <c r="AH785" s="192"/>
      <c r="AI785" s="192"/>
      <c r="AJ785" s="192"/>
      <c r="AK785" s="192"/>
      <c r="AL785" s="192"/>
      <c r="AM785" s="192"/>
      <c r="AN785" s="192"/>
      <c r="AP785" s="192"/>
    </row>
    <row r="786" spans="2:42" ht="95.25" customHeight="1" x14ac:dyDescent="0.25">
      <c r="B786" s="241"/>
      <c r="E786" s="244"/>
      <c r="I786" s="244"/>
      <c r="M786" s="244"/>
      <c r="Q786" s="244"/>
      <c r="U786" s="244"/>
      <c r="AE786" s="192"/>
      <c r="AF786" s="192"/>
      <c r="AG786" s="192"/>
      <c r="AH786" s="192"/>
      <c r="AI786" s="192"/>
      <c r="AJ786" s="192"/>
      <c r="AK786" s="192"/>
      <c r="AL786" s="192"/>
      <c r="AM786" s="192"/>
      <c r="AN786" s="192"/>
      <c r="AP786" s="192"/>
    </row>
    <row r="787" spans="2:42" ht="95.25" customHeight="1" x14ac:dyDescent="0.25">
      <c r="B787" s="241"/>
      <c r="E787" s="244"/>
      <c r="I787" s="244"/>
      <c r="M787" s="244"/>
      <c r="Q787" s="244"/>
      <c r="U787" s="244"/>
      <c r="AE787" s="192"/>
      <c r="AF787" s="192"/>
      <c r="AG787" s="192"/>
      <c r="AH787" s="192"/>
      <c r="AI787" s="192"/>
      <c r="AJ787" s="192"/>
      <c r="AK787" s="192"/>
      <c r="AL787" s="192"/>
      <c r="AM787" s="192"/>
      <c r="AN787" s="192"/>
      <c r="AP787" s="192"/>
    </row>
    <row r="788" spans="2:42" ht="95.25" customHeight="1" x14ac:dyDescent="0.25">
      <c r="B788" s="241"/>
      <c r="E788" s="244"/>
      <c r="I788" s="244"/>
      <c r="M788" s="244"/>
      <c r="Q788" s="244"/>
      <c r="U788" s="244"/>
      <c r="AE788" s="192"/>
      <c r="AF788" s="192"/>
      <c r="AG788" s="192"/>
      <c r="AH788" s="192"/>
      <c r="AI788" s="192"/>
      <c r="AJ788" s="192"/>
      <c r="AK788" s="192"/>
      <c r="AL788" s="192"/>
      <c r="AM788" s="192"/>
      <c r="AN788" s="192"/>
      <c r="AP788" s="192"/>
    </row>
    <row r="789" spans="2:42" ht="95.25" customHeight="1" x14ac:dyDescent="0.25">
      <c r="B789" s="241"/>
      <c r="E789" s="244"/>
      <c r="I789" s="244"/>
      <c r="M789" s="244"/>
      <c r="Q789" s="244"/>
      <c r="U789" s="244"/>
      <c r="AE789" s="192"/>
      <c r="AF789" s="192"/>
      <c r="AG789" s="192"/>
      <c r="AH789" s="192"/>
      <c r="AI789" s="192"/>
      <c r="AJ789" s="192"/>
      <c r="AK789" s="192"/>
      <c r="AL789" s="192"/>
      <c r="AM789" s="192"/>
      <c r="AN789" s="192"/>
      <c r="AP789" s="192"/>
    </row>
    <row r="790" spans="2:42" ht="95.25" customHeight="1" x14ac:dyDescent="0.25">
      <c r="B790" s="241"/>
      <c r="E790" s="244"/>
      <c r="I790" s="244"/>
      <c r="M790" s="244"/>
      <c r="Q790" s="244"/>
      <c r="U790" s="244"/>
      <c r="AE790" s="192"/>
      <c r="AF790" s="192"/>
      <c r="AG790" s="192"/>
      <c r="AH790" s="192"/>
      <c r="AI790" s="192"/>
      <c r="AJ790" s="192"/>
      <c r="AK790" s="192"/>
      <c r="AL790" s="192"/>
      <c r="AM790" s="192"/>
      <c r="AN790" s="192"/>
      <c r="AP790" s="192"/>
    </row>
    <row r="791" spans="2:42" ht="95.25" customHeight="1" x14ac:dyDescent="0.25">
      <c r="B791" s="241"/>
      <c r="E791" s="244"/>
      <c r="I791" s="244"/>
      <c r="M791" s="244"/>
      <c r="Q791" s="244"/>
      <c r="U791" s="244"/>
      <c r="AE791" s="192"/>
      <c r="AF791" s="192"/>
      <c r="AG791" s="192"/>
      <c r="AH791" s="192"/>
      <c r="AI791" s="192"/>
      <c r="AJ791" s="192"/>
      <c r="AK791" s="192"/>
      <c r="AL791" s="192"/>
      <c r="AM791" s="192"/>
      <c r="AN791" s="192"/>
      <c r="AP791" s="192"/>
    </row>
    <row r="792" spans="2:42" ht="95.25" customHeight="1" x14ac:dyDescent="0.25">
      <c r="B792" s="241"/>
      <c r="E792" s="244"/>
      <c r="I792" s="244"/>
      <c r="M792" s="244"/>
      <c r="Q792" s="244"/>
      <c r="U792" s="244"/>
      <c r="AE792" s="192"/>
      <c r="AF792" s="192"/>
      <c r="AG792" s="192"/>
      <c r="AH792" s="192"/>
      <c r="AI792" s="192"/>
      <c r="AJ792" s="192"/>
      <c r="AK792" s="192"/>
      <c r="AL792" s="192"/>
      <c r="AM792" s="192"/>
      <c r="AN792" s="192"/>
      <c r="AP792" s="192"/>
    </row>
    <row r="793" spans="2:42" ht="95.25" customHeight="1" x14ac:dyDescent="0.25">
      <c r="B793" s="241"/>
      <c r="E793" s="244"/>
      <c r="I793" s="244"/>
      <c r="M793" s="244"/>
      <c r="Q793" s="244"/>
      <c r="U793" s="244"/>
      <c r="AE793" s="192"/>
      <c r="AF793" s="192"/>
      <c r="AG793" s="192"/>
      <c r="AH793" s="192"/>
      <c r="AI793" s="192"/>
      <c r="AJ793" s="192"/>
      <c r="AK793" s="192"/>
      <c r="AL793" s="192"/>
      <c r="AM793" s="192"/>
      <c r="AN793" s="192"/>
      <c r="AP793" s="192"/>
    </row>
    <row r="794" spans="2:42" ht="95.25" customHeight="1" x14ac:dyDescent="0.25">
      <c r="B794" s="241"/>
      <c r="E794" s="244"/>
      <c r="I794" s="244"/>
      <c r="M794" s="244"/>
      <c r="Q794" s="244"/>
      <c r="U794" s="244"/>
      <c r="AE794" s="192"/>
      <c r="AF794" s="192"/>
      <c r="AG794" s="192"/>
      <c r="AH794" s="192"/>
      <c r="AI794" s="192"/>
      <c r="AJ794" s="192"/>
      <c r="AK794" s="192"/>
      <c r="AL794" s="192"/>
      <c r="AM794" s="192"/>
      <c r="AN794" s="192"/>
      <c r="AP794" s="192"/>
    </row>
    <row r="795" spans="2:42" ht="95.25" customHeight="1" x14ac:dyDescent="0.25">
      <c r="B795" s="241"/>
      <c r="E795" s="244"/>
      <c r="I795" s="244"/>
      <c r="M795" s="244"/>
      <c r="Q795" s="244"/>
      <c r="U795" s="244"/>
      <c r="AE795" s="192"/>
      <c r="AF795" s="192"/>
      <c r="AG795" s="192"/>
      <c r="AH795" s="192"/>
      <c r="AI795" s="192"/>
      <c r="AJ795" s="192"/>
      <c r="AK795" s="192"/>
      <c r="AL795" s="192"/>
      <c r="AM795" s="192"/>
      <c r="AN795" s="192"/>
      <c r="AP795" s="192"/>
    </row>
    <row r="796" spans="2:42" ht="95.25" customHeight="1" x14ac:dyDescent="0.25">
      <c r="B796" s="241"/>
      <c r="E796" s="244"/>
      <c r="I796" s="244"/>
      <c r="M796" s="244"/>
      <c r="Q796" s="244"/>
      <c r="U796" s="244"/>
      <c r="AE796" s="192"/>
      <c r="AF796" s="192"/>
      <c r="AG796" s="192"/>
      <c r="AH796" s="192"/>
      <c r="AI796" s="192"/>
      <c r="AJ796" s="192"/>
      <c r="AK796" s="192"/>
      <c r="AL796" s="192"/>
      <c r="AM796" s="192"/>
      <c r="AN796" s="192"/>
      <c r="AP796" s="192"/>
    </row>
    <row r="797" spans="2:42" ht="95.25" customHeight="1" x14ac:dyDescent="0.25">
      <c r="B797" s="241"/>
      <c r="E797" s="244"/>
      <c r="I797" s="244"/>
      <c r="M797" s="244"/>
      <c r="Q797" s="244"/>
      <c r="U797" s="244"/>
      <c r="AE797" s="192"/>
      <c r="AF797" s="192"/>
      <c r="AG797" s="192"/>
      <c r="AH797" s="192"/>
      <c r="AI797" s="192"/>
      <c r="AJ797" s="192"/>
      <c r="AK797" s="192"/>
      <c r="AL797" s="192"/>
      <c r="AM797" s="192"/>
      <c r="AN797" s="192"/>
      <c r="AP797" s="192"/>
    </row>
    <row r="798" spans="2:42" ht="95.25" customHeight="1" x14ac:dyDescent="0.25">
      <c r="B798" s="241"/>
      <c r="E798" s="244"/>
      <c r="I798" s="244"/>
      <c r="M798" s="244"/>
      <c r="Q798" s="244"/>
      <c r="U798" s="244"/>
      <c r="AE798" s="192"/>
      <c r="AF798" s="192"/>
      <c r="AG798" s="192"/>
      <c r="AH798" s="192"/>
      <c r="AI798" s="192"/>
      <c r="AJ798" s="192"/>
      <c r="AK798" s="192"/>
      <c r="AL798" s="192"/>
      <c r="AM798" s="192"/>
      <c r="AN798" s="192"/>
      <c r="AP798" s="192"/>
    </row>
    <row r="799" spans="2:42" ht="95.25" customHeight="1" x14ac:dyDescent="0.25">
      <c r="B799" s="241"/>
      <c r="E799" s="244"/>
      <c r="I799" s="244"/>
      <c r="M799" s="244"/>
      <c r="Q799" s="244"/>
      <c r="U799" s="244"/>
      <c r="AE799" s="192"/>
      <c r="AF799" s="192"/>
      <c r="AG799" s="192"/>
      <c r="AH799" s="192"/>
      <c r="AI799" s="192"/>
      <c r="AJ799" s="192"/>
      <c r="AK799" s="192"/>
      <c r="AL799" s="192"/>
      <c r="AM799" s="192"/>
      <c r="AN799" s="192"/>
      <c r="AP799" s="192"/>
    </row>
    <row r="800" spans="2:42" ht="95.25" customHeight="1" x14ac:dyDescent="0.25">
      <c r="B800" s="241"/>
      <c r="E800" s="244"/>
      <c r="I800" s="244"/>
      <c r="M800" s="244"/>
      <c r="Q800" s="244"/>
      <c r="U800" s="244"/>
      <c r="AE800" s="192"/>
      <c r="AF800" s="192"/>
      <c r="AG800" s="192"/>
      <c r="AH800" s="192"/>
      <c r="AI800" s="192"/>
      <c r="AJ800" s="192"/>
      <c r="AK800" s="192"/>
      <c r="AL800" s="192"/>
      <c r="AM800" s="192"/>
      <c r="AN800" s="192"/>
      <c r="AP800" s="192"/>
    </row>
    <row r="801" spans="2:42" ht="95.25" customHeight="1" x14ac:dyDescent="0.25">
      <c r="B801" s="241"/>
      <c r="E801" s="244"/>
      <c r="I801" s="244"/>
      <c r="M801" s="244"/>
      <c r="Q801" s="244"/>
      <c r="U801" s="244"/>
      <c r="AE801" s="192"/>
      <c r="AF801" s="192"/>
      <c r="AG801" s="192"/>
      <c r="AH801" s="192"/>
      <c r="AI801" s="192"/>
      <c r="AJ801" s="192"/>
      <c r="AK801" s="192"/>
      <c r="AL801" s="192"/>
      <c r="AM801" s="192"/>
      <c r="AN801" s="192"/>
      <c r="AP801" s="192"/>
    </row>
    <row r="802" spans="2:42" ht="95.25" customHeight="1" x14ac:dyDescent="0.25">
      <c r="B802" s="241"/>
      <c r="E802" s="244"/>
      <c r="I802" s="244"/>
      <c r="M802" s="244"/>
      <c r="Q802" s="244"/>
      <c r="U802" s="244"/>
      <c r="AE802" s="192"/>
      <c r="AF802" s="192"/>
      <c r="AG802" s="192"/>
      <c r="AH802" s="192"/>
      <c r="AI802" s="192"/>
      <c r="AJ802" s="192"/>
      <c r="AK802" s="192"/>
      <c r="AL802" s="192"/>
      <c r="AM802" s="192"/>
      <c r="AN802" s="192"/>
      <c r="AP802" s="192"/>
    </row>
    <row r="803" spans="2:42" ht="95.25" customHeight="1" x14ac:dyDescent="0.25">
      <c r="B803" s="241"/>
      <c r="E803" s="244"/>
      <c r="I803" s="244"/>
      <c r="M803" s="244"/>
      <c r="Q803" s="244"/>
      <c r="U803" s="244"/>
      <c r="AE803" s="192"/>
      <c r="AF803" s="192"/>
      <c r="AG803" s="192"/>
      <c r="AH803" s="192"/>
      <c r="AI803" s="192"/>
      <c r="AJ803" s="192"/>
      <c r="AK803" s="192"/>
      <c r="AL803" s="192"/>
      <c r="AM803" s="192"/>
      <c r="AN803" s="192"/>
      <c r="AP803" s="192"/>
    </row>
    <row r="804" spans="2:42" ht="95.25" customHeight="1" x14ac:dyDescent="0.25">
      <c r="B804" s="241"/>
      <c r="E804" s="244"/>
      <c r="I804" s="244"/>
      <c r="M804" s="244"/>
      <c r="Q804" s="244"/>
      <c r="U804" s="244"/>
      <c r="AE804" s="192"/>
      <c r="AF804" s="192"/>
      <c r="AG804" s="192"/>
      <c r="AH804" s="192"/>
      <c r="AI804" s="192"/>
      <c r="AJ804" s="192"/>
      <c r="AK804" s="192"/>
      <c r="AL804" s="192"/>
      <c r="AM804" s="192"/>
      <c r="AN804" s="192"/>
      <c r="AP804" s="192"/>
    </row>
    <row r="805" spans="2:42" ht="95.25" customHeight="1" x14ac:dyDescent="0.25">
      <c r="B805" s="241"/>
      <c r="E805" s="244"/>
      <c r="I805" s="244"/>
      <c r="M805" s="244"/>
      <c r="Q805" s="244"/>
      <c r="U805" s="244"/>
      <c r="AE805" s="192"/>
      <c r="AF805" s="192"/>
      <c r="AG805" s="192"/>
      <c r="AH805" s="192"/>
      <c r="AI805" s="192"/>
      <c r="AJ805" s="192"/>
      <c r="AK805" s="192"/>
      <c r="AL805" s="192"/>
      <c r="AM805" s="192"/>
      <c r="AN805" s="192"/>
      <c r="AP805" s="192"/>
    </row>
    <row r="806" spans="2:42" ht="95.25" customHeight="1" x14ac:dyDescent="0.25">
      <c r="B806" s="241"/>
      <c r="E806" s="244"/>
      <c r="I806" s="244"/>
      <c r="M806" s="244"/>
      <c r="Q806" s="244"/>
      <c r="U806" s="244"/>
      <c r="AE806" s="192"/>
      <c r="AF806" s="192"/>
      <c r="AG806" s="192"/>
      <c r="AH806" s="192"/>
      <c r="AI806" s="192"/>
      <c r="AJ806" s="192"/>
      <c r="AK806" s="192"/>
      <c r="AL806" s="192"/>
      <c r="AM806" s="192"/>
      <c r="AN806" s="192"/>
      <c r="AP806" s="192"/>
    </row>
    <row r="807" spans="2:42" ht="95.25" customHeight="1" x14ac:dyDescent="0.25">
      <c r="B807" s="241"/>
      <c r="E807" s="244"/>
      <c r="I807" s="244"/>
      <c r="M807" s="244"/>
      <c r="Q807" s="244"/>
      <c r="U807" s="244"/>
      <c r="AE807" s="192"/>
      <c r="AF807" s="192"/>
      <c r="AG807" s="192"/>
      <c r="AH807" s="192"/>
      <c r="AI807" s="192"/>
      <c r="AJ807" s="192"/>
      <c r="AK807" s="192"/>
      <c r="AL807" s="192"/>
      <c r="AM807" s="192"/>
      <c r="AN807" s="192"/>
      <c r="AP807" s="192"/>
    </row>
    <row r="808" spans="2:42" ht="95.25" customHeight="1" x14ac:dyDescent="0.25">
      <c r="B808" s="241"/>
      <c r="E808" s="244"/>
      <c r="I808" s="244"/>
      <c r="M808" s="244"/>
      <c r="Q808" s="244"/>
      <c r="U808" s="244"/>
      <c r="AE808" s="192"/>
      <c r="AF808" s="192"/>
      <c r="AG808" s="192"/>
      <c r="AH808" s="192"/>
      <c r="AI808" s="192"/>
      <c r="AJ808" s="192"/>
      <c r="AK808" s="192"/>
      <c r="AL808" s="192"/>
      <c r="AM808" s="192"/>
      <c r="AN808" s="192"/>
      <c r="AP808" s="192"/>
    </row>
    <row r="809" spans="2:42" ht="95.25" customHeight="1" x14ac:dyDescent="0.25">
      <c r="B809" s="241"/>
      <c r="E809" s="244"/>
      <c r="I809" s="244"/>
      <c r="M809" s="244"/>
      <c r="Q809" s="244"/>
      <c r="U809" s="244"/>
      <c r="AE809" s="192"/>
      <c r="AF809" s="192"/>
      <c r="AG809" s="192"/>
      <c r="AH809" s="192"/>
      <c r="AI809" s="192"/>
      <c r="AJ809" s="192"/>
      <c r="AK809" s="192"/>
      <c r="AL809" s="192"/>
      <c r="AM809" s="192"/>
      <c r="AN809" s="192"/>
      <c r="AP809" s="192"/>
    </row>
    <row r="810" spans="2:42" ht="95.25" customHeight="1" x14ac:dyDescent="0.25">
      <c r="B810" s="241"/>
      <c r="E810" s="244"/>
      <c r="I810" s="244"/>
      <c r="M810" s="244"/>
      <c r="Q810" s="244"/>
      <c r="U810" s="244"/>
      <c r="AE810" s="192"/>
      <c r="AF810" s="192"/>
      <c r="AG810" s="192"/>
      <c r="AH810" s="192"/>
      <c r="AI810" s="192"/>
      <c r="AJ810" s="192"/>
      <c r="AK810" s="192"/>
      <c r="AL810" s="192"/>
      <c r="AM810" s="192"/>
      <c r="AN810" s="192"/>
      <c r="AP810" s="192"/>
    </row>
    <row r="811" spans="2:42" ht="95.25" customHeight="1" x14ac:dyDescent="0.25">
      <c r="B811" s="241"/>
      <c r="E811" s="244"/>
      <c r="I811" s="244"/>
      <c r="M811" s="244"/>
      <c r="Q811" s="244"/>
      <c r="U811" s="244"/>
      <c r="AE811" s="192"/>
      <c r="AF811" s="192"/>
      <c r="AG811" s="192"/>
      <c r="AH811" s="192"/>
      <c r="AI811" s="192"/>
      <c r="AJ811" s="192"/>
      <c r="AK811" s="192"/>
      <c r="AL811" s="192"/>
      <c r="AM811" s="192"/>
      <c r="AN811" s="192"/>
      <c r="AP811" s="192"/>
    </row>
    <row r="812" spans="2:42" ht="95.25" customHeight="1" x14ac:dyDescent="0.25">
      <c r="B812" s="241"/>
      <c r="E812" s="244"/>
      <c r="I812" s="244"/>
      <c r="M812" s="244"/>
      <c r="Q812" s="244"/>
      <c r="U812" s="244"/>
      <c r="AE812" s="192"/>
      <c r="AF812" s="192"/>
      <c r="AG812" s="192"/>
      <c r="AH812" s="192"/>
      <c r="AI812" s="192"/>
      <c r="AJ812" s="192"/>
      <c r="AK812" s="192"/>
      <c r="AL812" s="192"/>
      <c r="AM812" s="192"/>
      <c r="AN812" s="192"/>
      <c r="AP812" s="192"/>
    </row>
    <row r="813" spans="2:42" ht="95.25" customHeight="1" x14ac:dyDescent="0.25">
      <c r="B813" s="241"/>
      <c r="E813" s="244"/>
      <c r="I813" s="244"/>
      <c r="M813" s="244"/>
      <c r="Q813" s="244"/>
      <c r="U813" s="244"/>
      <c r="AE813" s="192"/>
      <c r="AF813" s="192"/>
      <c r="AG813" s="192"/>
      <c r="AH813" s="192"/>
      <c r="AI813" s="192"/>
      <c r="AJ813" s="192"/>
      <c r="AK813" s="192"/>
      <c r="AL813" s="192"/>
      <c r="AM813" s="192"/>
      <c r="AN813" s="192"/>
      <c r="AP813" s="192"/>
    </row>
    <row r="814" spans="2:42" ht="95.25" customHeight="1" x14ac:dyDescent="0.25">
      <c r="B814" s="241"/>
      <c r="E814" s="244"/>
      <c r="I814" s="244"/>
      <c r="M814" s="244"/>
      <c r="Q814" s="244"/>
      <c r="U814" s="244"/>
      <c r="AE814" s="192"/>
      <c r="AF814" s="192"/>
      <c r="AG814" s="192"/>
      <c r="AH814" s="192"/>
      <c r="AI814" s="192"/>
      <c r="AJ814" s="192"/>
      <c r="AK814" s="192"/>
      <c r="AL814" s="192"/>
      <c r="AM814" s="192"/>
      <c r="AN814" s="192"/>
      <c r="AP814" s="192"/>
    </row>
    <row r="815" spans="2:42" ht="95.25" customHeight="1" x14ac:dyDescent="0.25">
      <c r="B815" s="241"/>
      <c r="E815" s="244"/>
      <c r="I815" s="244"/>
      <c r="M815" s="244"/>
      <c r="Q815" s="244"/>
      <c r="U815" s="244"/>
      <c r="AE815" s="192"/>
      <c r="AF815" s="192"/>
      <c r="AG815" s="192"/>
      <c r="AH815" s="192"/>
      <c r="AI815" s="192"/>
      <c r="AJ815" s="192"/>
      <c r="AK815" s="192"/>
      <c r="AL815" s="192"/>
      <c r="AM815" s="192"/>
      <c r="AN815" s="192"/>
      <c r="AP815" s="192"/>
    </row>
    <row r="816" spans="2:42" ht="95.25" customHeight="1" x14ac:dyDescent="0.25">
      <c r="B816" s="241"/>
      <c r="E816" s="244"/>
      <c r="I816" s="244"/>
      <c r="M816" s="244"/>
      <c r="Q816" s="244"/>
      <c r="U816" s="244"/>
      <c r="AE816" s="192"/>
      <c r="AF816" s="192"/>
      <c r="AG816" s="192"/>
      <c r="AH816" s="192"/>
      <c r="AI816" s="192"/>
      <c r="AJ816" s="192"/>
      <c r="AK816" s="192"/>
      <c r="AL816" s="192"/>
      <c r="AM816" s="192"/>
      <c r="AN816" s="192"/>
      <c r="AP816" s="192"/>
    </row>
    <row r="817" spans="2:42" ht="95.25" customHeight="1" x14ac:dyDescent="0.25">
      <c r="B817" s="241"/>
      <c r="E817" s="244"/>
      <c r="I817" s="244"/>
      <c r="M817" s="244"/>
      <c r="Q817" s="244"/>
      <c r="U817" s="244"/>
      <c r="AE817" s="192"/>
      <c r="AF817" s="192"/>
      <c r="AG817" s="192"/>
      <c r="AH817" s="192"/>
      <c r="AI817" s="192"/>
      <c r="AJ817" s="192"/>
      <c r="AK817" s="192"/>
      <c r="AL817" s="192"/>
      <c r="AM817" s="192"/>
      <c r="AN817" s="192"/>
      <c r="AP817" s="192"/>
    </row>
    <row r="818" spans="2:42" ht="95.25" customHeight="1" x14ac:dyDescent="0.25">
      <c r="B818" s="241"/>
      <c r="E818" s="244"/>
      <c r="I818" s="244"/>
      <c r="M818" s="244"/>
      <c r="Q818" s="244"/>
      <c r="U818" s="244"/>
      <c r="AE818" s="192"/>
      <c r="AF818" s="192"/>
      <c r="AG818" s="192"/>
      <c r="AH818" s="192"/>
      <c r="AI818" s="192"/>
      <c r="AJ818" s="192"/>
      <c r="AK818" s="192"/>
      <c r="AL818" s="192"/>
      <c r="AM818" s="192"/>
      <c r="AN818" s="192"/>
      <c r="AP818" s="192"/>
    </row>
    <row r="819" spans="2:42" ht="95.25" customHeight="1" x14ac:dyDescent="0.25">
      <c r="B819" s="241"/>
      <c r="E819" s="244"/>
      <c r="I819" s="244"/>
      <c r="M819" s="244"/>
      <c r="Q819" s="244"/>
      <c r="U819" s="244"/>
      <c r="AE819" s="192"/>
      <c r="AF819" s="192"/>
      <c r="AG819" s="192"/>
      <c r="AH819" s="192"/>
      <c r="AI819" s="192"/>
      <c r="AJ819" s="192"/>
      <c r="AK819" s="192"/>
      <c r="AL819" s="192"/>
      <c r="AM819" s="192"/>
      <c r="AN819" s="192"/>
      <c r="AP819" s="192"/>
    </row>
    <row r="820" spans="2:42" ht="95.25" customHeight="1" x14ac:dyDescent="0.25">
      <c r="B820" s="241"/>
      <c r="E820" s="244"/>
      <c r="I820" s="244"/>
      <c r="M820" s="244"/>
      <c r="Q820" s="244"/>
      <c r="U820" s="244"/>
      <c r="AE820" s="192"/>
      <c r="AF820" s="192"/>
      <c r="AG820" s="192"/>
      <c r="AH820" s="192"/>
      <c r="AI820" s="192"/>
      <c r="AJ820" s="192"/>
      <c r="AK820" s="192"/>
      <c r="AL820" s="192"/>
      <c r="AM820" s="192"/>
      <c r="AN820" s="192"/>
      <c r="AP820" s="192"/>
    </row>
    <row r="821" spans="2:42" ht="95.25" customHeight="1" x14ac:dyDescent="0.25">
      <c r="B821" s="241"/>
      <c r="E821" s="244"/>
      <c r="I821" s="244"/>
      <c r="M821" s="244"/>
      <c r="Q821" s="244"/>
      <c r="U821" s="244"/>
      <c r="AE821" s="192"/>
      <c r="AF821" s="192"/>
      <c r="AG821" s="192"/>
      <c r="AH821" s="192"/>
      <c r="AI821" s="192"/>
      <c r="AJ821" s="192"/>
      <c r="AK821" s="192"/>
      <c r="AL821" s="192"/>
      <c r="AM821" s="192"/>
      <c r="AN821" s="192"/>
      <c r="AP821" s="192"/>
    </row>
    <row r="822" spans="2:42" ht="95.25" customHeight="1" x14ac:dyDescent="0.25">
      <c r="B822" s="241"/>
      <c r="E822" s="244"/>
      <c r="I822" s="244"/>
      <c r="M822" s="244"/>
      <c r="Q822" s="244"/>
      <c r="U822" s="244"/>
      <c r="AE822" s="192"/>
      <c r="AF822" s="192"/>
      <c r="AG822" s="192"/>
      <c r="AH822" s="192"/>
      <c r="AI822" s="192"/>
      <c r="AJ822" s="192"/>
      <c r="AK822" s="192"/>
      <c r="AL822" s="192"/>
      <c r="AM822" s="192"/>
      <c r="AN822" s="192"/>
      <c r="AP822" s="192"/>
    </row>
    <row r="823" spans="2:42" ht="95.25" customHeight="1" x14ac:dyDescent="0.25">
      <c r="B823" s="241"/>
      <c r="E823" s="244"/>
      <c r="I823" s="244"/>
      <c r="M823" s="244"/>
      <c r="Q823" s="244"/>
      <c r="U823" s="244"/>
      <c r="AE823" s="192"/>
      <c r="AF823" s="192"/>
      <c r="AG823" s="192"/>
      <c r="AH823" s="192"/>
      <c r="AI823" s="192"/>
      <c r="AJ823" s="192"/>
      <c r="AK823" s="192"/>
      <c r="AL823" s="192"/>
      <c r="AM823" s="192"/>
      <c r="AN823" s="192"/>
      <c r="AP823" s="192"/>
    </row>
    <row r="824" spans="2:42" ht="95.25" customHeight="1" x14ac:dyDescent="0.25">
      <c r="B824" s="241"/>
      <c r="E824" s="244"/>
      <c r="I824" s="244"/>
      <c r="M824" s="244"/>
      <c r="Q824" s="244"/>
      <c r="U824" s="244"/>
      <c r="AE824" s="192"/>
      <c r="AF824" s="192"/>
      <c r="AG824" s="192"/>
      <c r="AH824" s="192"/>
      <c r="AI824" s="192"/>
      <c r="AJ824" s="192"/>
      <c r="AK824" s="192"/>
      <c r="AL824" s="192"/>
      <c r="AM824" s="192"/>
      <c r="AN824" s="192"/>
      <c r="AP824" s="192"/>
    </row>
    <row r="825" spans="2:42" ht="95.25" customHeight="1" x14ac:dyDescent="0.25">
      <c r="B825" s="241"/>
      <c r="E825" s="244"/>
      <c r="I825" s="244"/>
      <c r="M825" s="244"/>
      <c r="Q825" s="244"/>
      <c r="U825" s="244"/>
      <c r="AE825" s="192"/>
      <c r="AF825" s="192"/>
      <c r="AG825" s="192"/>
      <c r="AH825" s="192"/>
      <c r="AI825" s="192"/>
      <c r="AJ825" s="192"/>
      <c r="AK825" s="192"/>
      <c r="AL825" s="192"/>
      <c r="AM825" s="192"/>
      <c r="AN825" s="192"/>
      <c r="AP825" s="192"/>
    </row>
    <row r="826" spans="2:42" ht="95.25" customHeight="1" x14ac:dyDescent="0.25">
      <c r="B826" s="241"/>
      <c r="E826" s="244"/>
      <c r="I826" s="244"/>
      <c r="M826" s="244"/>
      <c r="Q826" s="244"/>
      <c r="U826" s="244"/>
      <c r="AE826" s="192"/>
      <c r="AF826" s="192"/>
      <c r="AG826" s="192"/>
      <c r="AH826" s="192"/>
      <c r="AI826" s="192"/>
      <c r="AJ826" s="192"/>
      <c r="AK826" s="192"/>
      <c r="AL826" s="192"/>
      <c r="AM826" s="192"/>
      <c r="AN826" s="192"/>
      <c r="AP826" s="192"/>
    </row>
    <row r="827" spans="2:42" ht="95.25" customHeight="1" x14ac:dyDescent="0.25">
      <c r="B827" s="241"/>
      <c r="E827" s="244"/>
      <c r="I827" s="244"/>
      <c r="M827" s="244"/>
      <c r="Q827" s="244"/>
      <c r="U827" s="244"/>
      <c r="AE827" s="192"/>
      <c r="AF827" s="192"/>
      <c r="AG827" s="192"/>
      <c r="AH827" s="192"/>
      <c r="AI827" s="192"/>
      <c r="AJ827" s="192"/>
      <c r="AK827" s="192"/>
      <c r="AL827" s="192"/>
      <c r="AM827" s="192"/>
      <c r="AN827" s="192"/>
      <c r="AP827" s="192"/>
    </row>
    <row r="828" spans="2:42" ht="95.25" customHeight="1" x14ac:dyDescent="0.25">
      <c r="B828" s="241"/>
      <c r="E828" s="244"/>
      <c r="I828" s="244"/>
      <c r="M828" s="244"/>
      <c r="Q828" s="244"/>
      <c r="U828" s="244"/>
      <c r="AE828" s="192"/>
      <c r="AF828" s="192"/>
      <c r="AG828" s="192"/>
      <c r="AH828" s="192"/>
      <c r="AI828" s="192"/>
      <c r="AJ828" s="192"/>
      <c r="AK828" s="192"/>
      <c r="AL828" s="192"/>
      <c r="AM828" s="192"/>
      <c r="AN828" s="192"/>
      <c r="AP828" s="192"/>
    </row>
    <row r="829" spans="2:42" ht="95.25" customHeight="1" x14ac:dyDescent="0.25">
      <c r="B829" s="241"/>
      <c r="E829" s="244"/>
      <c r="I829" s="244"/>
      <c r="M829" s="244"/>
      <c r="Q829" s="244"/>
      <c r="U829" s="244"/>
      <c r="AE829" s="192"/>
      <c r="AF829" s="192"/>
      <c r="AG829" s="192"/>
      <c r="AH829" s="192"/>
      <c r="AI829" s="192"/>
      <c r="AJ829" s="192"/>
      <c r="AK829" s="192"/>
      <c r="AL829" s="192"/>
      <c r="AM829" s="192"/>
      <c r="AN829" s="192"/>
      <c r="AP829" s="192"/>
    </row>
    <row r="830" spans="2:42" ht="95.25" customHeight="1" x14ac:dyDescent="0.25">
      <c r="B830" s="241"/>
      <c r="E830" s="244"/>
      <c r="I830" s="244"/>
      <c r="M830" s="244"/>
      <c r="Q830" s="244"/>
      <c r="U830" s="244"/>
      <c r="AE830" s="192"/>
      <c r="AF830" s="192"/>
      <c r="AG830" s="192"/>
      <c r="AH830" s="192"/>
      <c r="AI830" s="192"/>
      <c r="AJ830" s="192"/>
      <c r="AK830" s="192"/>
      <c r="AL830" s="192"/>
      <c r="AM830" s="192"/>
      <c r="AN830" s="192"/>
      <c r="AP830" s="192"/>
    </row>
    <row r="831" spans="2:42" ht="95.25" customHeight="1" x14ac:dyDescent="0.25">
      <c r="B831" s="241"/>
      <c r="E831" s="244"/>
      <c r="I831" s="244"/>
      <c r="M831" s="244"/>
      <c r="Q831" s="244"/>
      <c r="U831" s="244"/>
      <c r="AE831" s="192"/>
      <c r="AF831" s="192"/>
      <c r="AG831" s="192"/>
      <c r="AH831" s="192"/>
      <c r="AI831" s="192"/>
      <c r="AJ831" s="192"/>
      <c r="AK831" s="192"/>
      <c r="AL831" s="192"/>
      <c r="AM831" s="192"/>
      <c r="AN831" s="192"/>
      <c r="AP831" s="192"/>
    </row>
    <row r="832" spans="2:42" ht="95.25" customHeight="1" x14ac:dyDescent="0.25">
      <c r="B832" s="241"/>
      <c r="E832" s="244"/>
      <c r="I832" s="244"/>
      <c r="M832" s="244"/>
      <c r="Q832" s="244"/>
      <c r="U832" s="244"/>
      <c r="AE832" s="192"/>
      <c r="AF832" s="192"/>
      <c r="AG832" s="192"/>
      <c r="AH832" s="192"/>
      <c r="AI832" s="192"/>
      <c r="AJ832" s="192"/>
      <c r="AK832" s="192"/>
      <c r="AL832" s="192"/>
      <c r="AM832" s="192"/>
      <c r="AN832" s="192"/>
      <c r="AP832" s="192"/>
    </row>
    <row r="833" spans="2:42" ht="95.25" customHeight="1" x14ac:dyDescent="0.25">
      <c r="B833" s="241"/>
      <c r="E833" s="244"/>
      <c r="I833" s="244"/>
      <c r="M833" s="244"/>
      <c r="Q833" s="244"/>
      <c r="U833" s="244"/>
      <c r="AE833" s="192"/>
      <c r="AF833" s="192"/>
      <c r="AG833" s="192"/>
      <c r="AH833" s="192"/>
      <c r="AI833" s="192"/>
      <c r="AJ833" s="192"/>
      <c r="AK833" s="192"/>
      <c r="AL833" s="192"/>
      <c r="AM833" s="192"/>
      <c r="AN833" s="192"/>
      <c r="AP833" s="192"/>
    </row>
    <row r="834" spans="2:42" ht="95.25" customHeight="1" x14ac:dyDescent="0.25">
      <c r="B834" s="241"/>
      <c r="E834" s="244"/>
      <c r="I834" s="244"/>
      <c r="M834" s="244"/>
      <c r="Q834" s="244"/>
      <c r="U834" s="244"/>
      <c r="AE834" s="192"/>
      <c r="AF834" s="192"/>
      <c r="AG834" s="192"/>
      <c r="AH834" s="192"/>
      <c r="AI834" s="192"/>
      <c r="AJ834" s="192"/>
      <c r="AK834" s="192"/>
      <c r="AL834" s="192"/>
      <c r="AM834" s="192"/>
      <c r="AN834" s="192"/>
      <c r="AP834" s="192"/>
    </row>
    <row r="835" spans="2:42" ht="95.25" customHeight="1" x14ac:dyDescent="0.25">
      <c r="B835" s="241"/>
      <c r="E835" s="244"/>
      <c r="I835" s="244"/>
      <c r="M835" s="244"/>
      <c r="Q835" s="244"/>
      <c r="U835" s="244"/>
      <c r="AE835" s="192"/>
      <c r="AF835" s="192"/>
      <c r="AG835" s="192"/>
      <c r="AH835" s="192"/>
      <c r="AI835" s="192"/>
      <c r="AJ835" s="192"/>
      <c r="AK835" s="192"/>
      <c r="AL835" s="192"/>
      <c r="AM835" s="192"/>
      <c r="AN835" s="192"/>
      <c r="AP835" s="192"/>
    </row>
    <row r="836" spans="2:42" ht="95.25" customHeight="1" x14ac:dyDescent="0.25">
      <c r="B836" s="241"/>
      <c r="E836" s="244"/>
      <c r="I836" s="244"/>
      <c r="M836" s="244"/>
      <c r="Q836" s="244"/>
      <c r="U836" s="244"/>
      <c r="AE836" s="192"/>
      <c r="AF836" s="192"/>
      <c r="AG836" s="192"/>
      <c r="AH836" s="192"/>
      <c r="AI836" s="192"/>
      <c r="AJ836" s="192"/>
      <c r="AK836" s="192"/>
      <c r="AL836" s="192"/>
      <c r="AM836" s="192"/>
      <c r="AN836" s="192"/>
      <c r="AP836" s="192"/>
    </row>
    <row r="837" spans="2:42" ht="95.25" customHeight="1" x14ac:dyDescent="0.25">
      <c r="B837" s="241"/>
      <c r="E837" s="244"/>
      <c r="I837" s="244"/>
      <c r="M837" s="244"/>
      <c r="Q837" s="244"/>
      <c r="U837" s="244"/>
      <c r="AE837" s="192"/>
      <c r="AF837" s="192"/>
      <c r="AG837" s="192"/>
      <c r="AH837" s="192"/>
      <c r="AI837" s="192"/>
      <c r="AJ837" s="192"/>
      <c r="AK837" s="192"/>
      <c r="AL837" s="192"/>
      <c r="AM837" s="192"/>
      <c r="AN837" s="192"/>
      <c r="AP837" s="192"/>
    </row>
    <row r="838" spans="2:42" ht="95.25" customHeight="1" x14ac:dyDescent="0.25">
      <c r="B838" s="241"/>
      <c r="E838" s="244"/>
      <c r="I838" s="244"/>
      <c r="M838" s="244"/>
      <c r="Q838" s="244"/>
      <c r="U838" s="244"/>
      <c r="AE838" s="192"/>
      <c r="AF838" s="192"/>
      <c r="AG838" s="192"/>
      <c r="AH838" s="192"/>
      <c r="AI838" s="192"/>
      <c r="AJ838" s="192"/>
      <c r="AK838" s="192"/>
      <c r="AL838" s="192"/>
      <c r="AM838" s="192"/>
      <c r="AN838" s="192"/>
      <c r="AP838" s="192"/>
    </row>
    <row r="839" spans="2:42" ht="95.25" customHeight="1" x14ac:dyDescent="0.25">
      <c r="B839" s="241"/>
      <c r="E839" s="244"/>
      <c r="I839" s="244"/>
      <c r="M839" s="244"/>
      <c r="Q839" s="244"/>
      <c r="U839" s="244"/>
      <c r="AE839" s="192"/>
      <c r="AF839" s="192"/>
      <c r="AG839" s="192"/>
      <c r="AH839" s="192"/>
      <c r="AI839" s="192"/>
      <c r="AJ839" s="192"/>
      <c r="AK839" s="192"/>
      <c r="AL839" s="192"/>
      <c r="AM839" s="192"/>
      <c r="AN839" s="192"/>
      <c r="AP839" s="192"/>
    </row>
    <row r="840" spans="2:42" ht="95.25" customHeight="1" x14ac:dyDescent="0.25">
      <c r="B840" s="241"/>
      <c r="E840" s="244"/>
      <c r="I840" s="244"/>
      <c r="M840" s="244"/>
      <c r="Q840" s="244"/>
      <c r="U840" s="244"/>
      <c r="AE840" s="192"/>
      <c r="AF840" s="192"/>
      <c r="AG840" s="192"/>
      <c r="AH840" s="192"/>
      <c r="AI840" s="192"/>
      <c r="AJ840" s="192"/>
      <c r="AK840" s="192"/>
      <c r="AL840" s="192"/>
      <c r="AM840" s="192"/>
      <c r="AN840" s="192"/>
      <c r="AP840" s="192"/>
    </row>
    <row r="841" spans="2:42" ht="95.25" customHeight="1" x14ac:dyDescent="0.25">
      <c r="B841" s="241"/>
      <c r="E841" s="244"/>
      <c r="I841" s="244"/>
      <c r="M841" s="244"/>
      <c r="Q841" s="244"/>
      <c r="U841" s="244"/>
      <c r="AE841" s="192"/>
      <c r="AF841" s="192"/>
      <c r="AG841" s="192"/>
      <c r="AH841" s="192"/>
      <c r="AI841" s="192"/>
      <c r="AJ841" s="192"/>
      <c r="AK841" s="192"/>
      <c r="AL841" s="192"/>
      <c r="AM841" s="192"/>
      <c r="AN841" s="192"/>
      <c r="AP841" s="192"/>
    </row>
    <row r="842" spans="2:42" ht="95.25" customHeight="1" x14ac:dyDescent="0.25">
      <c r="B842" s="241"/>
      <c r="E842" s="244"/>
      <c r="I842" s="244"/>
      <c r="M842" s="244"/>
      <c r="Q842" s="244"/>
      <c r="U842" s="244"/>
      <c r="AE842" s="192"/>
      <c r="AF842" s="192"/>
      <c r="AG842" s="192"/>
      <c r="AH842" s="192"/>
      <c r="AI842" s="192"/>
      <c r="AJ842" s="192"/>
      <c r="AK842" s="192"/>
      <c r="AL842" s="192"/>
      <c r="AM842" s="192"/>
      <c r="AN842" s="192"/>
      <c r="AP842" s="192"/>
    </row>
    <row r="843" spans="2:42" ht="95.25" customHeight="1" x14ac:dyDescent="0.25">
      <c r="B843" s="241"/>
      <c r="E843" s="244"/>
      <c r="I843" s="244"/>
      <c r="M843" s="244"/>
      <c r="Q843" s="244"/>
      <c r="U843" s="244"/>
      <c r="AE843" s="192"/>
      <c r="AF843" s="192"/>
      <c r="AG843" s="192"/>
      <c r="AH843" s="192"/>
      <c r="AI843" s="192"/>
      <c r="AJ843" s="192"/>
      <c r="AK843" s="192"/>
      <c r="AL843" s="192"/>
      <c r="AM843" s="192"/>
      <c r="AN843" s="192"/>
      <c r="AP843" s="192"/>
    </row>
    <row r="844" spans="2:42" ht="95.25" customHeight="1" x14ac:dyDescent="0.25">
      <c r="B844" s="241"/>
      <c r="E844" s="244"/>
      <c r="I844" s="244"/>
      <c r="M844" s="244"/>
      <c r="Q844" s="244"/>
      <c r="U844" s="244"/>
      <c r="AE844" s="192"/>
      <c r="AF844" s="192"/>
      <c r="AG844" s="192"/>
      <c r="AH844" s="192"/>
      <c r="AI844" s="192"/>
      <c r="AJ844" s="192"/>
      <c r="AK844" s="192"/>
      <c r="AL844" s="192"/>
      <c r="AM844" s="192"/>
      <c r="AN844" s="192"/>
      <c r="AP844" s="192"/>
    </row>
    <row r="845" spans="2:42" ht="95.25" customHeight="1" x14ac:dyDescent="0.25">
      <c r="B845" s="241"/>
      <c r="E845" s="244"/>
      <c r="I845" s="244"/>
      <c r="M845" s="244"/>
      <c r="Q845" s="244"/>
      <c r="U845" s="244"/>
      <c r="AE845" s="192"/>
      <c r="AF845" s="192"/>
      <c r="AG845" s="192"/>
      <c r="AH845" s="192"/>
      <c r="AI845" s="192"/>
      <c r="AJ845" s="192"/>
      <c r="AK845" s="192"/>
      <c r="AL845" s="192"/>
      <c r="AM845" s="192"/>
      <c r="AN845" s="192"/>
      <c r="AP845" s="192"/>
    </row>
    <row r="846" spans="2:42" ht="95.25" customHeight="1" x14ac:dyDescent="0.25">
      <c r="B846" s="241"/>
      <c r="E846" s="244"/>
      <c r="I846" s="244"/>
      <c r="M846" s="244"/>
      <c r="Q846" s="244"/>
      <c r="U846" s="244"/>
      <c r="AE846" s="192"/>
      <c r="AF846" s="192"/>
      <c r="AG846" s="192"/>
      <c r="AH846" s="192"/>
      <c r="AI846" s="192"/>
      <c r="AJ846" s="192"/>
      <c r="AK846" s="192"/>
      <c r="AL846" s="192"/>
      <c r="AM846" s="192"/>
      <c r="AN846" s="192"/>
      <c r="AP846" s="192"/>
    </row>
    <row r="847" spans="2:42" ht="95.25" customHeight="1" x14ac:dyDescent="0.25">
      <c r="B847" s="241"/>
      <c r="E847" s="244"/>
      <c r="I847" s="244"/>
      <c r="M847" s="244"/>
      <c r="Q847" s="244"/>
      <c r="U847" s="244"/>
      <c r="AE847" s="192"/>
      <c r="AF847" s="192"/>
      <c r="AG847" s="192"/>
      <c r="AH847" s="192"/>
      <c r="AI847" s="192"/>
      <c r="AJ847" s="192"/>
      <c r="AK847" s="192"/>
      <c r="AL847" s="192"/>
      <c r="AM847" s="192"/>
      <c r="AN847" s="192"/>
      <c r="AP847" s="192"/>
    </row>
    <row r="848" spans="2:42" ht="95.25" customHeight="1" x14ac:dyDescent="0.25">
      <c r="B848" s="241"/>
      <c r="E848" s="244"/>
      <c r="I848" s="244"/>
      <c r="M848" s="244"/>
      <c r="Q848" s="244"/>
      <c r="U848" s="244"/>
      <c r="AE848" s="192"/>
      <c r="AF848" s="192"/>
      <c r="AG848" s="192"/>
      <c r="AH848" s="192"/>
      <c r="AI848" s="192"/>
      <c r="AJ848" s="192"/>
      <c r="AK848" s="192"/>
      <c r="AL848" s="192"/>
      <c r="AM848" s="192"/>
      <c r="AN848" s="192"/>
      <c r="AP848" s="192"/>
    </row>
    <row r="849" spans="2:42" ht="95.25" customHeight="1" x14ac:dyDescent="0.25">
      <c r="B849" s="241"/>
      <c r="E849" s="244"/>
      <c r="I849" s="244"/>
      <c r="M849" s="244"/>
      <c r="Q849" s="244"/>
      <c r="U849" s="244"/>
      <c r="AE849" s="192"/>
      <c r="AF849" s="192"/>
      <c r="AG849" s="192"/>
      <c r="AH849" s="192"/>
      <c r="AI849" s="192"/>
      <c r="AJ849" s="192"/>
      <c r="AK849" s="192"/>
      <c r="AL849" s="192"/>
      <c r="AM849" s="192"/>
      <c r="AN849" s="192"/>
      <c r="AP849" s="192"/>
    </row>
    <row r="850" spans="2:42" ht="95.25" customHeight="1" x14ac:dyDescent="0.25">
      <c r="B850" s="241"/>
      <c r="E850" s="244"/>
      <c r="I850" s="244"/>
      <c r="M850" s="244"/>
      <c r="Q850" s="244"/>
      <c r="U850" s="244"/>
      <c r="AE850" s="192"/>
      <c r="AF850" s="192"/>
      <c r="AG850" s="192"/>
      <c r="AH850" s="192"/>
      <c r="AI850" s="192"/>
      <c r="AJ850" s="192"/>
      <c r="AK850" s="192"/>
      <c r="AL850" s="192"/>
      <c r="AM850" s="192"/>
      <c r="AN850" s="192"/>
      <c r="AP850" s="192"/>
    </row>
    <row r="851" spans="2:42" ht="95.25" customHeight="1" x14ac:dyDescent="0.25">
      <c r="B851" s="241"/>
      <c r="E851" s="244"/>
      <c r="I851" s="244"/>
      <c r="M851" s="244"/>
      <c r="Q851" s="244"/>
      <c r="U851" s="244"/>
      <c r="AE851" s="192"/>
      <c r="AF851" s="192"/>
      <c r="AG851" s="192"/>
      <c r="AH851" s="192"/>
      <c r="AI851" s="192"/>
      <c r="AJ851" s="192"/>
      <c r="AK851" s="192"/>
      <c r="AL851" s="192"/>
      <c r="AM851" s="192"/>
      <c r="AN851" s="192"/>
      <c r="AP851" s="192"/>
    </row>
    <row r="852" spans="2:42" ht="95.25" customHeight="1" x14ac:dyDescent="0.25">
      <c r="B852" s="241"/>
      <c r="E852" s="244"/>
      <c r="I852" s="244"/>
      <c r="M852" s="244"/>
      <c r="Q852" s="244"/>
      <c r="U852" s="244"/>
      <c r="AE852" s="192"/>
      <c r="AF852" s="192"/>
      <c r="AG852" s="192"/>
      <c r="AH852" s="192"/>
      <c r="AI852" s="192"/>
      <c r="AJ852" s="192"/>
      <c r="AK852" s="192"/>
      <c r="AL852" s="192"/>
      <c r="AM852" s="192"/>
      <c r="AN852" s="192"/>
      <c r="AP852" s="192"/>
    </row>
    <row r="853" spans="2:42" ht="95.25" customHeight="1" x14ac:dyDescent="0.25">
      <c r="B853" s="241"/>
      <c r="E853" s="244"/>
      <c r="I853" s="244"/>
      <c r="M853" s="244"/>
      <c r="Q853" s="244"/>
      <c r="U853" s="244"/>
      <c r="AE853" s="192"/>
      <c r="AF853" s="192"/>
      <c r="AG853" s="192"/>
      <c r="AH853" s="192"/>
      <c r="AI853" s="192"/>
      <c r="AJ853" s="192"/>
      <c r="AK853" s="192"/>
      <c r="AL853" s="192"/>
      <c r="AM853" s="192"/>
      <c r="AN853" s="192"/>
      <c r="AP853" s="192"/>
    </row>
    <row r="854" spans="2:42" ht="95.25" customHeight="1" x14ac:dyDescent="0.25">
      <c r="B854" s="241"/>
      <c r="E854" s="244"/>
      <c r="I854" s="244"/>
      <c r="M854" s="244"/>
      <c r="Q854" s="244"/>
      <c r="U854" s="244"/>
      <c r="AE854" s="192"/>
      <c r="AF854" s="192"/>
      <c r="AG854" s="192"/>
      <c r="AH854" s="192"/>
      <c r="AI854" s="192"/>
      <c r="AJ854" s="192"/>
      <c r="AK854" s="192"/>
      <c r="AL854" s="192"/>
      <c r="AM854" s="192"/>
      <c r="AN854" s="192"/>
      <c r="AP854" s="192"/>
    </row>
    <row r="855" spans="2:42" ht="95.25" customHeight="1" x14ac:dyDescent="0.25">
      <c r="B855" s="241"/>
      <c r="E855" s="244"/>
      <c r="I855" s="244"/>
      <c r="M855" s="244"/>
      <c r="Q855" s="244"/>
      <c r="U855" s="244"/>
      <c r="AE855" s="192"/>
      <c r="AF855" s="192"/>
      <c r="AG855" s="192"/>
      <c r="AH855" s="192"/>
      <c r="AI855" s="192"/>
      <c r="AJ855" s="192"/>
      <c r="AK855" s="192"/>
      <c r="AL855" s="192"/>
      <c r="AM855" s="192"/>
      <c r="AN855" s="192"/>
      <c r="AP855" s="192"/>
    </row>
    <row r="856" spans="2:42" ht="95.25" customHeight="1" x14ac:dyDescent="0.25">
      <c r="B856" s="241"/>
      <c r="E856" s="244"/>
      <c r="I856" s="244"/>
      <c r="M856" s="244"/>
      <c r="Q856" s="244"/>
      <c r="U856" s="244"/>
      <c r="AE856" s="192"/>
      <c r="AF856" s="192"/>
      <c r="AG856" s="192"/>
      <c r="AH856" s="192"/>
      <c r="AI856" s="192"/>
      <c r="AJ856" s="192"/>
      <c r="AK856" s="192"/>
      <c r="AL856" s="192"/>
      <c r="AM856" s="192"/>
      <c r="AN856" s="192"/>
      <c r="AP856" s="192"/>
    </row>
    <row r="857" spans="2:42" ht="95.25" customHeight="1" x14ac:dyDescent="0.25">
      <c r="B857" s="241"/>
      <c r="E857" s="244"/>
      <c r="I857" s="244"/>
      <c r="M857" s="244"/>
      <c r="Q857" s="244"/>
      <c r="U857" s="244"/>
      <c r="AE857" s="192"/>
      <c r="AF857" s="192"/>
      <c r="AG857" s="192"/>
      <c r="AH857" s="192"/>
      <c r="AI857" s="192"/>
      <c r="AJ857" s="192"/>
      <c r="AK857" s="192"/>
      <c r="AL857" s="192"/>
      <c r="AM857" s="192"/>
      <c r="AN857" s="192"/>
      <c r="AP857" s="192"/>
    </row>
    <row r="858" spans="2:42" ht="95.25" customHeight="1" x14ac:dyDescent="0.25">
      <c r="B858" s="241"/>
      <c r="E858" s="244"/>
      <c r="I858" s="244"/>
      <c r="M858" s="244"/>
      <c r="Q858" s="244"/>
      <c r="U858" s="244"/>
      <c r="AE858" s="192"/>
      <c r="AF858" s="192"/>
      <c r="AG858" s="192"/>
      <c r="AH858" s="192"/>
      <c r="AI858" s="192"/>
      <c r="AJ858" s="192"/>
      <c r="AK858" s="192"/>
      <c r="AL858" s="192"/>
      <c r="AM858" s="192"/>
      <c r="AN858" s="192"/>
      <c r="AP858" s="192"/>
    </row>
    <row r="859" spans="2:42" ht="95.25" customHeight="1" x14ac:dyDescent="0.25">
      <c r="B859" s="241"/>
      <c r="E859" s="244"/>
      <c r="I859" s="244"/>
      <c r="M859" s="244"/>
      <c r="Q859" s="244"/>
      <c r="U859" s="244"/>
      <c r="AE859" s="192"/>
      <c r="AF859" s="192"/>
      <c r="AG859" s="192"/>
      <c r="AH859" s="192"/>
      <c r="AI859" s="192"/>
      <c r="AJ859" s="192"/>
      <c r="AK859" s="192"/>
      <c r="AL859" s="192"/>
      <c r="AM859" s="192"/>
      <c r="AN859" s="192"/>
      <c r="AP859" s="192"/>
    </row>
    <row r="860" spans="2:42" ht="95.25" customHeight="1" x14ac:dyDescent="0.25">
      <c r="B860" s="241"/>
      <c r="E860" s="244"/>
      <c r="I860" s="244"/>
      <c r="M860" s="244"/>
      <c r="Q860" s="244"/>
      <c r="U860" s="244"/>
      <c r="AE860" s="192"/>
      <c r="AF860" s="192"/>
      <c r="AG860" s="192"/>
      <c r="AH860" s="192"/>
      <c r="AI860" s="192"/>
      <c r="AJ860" s="192"/>
      <c r="AK860" s="192"/>
      <c r="AL860" s="192"/>
      <c r="AM860" s="192"/>
      <c r="AN860" s="192"/>
      <c r="AP860" s="192"/>
    </row>
    <row r="861" spans="2:42" ht="95.25" customHeight="1" x14ac:dyDescent="0.25">
      <c r="B861" s="241"/>
      <c r="E861" s="244"/>
      <c r="I861" s="244"/>
      <c r="M861" s="244"/>
      <c r="Q861" s="244"/>
      <c r="U861" s="244"/>
      <c r="AE861" s="192"/>
      <c r="AF861" s="192"/>
      <c r="AG861" s="192"/>
      <c r="AH861" s="192"/>
      <c r="AI861" s="192"/>
      <c r="AJ861" s="192"/>
      <c r="AK861" s="192"/>
      <c r="AL861" s="192"/>
      <c r="AM861" s="192"/>
      <c r="AN861" s="192"/>
      <c r="AP861" s="192"/>
    </row>
    <row r="862" spans="2:42" ht="95.25" customHeight="1" x14ac:dyDescent="0.25">
      <c r="B862" s="241"/>
      <c r="E862" s="244"/>
      <c r="I862" s="244"/>
      <c r="M862" s="244"/>
      <c r="Q862" s="244"/>
      <c r="U862" s="244"/>
      <c r="AE862" s="192"/>
      <c r="AF862" s="192"/>
      <c r="AG862" s="192"/>
      <c r="AH862" s="192"/>
      <c r="AI862" s="192"/>
      <c r="AJ862" s="192"/>
      <c r="AK862" s="192"/>
      <c r="AL862" s="192"/>
      <c r="AM862" s="192"/>
      <c r="AN862" s="192"/>
      <c r="AP862" s="192"/>
    </row>
    <row r="863" spans="2:42" ht="95.25" customHeight="1" x14ac:dyDescent="0.25">
      <c r="B863" s="241"/>
      <c r="E863" s="244"/>
      <c r="I863" s="244"/>
      <c r="M863" s="244"/>
      <c r="Q863" s="244"/>
      <c r="U863" s="244"/>
      <c r="AE863" s="192"/>
      <c r="AF863" s="192"/>
      <c r="AG863" s="192"/>
      <c r="AH863" s="192"/>
      <c r="AI863" s="192"/>
      <c r="AJ863" s="192"/>
      <c r="AK863" s="192"/>
      <c r="AL863" s="192"/>
      <c r="AM863" s="192"/>
      <c r="AN863" s="192"/>
      <c r="AP863" s="192"/>
    </row>
    <row r="864" spans="2:42" ht="95.25" customHeight="1" x14ac:dyDescent="0.25">
      <c r="B864" s="241"/>
      <c r="E864" s="244"/>
      <c r="I864" s="244"/>
      <c r="M864" s="244"/>
      <c r="Q864" s="244"/>
      <c r="U864" s="244"/>
      <c r="AE864" s="192"/>
      <c r="AF864" s="192"/>
      <c r="AG864" s="192"/>
      <c r="AH864" s="192"/>
      <c r="AI864" s="192"/>
      <c r="AJ864" s="192"/>
      <c r="AK864" s="192"/>
      <c r="AL864" s="192"/>
      <c r="AM864" s="192"/>
      <c r="AN864" s="192"/>
      <c r="AP864" s="192"/>
    </row>
    <row r="865" spans="2:42" ht="95.25" customHeight="1" x14ac:dyDescent="0.25">
      <c r="B865" s="241"/>
      <c r="E865" s="244"/>
      <c r="I865" s="244"/>
      <c r="M865" s="244"/>
      <c r="Q865" s="244"/>
      <c r="U865" s="244"/>
      <c r="AE865" s="192"/>
      <c r="AF865" s="192"/>
      <c r="AG865" s="192"/>
      <c r="AH865" s="192"/>
      <c r="AI865" s="192"/>
      <c r="AJ865" s="192"/>
      <c r="AK865" s="192"/>
      <c r="AL865" s="192"/>
      <c r="AM865" s="192"/>
      <c r="AN865" s="192"/>
      <c r="AP865" s="192"/>
    </row>
    <row r="866" spans="2:42" ht="95.25" customHeight="1" x14ac:dyDescent="0.25">
      <c r="B866" s="241"/>
      <c r="E866" s="244"/>
      <c r="I866" s="244"/>
      <c r="M866" s="244"/>
      <c r="Q866" s="244"/>
      <c r="U866" s="244"/>
      <c r="AE866" s="192"/>
      <c r="AF866" s="192"/>
      <c r="AG866" s="192"/>
      <c r="AH866" s="192"/>
      <c r="AI866" s="192"/>
      <c r="AJ866" s="192"/>
      <c r="AK866" s="192"/>
      <c r="AL866" s="192"/>
      <c r="AM866" s="192"/>
      <c r="AN866" s="192"/>
      <c r="AP866" s="192"/>
    </row>
    <row r="867" spans="2:42" ht="95.25" customHeight="1" x14ac:dyDescent="0.25">
      <c r="B867" s="241"/>
      <c r="E867" s="244"/>
      <c r="I867" s="244"/>
      <c r="M867" s="244"/>
      <c r="Q867" s="244"/>
      <c r="U867" s="244"/>
      <c r="AE867" s="192"/>
      <c r="AF867" s="192"/>
      <c r="AG867" s="192"/>
      <c r="AH867" s="192"/>
      <c r="AI867" s="192"/>
      <c r="AJ867" s="192"/>
      <c r="AK867" s="192"/>
      <c r="AL867" s="192"/>
      <c r="AM867" s="192"/>
      <c r="AN867" s="192"/>
      <c r="AP867" s="192"/>
    </row>
    <row r="868" spans="2:42" ht="95.25" customHeight="1" x14ac:dyDescent="0.25">
      <c r="B868" s="241"/>
      <c r="E868" s="244"/>
      <c r="I868" s="244"/>
      <c r="M868" s="244"/>
      <c r="Q868" s="244"/>
      <c r="U868" s="244"/>
      <c r="AE868" s="192"/>
      <c r="AF868" s="192"/>
      <c r="AG868" s="192"/>
      <c r="AH868" s="192"/>
      <c r="AI868" s="192"/>
      <c r="AJ868" s="192"/>
      <c r="AK868" s="192"/>
      <c r="AL868" s="192"/>
      <c r="AM868" s="192"/>
      <c r="AN868" s="192"/>
      <c r="AP868" s="192"/>
    </row>
    <row r="869" spans="2:42" ht="95.25" customHeight="1" x14ac:dyDescent="0.25">
      <c r="B869" s="241"/>
      <c r="E869" s="244"/>
      <c r="I869" s="244"/>
      <c r="M869" s="244"/>
      <c r="Q869" s="244"/>
      <c r="U869" s="244"/>
      <c r="AE869" s="192"/>
      <c r="AF869" s="192"/>
      <c r="AG869" s="192"/>
      <c r="AH869" s="192"/>
      <c r="AI869" s="192"/>
      <c r="AJ869" s="192"/>
      <c r="AK869" s="192"/>
      <c r="AL869" s="192"/>
      <c r="AM869" s="192"/>
      <c r="AN869" s="192"/>
      <c r="AP869" s="192"/>
    </row>
    <row r="870" spans="2:42" ht="95.25" customHeight="1" x14ac:dyDescent="0.25">
      <c r="B870" s="241"/>
      <c r="E870" s="244"/>
      <c r="I870" s="244"/>
      <c r="M870" s="244"/>
      <c r="Q870" s="244"/>
      <c r="U870" s="244"/>
      <c r="AE870" s="192"/>
      <c r="AF870" s="192"/>
      <c r="AG870" s="192"/>
      <c r="AH870" s="192"/>
      <c r="AI870" s="192"/>
      <c r="AJ870" s="192"/>
      <c r="AK870" s="192"/>
      <c r="AL870" s="192"/>
      <c r="AM870" s="192"/>
      <c r="AN870" s="192"/>
      <c r="AP870" s="192"/>
    </row>
    <row r="871" spans="2:42" ht="95.25" customHeight="1" x14ac:dyDescent="0.25">
      <c r="B871" s="241"/>
      <c r="E871" s="244"/>
      <c r="I871" s="244"/>
      <c r="M871" s="244"/>
      <c r="Q871" s="244"/>
      <c r="U871" s="244"/>
      <c r="AE871" s="192"/>
      <c r="AF871" s="192"/>
      <c r="AG871" s="192"/>
      <c r="AH871" s="192"/>
      <c r="AI871" s="192"/>
      <c r="AJ871" s="192"/>
      <c r="AK871" s="192"/>
      <c r="AL871" s="192"/>
      <c r="AM871" s="192"/>
      <c r="AN871" s="192"/>
      <c r="AP871" s="192"/>
    </row>
    <row r="872" spans="2:42" ht="95.25" customHeight="1" x14ac:dyDescent="0.25">
      <c r="B872" s="241"/>
      <c r="E872" s="244"/>
      <c r="I872" s="244"/>
      <c r="M872" s="244"/>
      <c r="Q872" s="244"/>
      <c r="U872" s="244"/>
      <c r="AE872" s="192"/>
      <c r="AF872" s="192"/>
      <c r="AG872" s="192"/>
      <c r="AH872" s="192"/>
      <c r="AI872" s="192"/>
      <c r="AJ872" s="192"/>
      <c r="AK872" s="192"/>
      <c r="AL872" s="192"/>
      <c r="AM872" s="192"/>
      <c r="AN872" s="192"/>
      <c r="AP872" s="192"/>
    </row>
    <row r="873" spans="2:42" ht="95.25" customHeight="1" x14ac:dyDescent="0.25">
      <c r="B873" s="241"/>
      <c r="E873" s="244"/>
      <c r="I873" s="244"/>
      <c r="M873" s="244"/>
      <c r="Q873" s="244"/>
      <c r="U873" s="244"/>
      <c r="AE873" s="192"/>
      <c r="AF873" s="192"/>
      <c r="AG873" s="192"/>
      <c r="AH873" s="192"/>
      <c r="AI873" s="192"/>
      <c r="AJ873" s="192"/>
      <c r="AK873" s="192"/>
      <c r="AL873" s="192"/>
      <c r="AM873" s="192"/>
      <c r="AN873" s="192"/>
      <c r="AP873" s="192"/>
    </row>
    <row r="874" spans="2:42" ht="95.25" customHeight="1" x14ac:dyDescent="0.25">
      <c r="B874" s="241"/>
      <c r="E874" s="244"/>
      <c r="I874" s="244"/>
      <c r="M874" s="244"/>
      <c r="Q874" s="244"/>
      <c r="U874" s="244"/>
      <c r="AE874" s="192"/>
      <c r="AF874" s="192"/>
      <c r="AG874" s="192"/>
      <c r="AH874" s="192"/>
      <c r="AI874" s="192"/>
      <c r="AJ874" s="192"/>
      <c r="AK874" s="192"/>
      <c r="AL874" s="192"/>
      <c r="AM874" s="192"/>
      <c r="AN874" s="192"/>
      <c r="AP874" s="192"/>
    </row>
    <row r="875" spans="2:42" ht="95.25" customHeight="1" x14ac:dyDescent="0.25">
      <c r="B875" s="241"/>
      <c r="E875" s="244"/>
      <c r="I875" s="244"/>
      <c r="M875" s="244"/>
      <c r="Q875" s="244"/>
      <c r="U875" s="244"/>
      <c r="AE875" s="192"/>
      <c r="AF875" s="192"/>
      <c r="AG875" s="192"/>
      <c r="AH875" s="192"/>
      <c r="AI875" s="192"/>
      <c r="AJ875" s="192"/>
      <c r="AK875" s="192"/>
      <c r="AL875" s="192"/>
      <c r="AM875" s="192"/>
      <c r="AN875" s="192"/>
      <c r="AP875" s="192"/>
    </row>
    <row r="876" spans="2:42" ht="95.25" customHeight="1" x14ac:dyDescent="0.25">
      <c r="B876" s="241"/>
      <c r="E876" s="244"/>
      <c r="I876" s="244"/>
      <c r="M876" s="244"/>
      <c r="Q876" s="244"/>
      <c r="U876" s="244"/>
      <c r="AE876" s="192"/>
      <c r="AF876" s="192"/>
      <c r="AG876" s="192"/>
      <c r="AH876" s="192"/>
      <c r="AI876" s="192"/>
      <c r="AJ876" s="192"/>
      <c r="AK876" s="192"/>
      <c r="AL876" s="192"/>
      <c r="AM876" s="192"/>
      <c r="AN876" s="192"/>
      <c r="AP876" s="192"/>
    </row>
    <row r="877" spans="2:42" ht="95.25" customHeight="1" x14ac:dyDescent="0.25">
      <c r="B877" s="241"/>
      <c r="E877" s="244"/>
      <c r="I877" s="244"/>
      <c r="M877" s="244"/>
      <c r="Q877" s="244"/>
      <c r="U877" s="244"/>
      <c r="AE877" s="192"/>
      <c r="AF877" s="192"/>
      <c r="AG877" s="192"/>
      <c r="AH877" s="192"/>
      <c r="AI877" s="192"/>
      <c r="AJ877" s="192"/>
      <c r="AK877" s="192"/>
      <c r="AL877" s="192"/>
      <c r="AM877" s="192"/>
      <c r="AN877" s="192"/>
      <c r="AP877" s="192"/>
    </row>
    <row r="878" spans="2:42" ht="95.25" customHeight="1" x14ac:dyDescent="0.25">
      <c r="B878" s="241"/>
      <c r="E878" s="244"/>
      <c r="I878" s="244"/>
      <c r="M878" s="244"/>
      <c r="Q878" s="244"/>
      <c r="U878" s="244"/>
      <c r="AE878" s="192"/>
      <c r="AF878" s="192"/>
      <c r="AG878" s="192"/>
      <c r="AH878" s="192"/>
      <c r="AI878" s="192"/>
      <c r="AJ878" s="192"/>
      <c r="AK878" s="192"/>
      <c r="AL878" s="192"/>
      <c r="AM878" s="192"/>
      <c r="AN878" s="192"/>
      <c r="AP878" s="192"/>
    </row>
    <row r="879" spans="2:42" ht="95.25" customHeight="1" x14ac:dyDescent="0.25">
      <c r="B879" s="241"/>
      <c r="E879" s="244"/>
      <c r="I879" s="244"/>
      <c r="M879" s="244"/>
      <c r="Q879" s="244"/>
      <c r="U879" s="244"/>
      <c r="AE879" s="192"/>
      <c r="AF879" s="192"/>
      <c r="AG879" s="192"/>
      <c r="AH879" s="192"/>
      <c r="AI879" s="192"/>
      <c r="AJ879" s="192"/>
      <c r="AK879" s="192"/>
      <c r="AL879" s="192"/>
      <c r="AM879" s="192"/>
      <c r="AN879" s="192"/>
      <c r="AP879" s="192"/>
    </row>
    <row r="880" spans="2:42" ht="95.25" customHeight="1" x14ac:dyDescent="0.25">
      <c r="B880" s="241"/>
      <c r="E880" s="244"/>
      <c r="I880" s="244"/>
      <c r="M880" s="244"/>
      <c r="Q880" s="244"/>
      <c r="U880" s="244"/>
      <c r="AE880" s="192"/>
      <c r="AF880" s="192"/>
      <c r="AG880" s="192"/>
      <c r="AH880" s="192"/>
      <c r="AI880" s="192"/>
      <c r="AJ880" s="192"/>
      <c r="AK880" s="192"/>
      <c r="AL880" s="192"/>
      <c r="AM880" s="192"/>
      <c r="AN880" s="192"/>
      <c r="AP880" s="192"/>
    </row>
    <row r="881" spans="2:42" ht="95.25" customHeight="1" x14ac:dyDescent="0.25">
      <c r="B881" s="241"/>
      <c r="E881" s="244"/>
      <c r="I881" s="244"/>
      <c r="M881" s="244"/>
      <c r="Q881" s="244"/>
      <c r="U881" s="244"/>
      <c r="AE881" s="192"/>
      <c r="AF881" s="192"/>
      <c r="AG881" s="192"/>
      <c r="AH881" s="192"/>
      <c r="AI881" s="192"/>
      <c r="AJ881" s="192"/>
      <c r="AK881" s="192"/>
      <c r="AL881" s="192"/>
      <c r="AM881" s="192"/>
      <c r="AN881" s="192"/>
      <c r="AP881" s="192"/>
    </row>
    <row r="882" spans="2:42" ht="95.25" customHeight="1" x14ac:dyDescent="0.25">
      <c r="B882" s="241"/>
      <c r="E882" s="244"/>
      <c r="I882" s="244"/>
      <c r="M882" s="244"/>
      <c r="Q882" s="244"/>
      <c r="U882" s="244"/>
      <c r="AE882" s="192"/>
      <c r="AF882" s="192"/>
      <c r="AG882" s="192"/>
      <c r="AH882" s="192"/>
      <c r="AI882" s="192"/>
      <c r="AJ882" s="192"/>
      <c r="AK882" s="192"/>
      <c r="AL882" s="192"/>
      <c r="AM882" s="192"/>
      <c r="AN882" s="192"/>
      <c r="AP882" s="192"/>
    </row>
    <row r="883" spans="2:42" ht="95.25" customHeight="1" x14ac:dyDescent="0.25">
      <c r="B883" s="241"/>
      <c r="E883" s="244"/>
      <c r="I883" s="244"/>
      <c r="M883" s="244"/>
      <c r="Q883" s="244"/>
      <c r="U883" s="244"/>
      <c r="AE883" s="192"/>
      <c r="AF883" s="192"/>
      <c r="AG883" s="192"/>
      <c r="AH883" s="192"/>
      <c r="AI883" s="192"/>
      <c r="AJ883" s="192"/>
      <c r="AK883" s="192"/>
      <c r="AL883" s="192"/>
      <c r="AM883" s="192"/>
      <c r="AN883" s="192"/>
      <c r="AP883" s="192"/>
    </row>
    <row r="884" spans="2:42" ht="95.25" customHeight="1" x14ac:dyDescent="0.25">
      <c r="B884" s="241"/>
      <c r="E884" s="244"/>
      <c r="I884" s="244"/>
      <c r="M884" s="244"/>
      <c r="Q884" s="244"/>
      <c r="U884" s="244"/>
      <c r="AE884" s="192"/>
      <c r="AF884" s="192"/>
      <c r="AG884" s="192"/>
      <c r="AH884" s="192"/>
      <c r="AI884" s="192"/>
      <c r="AJ884" s="192"/>
      <c r="AK884" s="192"/>
      <c r="AL884" s="192"/>
      <c r="AM884" s="192"/>
      <c r="AN884" s="192"/>
      <c r="AP884" s="192"/>
    </row>
    <row r="885" spans="2:42" ht="95.25" customHeight="1" x14ac:dyDescent="0.25">
      <c r="B885" s="241"/>
      <c r="E885" s="244"/>
      <c r="I885" s="244"/>
      <c r="M885" s="244"/>
      <c r="Q885" s="244"/>
      <c r="U885" s="244"/>
      <c r="AE885" s="192"/>
      <c r="AF885" s="192"/>
      <c r="AG885" s="192"/>
      <c r="AH885" s="192"/>
      <c r="AI885" s="192"/>
      <c r="AJ885" s="192"/>
      <c r="AK885" s="192"/>
      <c r="AL885" s="192"/>
      <c r="AM885" s="192"/>
      <c r="AN885" s="192"/>
      <c r="AP885" s="192"/>
    </row>
    <row r="886" spans="2:42" ht="95.25" customHeight="1" x14ac:dyDescent="0.25">
      <c r="B886" s="241"/>
      <c r="E886" s="244"/>
      <c r="I886" s="244"/>
      <c r="M886" s="244"/>
      <c r="Q886" s="244"/>
      <c r="U886" s="244"/>
      <c r="AE886" s="192"/>
      <c r="AF886" s="192"/>
      <c r="AG886" s="192"/>
      <c r="AH886" s="192"/>
      <c r="AI886" s="192"/>
      <c r="AJ886" s="192"/>
      <c r="AK886" s="192"/>
      <c r="AL886" s="192"/>
      <c r="AM886" s="192"/>
      <c r="AN886" s="192"/>
      <c r="AP886" s="192"/>
    </row>
    <row r="887" spans="2:42" ht="95.25" customHeight="1" x14ac:dyDescent="0.25">
      <c r="B887" s="241"/>
      <c r="E887" s="244"/>
      <c r="I887" s="244"/>
      <c r="M887" s="244"/>
      <c r="Q887" s="244"/>
      <c r="U887" s="244"/>
      <c r="AE887" s="192"/>
      <c r="AF887" s="192"/>
      <c r="AG887" s="192"/>
      <c r="AH887" s="192"/>
      <c r="AI887" s="192"/>
      <c r="AJ887" s="192"/>
      <c r="AK887" s="192"/>
      <c r="AL887" s="192"/>
      <c r="AM887" s="192"/>
      <c r="AN887" s="192"/>
      <c r="AP887" s="192"/>
    </row>
    <row r="888" spans="2:42" ht="95.25" customHeight="1" x14ac:dyDescent="0.25">
      <c r="B888" s="241"/>
      <c r="E888" s="244"/>
      <c r="I888" s="244"/>
      <c r="M888" s="244"/>
      <c r="Q888" s="244"/>
      <c r="U888" s="244"/>
      <c r="AE888" s="192"/>
      <c r="AF888" s="192"/>
      <c r="AG888" s="192"/>
      <c r="AH888" s="192"/>
      <c r="AI888" s="192"/>
      <c r="AJ888" s="192"/>
      <c r="AK888" s="192"/>
      <c r="AL888" s="192"/>
      <c r="AM888" s="192"/>
      <c r="AN888" s="192"/>
      <c r="AP888" s="192"/>
    </row>
    <row r="889" spans="2:42" ht="95.25" customHeight="1" x14ac:dyDescent="0.25">
      <c r="B889" s="241"/>
      <c r="E889" s="244"/>
      <c r="I889" s="244"/>
      <c r="M889" s="244"/>
      <c r="Q889" s="244"/>
      <c r="U889" s="244"/>
      <c r="AE889" s="192"/>
      <c r="AF889" s="192"/>
      <c r="AG889" s="192"/>
      <c r="AH889" s="192"/>
      <c r="AI889" s="192"/>
      <c r="AJ889" s="192"/>
      <c r="AK889" s="192"/>
      <c r="AL889" s="192"/>
      <c r="AM889" s="192"/>
      <c r="AN889" s="192"/>
      <c r="AP889" s="192"/>
    </row>
    <row r="890" spans="2:42" ht="95.25" customHeight="1" x14ac:dyDescent="0.25">
      <c r="B890" s="241"/>
      <c r="E890" s="244"/>
      <c r="I890" s="244"/>
      <c r="M890" s="244"/>
      <c r="Q890" s="244"/>
      <c r="U890" s="244"/>
      <c r="AE890" s="192"/>
      <c r="AF890" s="192"/>
      <c r="AG890" s="192"/>
      <c r="AH890" s="192"/>
      <c r="AI890" s="192"/>
      <c r="AJ890" s="192"/>
      <c r="AK890" s="192"/>
      <c r="AL890" s="192"/>
      <c r="AM890" s="192"/>
      <c r="AN890" s="192"/>
      <c r="AP890" s="192"/>
    </row>
    <row r="891" spans="2:42" ht="95.25" customHeight="1" x14ac:dyDescent="0.25">
      <c r="B891" s="241"/>
      <c r="E891" s="244"/>
      <c r="I891" s="244"/>
      <c r="M891" s="244"/>
      <c r="Q891" s="244"/>
      <c r="U891" s="244"/>
      <c r="AE891" s="192"/>
      <c r="AF891" s="192"/>
      <c r="AG891" s="192"/>
      <c r="AH891" s="192"/>
      <c r="AI891" s="192"/>
      <c r="AJ891" s="192"/>
      <c r="AK891" s="192"/>
      <c r="AL891" s="192"/>
      <c r="AM891" s="192"/>
      <c r="AN891" s="192"/>
      <c r="AP891" s="192"/>
    </row>
    <row r="892" spans="2:42" ht="95.25" customHeight="1" x14ac:dyDescent="0.25">
      <c r="B892" s="241"/>
      <c r="E892" s="244"/>
      <c r="I892" s="244"/>
      <c r="M892" s="244"/>
      <c r="Q892" s="244"/>
      <c r="U892" s="244"/>
      <c r="AE892" s="192"/>
      <c r="AF892" s="192"/>
      <c r="AG892" s="192"/>
      <c r="AH892" s="192"/>
      <c r="AI892" s="192"/>
      <c r="AJ892" s="192"/>
      <c r="AK892" s="192"/>
      <c r="AL892" s="192"/>
      <c r="AM892" s="192"/>
      <c r="AN892" s="192"/>
      <c r="AP892" s="192"/>
    </row>
    <row r="893" spans="2:42" ht="95.25" customHeight="1" x14ac:dyDescent="0.25">
      <c r="B893" s="241"/>
      <c r="E893" s="244"/>
      <c r="I893" s="244"/>
      <c r="M893" s="244"/>
      <c r="Q893" s="244"/>
      <c r="U893" s="244"/>
      <c r="AE893" s="192"/>
      <c r="AF893" s="192"/>
      <c r="AG893" s="192"/>
      <c r="AH893" s="192"/>
      <c r="AI893" s="192"/>
      <c r="AJ893" s="192"/>
      <c r="AK893" s="192"/>
      <c r="AL893" s="192"/>
      <c r="AM893" s="192"/>
      <c r="AN893" s="192"/>
      <c r="AP893" s="192"/>
    </row>
    <row r="894" spans="2:42" ht="95.25" customHeight="1" x14ac:dyDescent="0.25">
      <c r="B894" s="241"/>
      <c r="E894" s="244"/>
      <c r="I894" s="244"/>
      <c r="M894" s="244"/>
      <c r="Q894" s="244"/>
      <c r="U894" s="244"/>
      <c r="AE894" s="192"/>
      <c r="AF894" s="192"/>
      <c r="AG894" s="192"/>
      <c r="AH894" s="192"/>
      <c r="AI894" s="192"/>
      <c r="AJ894" s="192"/>
      <c r="AK894" s="192"/>
      <c r="AL894" s="192"/>
      <c r="AM894" s="192"/>
      <c r="AN894" s="192"/>
      <c r="AP894" s="192"/>
    </row>
    <row r="895" spans="2:42" ht="95.25" customHeight="1" x14ac:dyDescent="0.25">
      <c r="B895" s="241"/>
      <c r="E895" s="244"/>
      <c r="I895" s="244"/>
      <c r="M895" s="244"/>
      <c r="Q895" s="244"/>
      <c r="U895" s="244"/>
      <c r="AE895" s="192"/>
      <c r="AF895" s="192"/>
      <c r="AG895" s="192"/>
      <c r="AH895" s="192"/>
      <c r="AI895" s="192"/>
      <c r="AJ895" s="192"/>
      <c r="AK895" s="192"/>
      <c r="AL895" s="192"/>
      <c r="AM895" s="192"/>
      <c r="AN895" s="192"/>
      <c r="AP895" s="192"/>
    </row>
    <row r="896" spans="2:42" ht="95.25" customHeight="1" x14ac:dyDescent="0.25">
      <c r="B896" s="241"/>
      <c r="E896" s="244"/>
      <c r="I896" s="244"/>
      <c r="M896" s="244"/>
      <c r="Q896" s="244"/>
      <c r="U896" s="244"/>
      <c r="AE896" s="192"/>
      <c r="AF896" s="192"/>
      <c r="AG896" s="192"/>
      <c r="AH896" s="192"/>
      <c r="AI896" s="192"/>
      <c r="AJ896" s="192"/>
      <c r="AK896" s="192"/>
      <c r="AL896" s="192"/>
      <c r="AM896" s="192"/>
      <c r="AN896" s="192"/>
      <c r="AP896" s="192"/>
    </row>
    <row r="897" spans="2:42" ht="95.25" customHeight="1" x14ac:dyDescent="0.25">
      <c r="B897" s="241"/>
      <c r="E897" s="244"/>
      <c r="I897" s="244"/>
      <c r="M897" s="244"/>
      <c r="Q897" s="244"/>
      <c r="U897" s="244"/>
      <c r="AE897" s="192"/>
      <c r="AF897" s="192"/>
      <c r="AG897" s="192"/>
      <c r="AH897" s="192"/>
      <c r="AI897" s="192"/>
      <c r="AJ897" s="192"/>
      <c r="AK897" s="192"/>
      <c r="AL897" s="192"/>
      <c r="AM897" s="192"/>
      <c r="AN897" s="192"/>
      <c r="AP897" s="192"/>
    </row>
    <row r="898" spans="2:42" ht="95.25" customHeight="1" x14ac:dyDescent="0.25">
      <c r="B898" s="241"/>
      <c r="E898" s="244"/>
      <c r="I898" s="244"/>
      <c r="M898" s="244"/>
      <c r="Q898" s="244"/>
      <c r="U898" s="244"/>
      <c r="AE898" s="192"/>
      <c r="AF898" s="192"/>
      <c r="AG898" s="192"/>
      <c r="AH898" s="192"/>
      <c r="AI898" s="192"/>
      <c r="AJ898" s="192"/>
      <c r="AK898" s="192"/>
      <c r="AL898" s="192"/>
      <c r="AM898" s="192"/>
      <c r="AN898" s="192"/>
      <c r="AP898" s="192"/>
    </row>
    <row r="899" spans="2:42" ht="95.25" customHeight="1" x14ac:dyDescent="0.25">
      <c r="B899" s="241"/>
      <c r="E899" s="244"/>
      <c r="I899" s="244"/>
      <c r="M899" s="244"/>
      <c r="Q899" s="244"/>
      <c r="U899" s="244"/>
      <c r="AE899" s="192"/>
      <c r="AF899" s="192"/>
      <c r="AG899" s="192"/>
      <c r="AH899" s="192"/>
      <c r="AI899" s="192"/>
      <c r="AJ899" s="192"/>
      <c r="AK899" s="192"/>
      <c r="AL899" s="192"/>
      <c r="AM899" s="192"/>
      <c r="AN899" s="192"/>
      <c r="AP899" s="192"/>
    </row>
    <row r="900" spans="2:42" ht="95.25" customHeight="1" x14ac:dyDescent="0.25">
      <c r="B900" s="241"/>
      <c r="E900" s="244"/>
      <c r="I900" s="244"/>
      <c r="M900" s="244"/>
      <c r="Q900" s="244"/>
      <c r="U900" s="244"/>
      <c r="AE900" s="192"/>
      <c r="AF900" s="192"/>
      <c r="AG900" s="192"/>
      <c r="AH900" s="192"/>
      <c r="AI900" s="192"/>
      <c r="AJ900" s="192"/>
      <c r="AK900" s="192"/>
      <c r="AL900" s="192"/>
      <c r="AM900" s="192"/>
      <c r="AN900" s="192"/>
      <c r="AP900" s="192"/>
    </row>
    <row r="901" spans="2:42" ht="95.25" customHeight="1" x14ac:dyDescent="0.25">
      <c r="B901" s="241"/>
      <c r="E901" s="244"/>
      <c r="I901" s="244"/>
      <c r="M901" s="244"/>
      <c r="Q901" s="244"/>
      <c r="U901" s="244"/>
      <c r="AE901" s="192"/>
      <c r="AF901" s="192"/>
      <c r="AG901" s="192"/>
      <c r="AH901" s="192"/>
      <c r="AI901" s="192"/>
      <c r="AJ901" s="192"/>
      <c r="AK901" s="192"/>
      <c r="AL901" s="192"/>
      <c r="AM901" s="192"/>
      <c r="AN901" s="192"/>
      <c r="AP901" s="192"/>
    </row>
    <row r="902" spans="2:42" ht="95.25" customHeight="1" x14ac:dyDescent="0.25">
      <c r="B902" s="241"/>
      <c r="E902" s="244"/>
      <c r="I902" s="244"/>
      <c r="M902" s="244"/>
      <c r="Q902" s="244"/>
      <c r="U902" s="244"/>
      <c r="AE902" s="192"/>
      <c r="AF902" s="192"/>
      <c r="AG902" s="192"/>
      <c r="AH902" s="192"/>
      <c r="AI902" s="192"/>
      <c r="AJ902" s="192"/>
      <c r="AK902" s="192"/>
      <c r="AL902" s="192"/>
      <c r="AM902" s="192"/>
      <c r="AN902" s="192"/>
      <c r="AP902" s="192"/>
    </row>
    <row r="903" spans="2:42" ht="95.25" customHeight="1" x14ac:dyDescent="0.25">
      <c r="B903" s="241"/>
      <c r="E903" s="244"/>
      <c r="I903" s="244"/>
      <c r="M903" s="244"/>
      <c r="Q903" s="244"/>
      <c r="U903" s="244"/>
      <c r="AE903" s="192"/>
      <c r="AF903" s="192"/>
      <c r="AG903" s="192"/>
      <c r="AH903" s="192"/>
      <c r="AI903" s="192"/>
      <c r="AJ903" s="192"/>
      <c r="AK903" s="192"/>
      <c r="AL903" s="192"/>
      <c r="AM903" s="192"/>
      <c r="AN903" s="192"/>
      <c r="AP903" s="192"/>
    </row>
    <row r="904" spans="2:42" ht="95.25" customHeight="1" x14ac:dyDescent="0.25">
      <c r="B904" s="241"/>
      <c r="E904" s="244"/>
      <c r="I904" s="244"/>
      <c r="M904" s="244"/>
      <c r="Q904" s="244"/>
      <c r="U904" s="244"/>
      <c r="AE904" s="192"/>
      <c r="AF904" s="192"/>
      <c r="AG904" s="192"/>
      <c r="AH904" s="192"/>
      <c r="AI904" s="192"/>
      <c r="AJ904" s="192"/>
      <c r="AK904" s="192"/>
      <c r="AL904" s="192"/>
      <c r="AM904" s="192"/>
      <c r="AN904" s="192"/>
      <c r="AP904" s="192"/>
    </row>
    <row r="905" spans="2:42" ht="95.25" customHeight="1" x14ac:dyDescent="0.25">
      <c r="B905" s="241"/>
      <c r="E905" s="244"/>
      <c r="I905" s="244"/>
      <c r="M905" s="244"/>
      <c r="Q905" s="244"/>
      <c r="U905" s="244"/>
      <c r="AE905" s="192"/>
      <c r="AF905" s="192"/>
      <c r="AG905" s="192"/>
      <c r="AH905" s="192"/>
      <c r="AI905" s="192"/>
      <c r="AJ905" s="192"/>
      <c r="AK905" s="192"/>
      <c r="AL905" s="192"/>
      <c r="AM905" s="192"/>
      <c r="AN905" s="192"/>
      <c r="AP905" s="192"/>
    </row>
    <row r="906" spans="2:42" ht="95.25" customHeight="1" x14ac:dyDescent="0.25">
      <c r="B906" s="241"/>
      <c r="E906" s="244"/>
      <c r="I906" s="244"/>
      <c r="M906" s="244"/>
      <c r="Q906" s="244"/>
      <c r="U906" s="244"/>
      <c r="AE906" s="192"/>
      <c r="AF906" s="192"/>
      <c r="AG906" s="192"/>
      <c r="AH906" s="192"/>
      <c r="AI906" s="192"/>
      <c r="AJ906" s="192"/>
      <c r="AK906" s="192"/>
      <c r="AL906" s="192"/>
      <c r="AM906" s="192"/>
      <c r="AN906" s="192"/>
      <c r="AP906" s="192"/>
    </row>
    <row r="907" spans="2:42" ht="95.25" customHeight="1" x14ac:dyDescent="0.25">
      <c r="B907" s="241"/>
      <c r="E907" s="244"/>
      <c r="I907" s="244"/>
      <c r="M907" s="244"/>
      <c r="Q907" s="244"/>
      <c r="U907" s="244"/>
      <c r="AE907" s="192"/>
      <c r="AF907" s="192"/>
      <c r="AG907" s="192"/>
      <c r="AH907" s="192"/>
      <c r="AI907" s="192"/>
      <c r="AJ907" s="192"/>
      <c r="AK907" s="192"/>
      <c r="AL907" s="192"/>
      <c r="AM907" s="192"/>
      <c r="AN907" s="192"/>
      <c r="AP907" s="192"/>
    </row>
    <row r="908" spans="2:42" ht="95.25" customHeight="1" x14ac:dyDescent="0.25">
      <c r="B908" s="241"/>
      <c r="E908" s="244"/>
      <c r="I908" s="244"/>
      <c r="M908" s="244"/>
      <c r="Q908" s="244"/>
      <c r="U908" s="244"/>
      <c r="AE908" s="192"/>
      <c r="AF908" s="192"/>
      <c r="AG908" s="192"/>
      <c r="AH908" s="192"/>
      <c r="AI908" s="192"/>
      <c r="AJ908" s="192"/>
      <c r="AK908" s="192"/>
      <c r="AL908" s="192"/>
      <c r="AM908" s="192"/>
      <c r="AN908" s="192"/>
      <c r="AP908" s="192"/>
    </row>
    <row r="909" spans="2:42" ht="95.25" customHeight="1" x14ac:dyDescent="0.25">
      <c r="B909" s="241"/>
      <c r="E909" s="244"/>
      <c r="I909" s="244"/>
      <c r="M909" s="244"/>
      <c r="Q909" s="244"/>
      <c r="U909" s="244"/>
      <c r="AE909" s="192"/>
      <c r="AF909" s="192"/>
      <c r="AG909" s="192"/>
      <c r="AH909" s="192"/>
      <c r="AI909" s="192"/>
      <c r="AJ909" s="192"/>
      <c r="AK909" s="192"/>
      <c r="AL909" s="192"/>
      <c r="AM909" s="192"/>
      <c r="AN909" s="192"/>
      <c r="AP909" s="192"/>
    </row>
    <row r="910" spans="2:42" ht="95.25" customHeight="1" x14ac:dyDescent="0.25">
      <c r="B910" s="241"/>
      <c r="E910" s="244"/>
      <c r="I910" s="244"/>
      <c r="M910" s="244"/>
      <c r="Q910" s="244"/>
      <c r="U910" s="244"/>
      <c r="AE910" s="192"/>
      <c r="AF910" s="192"/>
      <c r="AG910" s="192"/>
      <c r="AH910" s="192"/>
      <c r="AI910" s="192"/>
      <c r="AJ910" s="192"/>
      <c r="AK910" s="192"/>
      <c r="AL910" s="192"/>
      <c r="AM910" s="192"/>
      <c r="AN910" s="192"/>
      <c r="AP910" s="192"/>
    </row>
    <row r="911" spans="2:42" ht="95.25" customHeight="1" x14ac:dyDescent="0.25">
      <c r="B911" s="241"/>
      <c r="E911" s="244"/>
      <c r="I911" s="244"/>
      <c r="M911" s="244"/>
      <c r="Q911" s="244"/>
      <c r="U911" s="244"/>
      <c r="AE911" s="192"/>
      <c r="AF911" s="192"/>
      <c r="AG911" s="192"/>
      <c r="AH911" s="192"/>
      <c r="AI911" s="192"/>
      <c r="AJ911" s="192"/>
      <c r="AK911" s="192"/>
      <c r="AL911" s="192"/>
      <c r="AM911" s="192"/>
      <c r="AN911" s="192"/>
      <c r="AP911" s="192"/>
    </row>
    <row r="912" spans="2:42" ht="95.25" customHeight="1" x14ac:dyDescent="0.25">
      <c r="B912" s="241"/>
      <c r="E912" s="244"/>
      <c r="I912" s="244"/>
      <c r="M912" s="244"/>
      <c r="Q912" s="244"/>
      <c r="U912" s="244"/>
      <c r="AE912" s="192"/>
      <c r="AF912" s="192"/>
      <c r="AG912" s="192"/>
      <c r="AH912" s="192"/>
      <c r="AI912" s="192"/>
      <c r="AJ912" s="192"/>
      <c r="AK912" s="192"/>
      <c r="AL912" s="192"/>
      <c r="AM912" s="192"/>
      <c r="AN912" s="192"/>
      <c r="AP912" s="192"/>
    </row>
    <row r="913" spans="2:42" ht="95.25" customHeight="1" x14ac:dyDescent="0.25">
      <c r="B913" s="241"/>
      <c r="E913" s="244"/>
      <c r="I913" s="244"/>
      <c r="M913" s="244"/>
      <c r="Q913" s="244"/>
      <c r="U913" s="244"/>
      <c r="AE913" s="192"/>
      <c r="AF913" s="192"/>
      <c r="AG913" s="192"/>
      <c r="AH913" s="192"/>
      <c r="AI913" s="192"/>
      <c r="AJ913" s="192"/>
      <c r="AK913" s="192"/>
      <c r="AL913" s="192"/>
      <c r="AM913" s="192"/>
      <c r="AN913" s="192"/>
      <c r="AP913" s="192"/>
    </row>
    <row r="914" spans="2:42" ht="95.25" customHeight="1" x14ac:dyDescent="0.25">
      <c r="B914" s="241"/>
      <c r="E914" s="244"/>
      <c r="I914" s="244"/>
      <c r="M914" s="244"/>
      <c r="Q914" s="244"/>
      <c r="U914" s="244"/>
      <c r="AE914" s="192"/>
      <c r="AF914" s="192"/>
      <c r="AG914" s="192"/>
      <c r="AH914" s="192"/>
      <c r="AI914" s="192"/>
      <c r="AJ914" s="192"/>
      <c r="AK914" s="192"/>
      <c r="AL914" s="192"/>
      <c r="AM914" s="192"/>
      <c r="AN914" s="192"/>
      <c r="AP914" s="192"/>
    </row>
    <row r="915" spans="2:42" ht="95.25" customHeight="1" x14ac:dyDescent="0.25">
      <c r="B915" s="241"/>
      <c r="E915" s="244"/>
      <c r="I915" s="244"/>
      <c r="M915" s="244"/>
      <c r="Q915" s="244"/>
      <c r="U915" s="244"/>
      <c r="AE915" s="192"/>
      <c r="AF915" s="192"/>
      <c r="AG915" s="192"/>
      <c r="AH915" s="192"/>
      <c r="AI915" s="192"/>
      <c r="AJ915" s="192"/>
      <c r="AK915" s="192"/>
      <c r="AL915" s="192"/>
      <c r="AM915" s="192"/>
      <c r="AN915" s="192"/>
      <c r="AP915" s="192"/>
    </row>
    <row r="916" spans="2:42" ht="95.25" customHeight="1" x14ac:dyDescent="0.25">
      <c r="B916" s="241"/>
      <c r="E916" s="244"/>
      <c r="I916" s="244"/>
      <c r="M916" s="244"/>
      <c r="Q916" s="244"/>
      <c r="U916" s="244"/>
      <c r="AE916" s="192"/>
      <c r="AF916" s="192"/>
      <c r="AG916" s="192"/>
      <c r="AH916" s="192"/>
      <c r="AI916" s="192"/>
      <c r="AJ916" s="192"/>
      <c r="AK916" s="192"/>
      <c r="AL916" s="192"/>
      <c r="AM916" s="192"/>
      <c r="AN916" s="192"/>
      <c r="AP916" s="192"/>
    </row>
    <row r="917" spans="2:42" ht="95.25" customHeight="1" x14ac:dyDescent="0.25">
      <c r="B917" s="241"/>
      <c r="E917" s="244"/>
      <c r="I917" s="244"/>
      <c r="M917" s="244"/>
      <c r="Q917" s="244"/>
      <c r="U917" s="244"/>
      <c r="AE917" s="192"/>
      <c r="AF917" s="192"/>
      <c r="AG917" s="192"/>
      <c r="AH917" s="192"/>
      <c r="AI917" s="192"/>
      <c r="AJ917" s="192"/>
      <c r="AK917" s="192"/>
      <c r="AL917" s="192"/>
      <c r="AM917" s="192"/>
      <c r="AN917" s="192"/>
      <c r="AP917" s="192"/>
    </row>
    <row r="918" spans="2:42" ht="95.25" customHeight="1" x14ac:dyDescent="0.25">
      <c r="B918" s="241"/>
      <c r="E918" s="244"/>
      <c r="I918" s="244"/>
      <c r="M918" s="244"/>
      <c r="Q918" s="244"/>
      <c r="U918" s="244"/>
      <c r="AE918" s="192"/>
      <c r="AF918" s="192"/>
      <c r="AG918" s="192"/>
      <c r="AH918" s="192"/>
      <c r="AI918" s="192"/>
      <c r="AJ918" s="192"/>
      <c r="AK918" s="192"/>
      <c r="AL918" s="192"/>
      <c r="AM918" s="192"/>
      <c r="AN918" s="192"/>
      <c r="AP918" s="192"/>
    </row>
    <row r="919" spans="2:42" ht="95.25" customHeight="1" x14ac:dyDescent="0.25">
      <c r="B919" s="241"/>
      <c r="E919" s="244"/>
      <c r="I919" s="244"/>
      <c r="M919" s="244"/>
      <c r="Q919" s="244"/>
      <c r="U919" s="244"/>
      <c r="AE919" s="192"/>
      <c r="AF919" s="192"/>
      <c r="AG919" s="192"/>
      <c r="AH919" s="192"/>
      <c r="AI919" s="192"/>
      <c r="AJ919" s="192"/>
      <c r="AK919" s="192"/>
      <c r="AL919" s="192"/>
      <c r="AM919" s="192"/>
      <c r="AN919" s="192"/>
      <c r="AP919" s="192"/>
    </row>
    <row r="920" spans="2:42" ht="95.25" customHeight="1" x14ac:dyDescent="0.25">
      <c r="B920" s="241"/>
      <c r="E920" s="244"/>
      <c r="I920" s="244"/>
      <c r="M920" s="244"/>
      <c r="Q920" s="244"/>
      <c r="U920" s="244"/>
      <c r="AE920" s="192"/>
      <c r="AF920" s="192"/>
      <c r="AG920" s="192"/>
      <c r="AH920" s="192"/>
      <c r="AI920" s="192"/>
      <c r="AJ920" s="192"/>
      <c r="AK920" s="192"/>
      <c r="AL920" s="192"/>
      <c r="AM920" s="192"/>
      <c r="AN920" s="192"/>
      <c r="AP920" s="192"/>
    </row>
    <row r="921" spans="2:42" ht="95.25" customHeight="1" x14ac:dyDescent="0.25">
      <c r="B921" s="241"/>
      <c r="E921" s="244"/>
      <c r="I921" s="244"/>
      <c r="M921" s="244"/>
      <c r="Q921" s="244"/>
      <c r="U921" s="244"/>
      <c r="AE921" s="192"/>
      <c r="AF921" s="192"/>
      <c r="AG921" s="192"/>
      <c r="AH921" s="192"/>
      <c r="AI921" s="192"/>
      <c r="AJ921" s="192"/>
      <c r="AK921" s="192"/>
      <c r="AL921" s="192"/>
      <c r="AM921" s="192"/>
      <c r="AN921" s="192"/>
      <c r="AP921" s="192"/>
    </row>
    <row r="922" spans="2:42" ht="95.25" customHeight="1" x14ac:dyDescent="0.25">
      <c r="B922" s="241"/>
      <c r="E922" s="244"/>
      <c r="I922" s="244"/>
      <c r="M922" s="244"/>
      <c r="Q922" s="244"/>
      <c r="U922" s="244"/>
      <c r="AE922" s="192"/>
      <c r="AF922" s="192"/>
      <c r="AG922" s="192"/>
      <c r="AH922" s="192"/>
      <c r="AI922" s="192"/>
      <c r="AJ922" s="192"/>
      <c r="AK922" s="192"/>
      <c r="AL922" s="192"/>
      <c r="AM922" s="192"/>
      <c r="AN922" s="192"/>
      <c r="AP922" s="192"/>
    </row>
    <row r="923" spans="2:42" ht="95.25" customHeight="1" x14ac:dyDescent="0.25">
      <c r="B923" s="241"/>
      <c r="E923" s="244"/>
      <c r="I923" s="244"/>
      <c r="M923" s="244"/>
      <c r="Q923" s="244"/>
      <c r="U923" s="244"/>
      <c r="AE923" s="192"/>
      <c r="AF923" s="192"/>
      <c r="AG923" s="192"/>
      <c r="AH923" s="192"/>
      <c r="AI923" s="192"/>
      <c r="AJ923" s="192"/>
      <c r="AK923" s="192"/>
      <c r="AL923" s="192"/>
      <c r="AM923" s="192"/>
      <c r="AN923" s="192"/>
      <c r="AP923" s="192"/>
    </row>
    <row r="924" spans="2:42" ht="95.25" customHeight="1" x14ac:dyDescent="0.25">
      <c r="B924" s="241"/>
      <c r="E924" s="244"/>
      <c r="I924" s="244"/>
      <c r="M924" s="244"/>
      <c r="Q924" s="244"/>
      <c r="U924" s="244"/>
      <c r="AE924" s="192"/>
      <c r="AF924" s="192"/>
      <c r="AG924" s="192"/>
      <c r="AH924" s="192"/>
      <c r="AI924" s="192"/>
      <c r="AJ924" s="192"/>
      <c r="AK924" s="192"/>
      <c r="AL924" s="192"/>
      <c r="AM924" s="192"/>
      <c r="AN924" s="192"/>
      <c r="AP924" s="192"/>
    </row>
    <row r="925" spans="2:42" ht="95.25" customHeight="1" x14ac:dyDescent="0.25">
      <c r="B925" s="241"/>
      <c r="E925" s="244"/>
      <c r="I925" s="244"/>
      <c r="M925" s="244"/>
      <c r="Q925" s="244"/>
      <c r="U925" s="244"/>
      <c r="AE925" s="192"/>
      <c r="AF925" s="192"/>
      <c r="AG925" s="192"/>
      <c r="AH925" s="192"/>
      <c r="AI925" s="192"/>
      <c r="AJ925" s="192"/>
      <c r="AK925" s="192"/>
      <c r="AL925" s="192"/>
      <c r="AM925" s="192"/>
      <c r="AN925" s="192"/>
      <c r="AP925" s="192"/>
    </row>
    <row r="926" spans="2:42" ht="95.25" customHeight="1" x14ac:dyDescent="0.25">
      <c r="B926" s="241"/>
      <c r="E926" s="244"/>
      <c r="I926" s="244"/>
      <c r="M926" s="244"/>
      <c r="Q926" s="244"/>
      <c r="U926" s="244"/>
      <c r="AE926" s="192"/>
      <c r="AF926" s="192"/>
      <c r="AG926" s="192"/>
      <c r="AH926" s="192"/>
      <c r="AI926" s="192"/>
      <c r="AJ926" s="192"/>
      <c r="AK926" s="192"/>
      <c r="AL926" s="192"/>
      <c r="AM926" s="192"/>
      <c r="AN926" s="192"/>
      <c r="AP926" s="192"/>
    </row>
    <row r="927" spans="2:42" ht="95.25" customHeight="1" x14ac:dyDescent="0.25">
      <c r="B927" s="241"/>
      <c r="E927" s="244"/>
      <c r="I927" s="244"/>
      <c r="M927" s="244"/>
      <c r="Q927" s="244"/>
      <c r="U927" s="244"/>
      <c r="AE927" s="192"/>
      <c r="AF927" s="192"/>
      <c r="AG927" s="192"/>
      <c r="AH927" s="192"/>
      <c r="AI927" s="192"/>
      <c r="AJ927" s="192"/>
      <c r="AK927" s="192"/>
      <c r="AL927" s="192"/>
      <c r="AM927" s="192"/>
      <c r="AN927" s="192"/>
      <c r="AP927" s="192"/>
    </row>
    <row r="928" spans="2:42" ht="95.25" customHeight="1" x14ac:dyDescent="0.25">
      <c r="B928" s="241"/>
      <c r="E928" s="244"/>
      <c r="I928" s="244"/>
      <c r="M928" s="244"/>
      <c r="Q928" s="244"/>
      <c r="U928" s="244"/>
      <c r="AE928" s="192"/>
      <c r="AF928" s="192"/>
      <c r="AG928" s="192"/>
      <c r="AH928" s="192"/>
      <c r="AI928" s="192"/>
      <c r="AJ928" s="192"/>
      <c r="AK928" s="192"/>
      <c r="AL928" s="192"/>
      <c r="AM928" s="192"/>
      <c r="AN928" s="192"/>
      <c r="AP928" s="192"/>
    </row>
    <row r="929" spans="2:42" ht="95.25" customHeight="1" x14ac:dyDescent="0.25">
      <c r="B929" s="241"/>
      <c r="E929" s="244"/>
      <c r="I929" s="244"/>
      <c r="M929" s="244"/>
      <c r="Q929" s="244"/>
      <c r="U929" s="244"/>
      <c r="AE929" s="192"/>
      <c r="AF929" s="192"/>
      <c r="AG929" s="192"/>
      <c r="AH929" s="192"/>
      <c r="AI929" s="192"/>
      <c r="AJ929" s="192"/>
      <c r="AK929" s="192"/>
      <c r="AL929" s="192"/>
      <c r="AM929" s="192"/>
      <c r="AN929" s="192"/>
      <c r="AP929" s="192"/>
    </row>
    <row r="930" spans="2:42" ht="95.25" customHeight="1" x14ac:dyDescent="0.25">
      <c r="B930" s="241"/>
      <c r="E930" s="244"/>
      <c r="I930" s="244"/>
      <c r="M930" s="244"/>
      <c r="Q930" s="244"/>
      <c r="U930" s="244"/>
      <c r="AE930" s="192"/>
      <c r="AF930" s="192"/>
      <c r="AG930" s="192"/>
      <c r="AH930" s="192"/>
      <c r="AI930" s="192"/>
      <c r="AJ930" s="192"/>
      <c r="AK930" s="192"/>
      <c r="AL930" s="192"/>
      <c r="AM930" s="192"/>
      <c r="AN930" s="192"/>
      <c r="AP930" s="192"/>
    </row>
    <row r="931" spans="2:42" ht="95.25" customHeight="1" x14ac:dyDescent="0.25">
      <c r="B931" s="241"/>
      <c r="E931" s="244"/>
      <c r="I931" s="244"/>
      <c r="M931" s="244"/>
      <c r="Q931" s="244"/>
      <c r="U931" s="244"/>
      <c r="AE931" s="192"/>
      <c r="AF931" s="192"/>
      <c r="AG931" s="192"/>
      <c r="AH931" s="192"/>
      <c r="AI931" s="192"/>
      <c r="AJ931" s="192"/>
      <c r="AK931" s="192"/>
      <c r="AL931" s="192"/>
      <c r="AM931" s="192"/>
      <c r="AN931" s="192"/>
      <c r="AP931" s="192"/>
    </row>
    <row r="932" spans="2:42" ht="95.25" customHeight="1" x14ac:dyDescent="0.25">
      <c r="B932" s="241"/>
      <c r="E932" s="244"/>
      <c r="I932" s="244"/>
      <c r="M932" s="244"/>
      <c r="Q932" s="244"/>
      <c r="U932" s="244"/>
      <c r="AE932" s="192"/>
      <c r="AF932" s="192"/>
      <c r="AG932" s="192"/>
      <c r="AH932" s="192"/>
      <c r="AI932" s="192"/>
      <c r="AJ932" s="192"/>
      <c r="AK932" s="192"/>
      <c r="AL932" s="192"/>
      <c r="AM932" s="192"/>
      <c r="AN932" s="192"/>
      <c r="AP932" s="192"/>
    </row>
    <row r="933" spans="2:42" ht="95.25" customHeight="1" x14ac:dyDescent="0.25">
      <c r="B933" s="241"/>
      <c r="E933" s="244"/>
      <c r="I933" s="244"/>
      <c r="M933" s="244"/>
      <c r="Q933" s="244"/>
      <c r="U933" s="244"/>
      <c r="AE933" s="192"/>
      <c r="AF933" s="192"/>
      <c r="AG933" s="192"/>
      <c r="AH933" s="192"/>
      <c r="AI933" s="192"/>
      <c r="AJ933" s="192"/>
      <c r="AK933" s="192"/>
      <c r="AL933" s="192"/>
      <c r="AM933" s="192"/>
      <c r="AN933" s="192"/>
      <c r="AP933" s="192"/>
    </row>
    <row r="934" spans="2:42" ht="95.25" customHeight="1" x14ac:dyDescent="0.25">
      <c r="B934" s="241"/>
      <c r="E934" s="244"/>
      <c r="I934" s="244"/>
      <c r="M934" s="244"/>
      <c r="Q934" s="244"/>
      <c r="U934" s="244"/>
      <c r="AE934" s="192"/>
      <c r="AF934" s="192"/>
      <c r="AG934" s="192"/>
      <c r="AH934" s="192"/>
      <c r="AI934" s="192"/>
      <c r="AJ934" s="192"/>
      <c r="AK934" s="192"/>
      <c r="AL934" s="192"/>
      <c r="AM934" s="192"/>
      <c r="AN934" s="192"/>
      <c r="AP934" s="192"/>
    </row>
    <row r="935" spans="2:42" ht="95.25" customHeight="1" x14ac:dyDescent="0.25">
      <c r="B935" s="241"/>
      <c r="E935" s="244"/>
      <c r="I935" s="244"/>
      <c r="M935" s="244"/>
      <c r="Q935" s="244"/>
      <c r="U935" s="244"/>
      <c r="AE935" s="192"/>
      <c r="AF935" s="192"/>
      <c r="AG935" s="192"/>
      <c r="AH935" s="192"/>
      <c r="AI935" s="192"/>
      <c r="AJ935" s="192"/>
      <c r="AK935" s="192"/>
      <c r="AL935" s="192"/>
      <c r="AM935" s="192"/>
      <c r="AN935" s="192"/>
      <c r="AP935" s="192"/>
    </row>
    <row r="936" spans="2:42" ht="95.25" customHeight="1" x14ac:dyDescent="0.25">
      <c r="B936" s="241"/>
      <c r="E936" s="244"/>
      <c r="I936" s="244"/>
      <c r="M936" s="244"/>
      <c r="Q936" s="244"/>
      <c r="U936" s="244"/>
      <c r="AE936" s="192"/>
      <c r="AF936" s="192"/>
      <c r="AG936" s="192"/>
      <c r="AH936" s="192"/>
      <c r="AI936" s="192"/>
      <c r="AJ936" s="192"/>
      <c r="AK936" s="192"/>
      <c r="AL936" s="192"/>
      <c r="AM936" s="192"/>
      <c r="AN936" s="192"/>
      <c r="AP936" s="192"/>
    </row>
    <row r="937" spans="2:42" ht="95.25" customHeight="1" x14ac:dyDescent="0.25">
      <c r="B937" s="241"/>
      <c r="E937" s="244"/>
      <c r="I937" s="244"/>
      <c r="M937" s="244"/>
      <c r="Q937" s="244"/>
      <c r="U937" s="244"/>
      <c r="AE937" s="192"/>
      <c r="AF937" s="192"/>
      <c r="AG937" s="192"/>
      <c r="AH937" s="192"/>
      <c r="AI937" s="192"/>
      <c r="AJ937" s="192"/>
      <c r="AK937" s="192"/>
      <c r="AL937" s="192"/>
      <c r="AM937" s="192"/>
      <c r="AN937" s="192"/>
      <c r="AP937" s="192"/>
    </row>
    <row r="938" spans="2:42" ht="95.25" customHeight="1" x14ac:dyDescent="0.25">
      <c r="B938" s="241"/>
      <c r="E938" s="244"/>
      <c r="I938" s="244"/>
      <c r="M938" s="244"/>
      <c r="Q938" s="244"/>
      <c r="U938" s="244"/>
      <c r="AE938" s="192"/>
      <c r="AF938" s="192"/>
      <c r="AG938" s="192"/>
      <c r="AH938" s="192"/>
      <c r="AI938" s="192"/>
      <c r="AJ938" s="192"/>
      <c r="AK938" s="192"/>
      <c r="AL938" s="192"/>
      <c r="AM938" s="192"/>
      <c r="AN938" s="192"/>
      <c r="AP938" s="192"/>
    </row>
    <row r="939" spans="2:42" ht="95.25" customHeight="1" x14ac:dyDescent="0.25">
      <c r="B939" s="241"/>
      <c r="E939" s="244"/>
      <c r="I939" s="244"/>
      <c r="M939" s="244"/>
      <c r="Q939" s="244"/>
      <c r="U939" s="244"/>
      <c r="AE939" s="192"/>
      <c r="AF939" s="192"/>
      <c r="AG939" s="192"/>
      <c r="AH939" s="192"/>
      <c r="AI939" s="192"/>
      <c r="AJ939" s="192"/>
      <c r="AK939" s="192"/>
      <c r="AL939" s="192"/>
      <c r="AM939" s="192"/>
      <c r="AN939" s="192"/>
      <c r="AP939" s="192"/>
    </row>
    <row r="940" spans="2:42" ht="95.25" customHeight="1" x14ac:dyDescent="0.25">
      <c r="B940" s="241"/>
      <c r="E940" s="244"/>
      <c r="I940" s="244"/>
      <c r="M940" s="244"/>
      <c r="Q940" s="244"/>
      <c r="U940" s="244"/>
      <c r="AE940" s="192"/>
      <c r="AF940" s="192"/>
      <c r="AG940" s="192"/>
      <c r="AH940" s="192"/>
      <c r="AI940" s="192"/>
      <c r="AJ940" s="192"/>
      <c r="AK940" s="192"/>
      <c r="AL940" s="192"/>
      <c r="AM940" s="192"/>
      <c r="AN940" s="192"/>
      <c r="AP940" s="192"/>
    </row>
    <row r="941" spans="2:42" ht="95.25" customHeight="1" x14ac:dyDescent="0.25">
      <c r="B941" s="241"/>
      <c r="E941" s="244"/>
      <c r="I941" s="244"/>
      <c r="M941" s="244"/>
      <c r="Q941" s="244"/>
      <c r="U941" s="244"/>
      <c r="AE941" s="192"/>
      <c r="AF941" s="192"/>
      <c r="AG941" s="192"/>
      <c r="AH941" s="192"/>
      <c r="AI941" s="192"/>
      <c r="AJ941" s="192"/>
      <c r="AK941" s="192"/>
      <c r="AL941" s="192"/>
      <c r="AM941" s="192"/>
      <c r="AN941" s="192"/>
      <c r="AP941" s="192"/>
    </row>
    <row r="942" spans="2:42" ht="95.25" customHeight="1" x14ac:dyDescent="0.25">
      <c r="B942" s="241"/>
      <c r="E942" s="244"/>
      <c r="I942" s="244"/>
      <c r="M942" s="244"/>
      <c r="Q942" s="244"/>
      <c r="U942" s="244"/>
      <c r="AE942" s="192"/>
      <c r="AF942" s="192"/>
      <c r="AG942" s="192"/>
      <c r="AH942" s="192"/>
      <c r="AI942" s="192"/>
      <c r="AJ942" s="192"/>
      <c r="AK942" s="192"/>
      <c r="AL942" s="192"/>
      <c r="AM942" s="192"/>
      <c r="AN942" s="192"/>
      <c r="AP942" s="192"/>
    </row>
    <row r="943" spans="2:42" ht="95.25" customHeight="1" x14ac:dyDescent="0.25">
      <c r="B943" s="241"/>
      <c r="E943" s="244"/>
      <c r="I943" s="244"/>
      <c r="M943" s="244"/>
      <c r="Q943" s="244"/>
      <c r="U943" s="244"/>
      <c r="AE943" s="192"/>
      <c r="AF943" s="192"/>
      <c r="AG943" s="192"/>
      <c r="AH943" s="192"/>
      <c r="AI943" s="192"/>
      <c r="AJ943" s="192"/>
      <c r="AK943" s="192"/>
      <c r="AL943" s="192"/>
      <c r="AM943" s="192"/>
      <c r="AN943" s="192"/>
      <c r="AP943" s="192"/>
    </row>
    <row r="944" spans="2:42" ht="95.25" customHeight="1" x14ac:dyDescent="0.25">
      <c r="B944" s="241"/>
      <c r="E944" s="244"/>
      <c r="I944" s="244"/>
      <c r="M944" s="244"/>
      <c r="Q944" s="244"/>
      <c r="U944" s="244"/>
      <c r="AE944" s="192"/>
      <c r="AF944" s="192"/>
      <c r="AG944" s="192"/>
      <c r="AH944" s="192"/>
      <c r="AI944" s="192"/>
      <c r="AJ944" s="192"/>
      <c r="AK944" s="192"/>
      <c r="AL944" s="192"/>
      <c r="AM944" s="192"/>
      <c r="AN944" s="192"/>
      <c r="AP944" s="192"/>
    </row>
    <row r="945" spans="2:42" ht="95.25" customHeight="1" x14ac:dyDescent="0.25">
      <c r="B945" s="241"/>
      <c r="E945" s="244"/>
      <c r="I945" s="244"/>
      <c r="M945" s="244"/>
      <c r="Q945" s="244"/>
      <c r="U945" s="244"/>
      <c r="AE945" s="192"/>
      <c r="AF945" s="192"/>
      <c r="AG945" s="192"/>
      <c r="AH945" s="192"/>
      <c r="AI945" s="192"/>
      <c r="AJ945" s="192"/>
      <c r="AK945" s="192"/>
      <c r="AL945" s="192"/>
      <c r="AM945" s="192"/>
      <c r="AN945" s="192"/>
      <c r="AP945" s="192"/>
    </row>
    <row r="946" spans="2:42" ht="95.25" customHeight="1" x14ac:dyDescent="0.25">
      <c r="B946" s="241"/>
      <c r="E946" s="244"/>
      <c r="I946" s="244"/>
      <c r="M946" s="244"/>
      <c r="Q946" s="244"/>
      <c r="U946" s="244"/>
      <c r="AE946" s="192"/>
      <c r="AF946" s="192"/>
      <c r="AG946" s="192"/>
      <c r="AH946" s="192"/>
      <c r="AI946" s="192"/>
      <c r="AJ946" s="192"/>
      <c r="AK946" s="192"/>
      <c r="AL946" s="192"/>
      <c r="AM946" s="192"/>
      <c r="AN946" s="192"/>
      <c r="AP946" s="192"/>
    </row>
    <row r="947" spans="2:42" ht="95.25" customHeight="1" x14ac:dyDescent="0.25">
      <c r="B947" s="241"/>
      <c r="E947" s="244"/>
      <c r="I947" s="244"/>
      <c r="M947" s="244"/>
      <c r="Q947" s="244"/>
      <c r="U947" s="244"/>
      <c r="AE947" s="192"/>
      <c r="AF947" s="192"/>
      <c r="AG947" s="192"/>
      <c r="AH947" s="192"/>
      <c r="AI947" s="192"/>
      <c r="AJ947" s="192"/>
      <c r="AK947" s="192"/>
      <c r="AL947" s="192"/>
      <c r="AM947" s="192"/>
      <c r="AN947" s="192"/>
      <c r="AP947" s="192"/>
    </row>
    <row r="948" spans="2:42" ht="95.25" customHeight="1" x14ac:dyDescent="0.25">
      <c r="B948" s="241"/>
      <c r="E948" s="244"/>
      <c r="I948" s="244"/>
      <c r="M948" s="244"/>
      <c r="Q948" s="244"/>
      <c r="U948" s="244"/>
      <c r="AE948" s="192"/>
      <c r="AF948" s="192"/>
      <c r="AG948" s="192"/>
      <c r="AH948" s="192"/>
      <c r="AI948" s="192"/>
      <c r="AJ948" s="192"/>
      <c r="AK948" s="192"/>
      <c r="AL948" s="192"/>
      <c r="AM948" s="192"/>
      <c r="AN948" s="192"/>
      <c r="AP948" s="192"/>
    </row>
    <row r="949" spans="2:42" ht="95.25" customHeight="1" x14ac:dyDescent="0.25">
      <c r="B949" s="241"/>
      <c r="E949" s="244"/>
      <c r="I949" s="244"/>
      <c r="M949" s="244"/>
      <c r="Q949" s="244"/>
      <c r="U949" s="244"/>
      <c r="AE949" s="192"/>
      <c r="AF949" s="192"/>
      <c r="AG949" s="192"/>
      <c r="AH949" s="192"/>
      <c r="AI949" s="192"/>
      <c r="AJ949" s="192"/>
      <c r="AK949" s="192"/>
      <c r="AL949" s="192"/>
      <c r="AM949" s="192"/>
      <c r="AN949" s="192"/>
      <c r="AP949" s="192"/>
    </row>
    <row r="950" spans="2:42" ht="95.25" customHeight="1" x14ac:dyDescent="0.25">
      <c r="B950" s="241"/>
      <c r="E950" s="244"/>
      <c r="I950" s="244"/>
      <c r="M950" s="244"/>
      <c r="Q950" s="244"/>
      <c r="U950" s="244"/>
      <c r="AE950" s="192"/>
      <c r="AF950" s="192"/>
      <c r="AG950" s="192"/>
      <c r="AH950" s="192"/>
      <c r="AI950" s="192"/>
      <c r="AJ950" s="192"/>
      <c r="AK950" s="192"/>
      <c r="AL950" s="192"/>
      <c r="AM950" s="192"/>
      <c r="AN950" s="192"/>
      <c r="AP950" s="192"/>
    </row>
    <row r="951" spans="2:42" ht="95.25" customHeight="1" x14ac:dyDescent="0.25">
      <c r="B951" s="241"/>
      <c r="E951" s="244"/>
      <c r="I951" s="244"/>
      <c r="M951" s="244"/>
      <c r="Q951" s="244"/>
      <c r="U951" s="244"/>
      <c r="AE951" s="192"/>
      <c r="AF951" s="192"/>
      <c r="AG951" s="192"/>
      <c r="AH951" s="192"/>
      <c r="AI951" s="192"/>
      <c r="AJ951" s="192"/>
      <c r="AK951" s="192"/>
      <c r="AL951" s="192"/>
      <c r="AM951" s="192"/>
      <c r="AN951" s="192"/>
      <c r="AP951" s="192"/>
    </row>
    <row r="952" spans="2:42" ht="95.25" customHeight="1" x14ac:dyDescent="0.25">
      <c r="B952" s="241"/>
      <c r="E952" s="244"/>
      <c r="I952" s="244"/>
      <c r="M952" s="244"/>
      <c r="Q952" s="244"/>
      <c r="U952" s="244"/>
      <c r="AE952" s="192"/>
      <c r="AF952" s="192"/>
      <c r="AG952" s="192"/>
      <c r="AH952" s="192"/>
      <c r="AI952" s="192"/>
      <c r="AJ952" s="192"/>
      <c r="AK952" s="192"/>
      <c r="AL952" s="192"/>
      <c r="AM952" s="192"/>
      <c r="AN952" s="192"/>
      <c r="AP952" s="192"/>
    </row>
    <row r="953" spans="2:42" ht="95.25" customHeight="1" x14ac:dyDescent="0.25">
      <c r="B953" s="241"/>
      <c r="E953" s="244"/>
      <c r="I953" s="244"/>
      <c r="M953" s="244"/>
      <c r="Q953" s="244"/>
      <c r="U953" s="244"/>
      <c r="AE953" s="192"/>
      <c r="AF953" s="192"/>
      <c r="AG953" s="192"/>
      <c r="AH953" s="192"/>
      <c r="AI953" s="192"/>
      <c r="AJ953" s="192"/>
      <c r="AK953" s="192"/>
      <c r="AL953" s="192"/>
      <c r="AM953" s="192"/>
      <c r="AN953" s="192"/>
      <c r="AP953" s="192"/>
    </row>
    <row r="954" spans="2:42" ht="95.25" customHeight="1" x14ac:dyDescent="0.25">
      <c r="B954" s="241"/>
      <c r="E954" s="244"/>
      <c r="I954" s="244"/>
      <c r="M954" s="244"/>
      <c r="Q954" s="244"/>
      <c r="U954" s="244"/>
      <c r="AE954" s="192"/>
      <c r="AF954" s="192"/>
      <c r="AG954" s="192"/>
      <c r="AH954" s="192"/>
      <c r="AI954" s="192"/>
      <c r="AJ954" s="192"/>
      <c r="AK954" s="192"/>
      <c r="AL954" s="192"/>
      <c r="AM954" s="192"/>
      <c r="AN954" s="192"/>
      <c r="AP954" s="192"/>
    </row>
    <row r="955" spans="2:42" ht="95.25" customHeight="1" x14ac:dyDescent="0.25">
      <c r="B955" s="241"/>
      <c r="E955" s="244"/>
      <c r="I955" s="244"/>
      <c r="M955" s="244"/>
      <c r="Q955" s="244"/>
      <c r="U955" s="244"/>
      <c r="AE955" s="192"/>
      <c r="AF955" s="192"/>
      <c r="AG955" s="192"/>
      <c r="AH955" s="192"/>
      <c r="AI955" s="192"/>
      <c r="AJ955" s="192"/>
      <c r="AK955" s="192"/>
      <c r="AL955" s="192"/>
      <c r="AM955" s="192"/>
      <c r="AN955" s="192"/>
      <c r="AP955" s="192"/>
    </row>
    <row r="956" spans="2:42" ht="95.25" customHeight="1" x14ac:dyDescent="0.25">
      <c r="B956" s="241"/>
      <c r="E956" s="244"/>
      <c r="I956" s="244"/>
      <c r="M956" s="244"/>
      <c r="Q956" s="244"/>
      <c r="U956" s="244"/>
      <c r="AE956" s="192"/>
      <c r="AF956" s="192"/>
      <c r="AG956" s="192"/>
      <c r="AH956" s="192"/>
      <c r="AI956" s="192"/>
      <c r="AJ956" s="192"/>
      <c r="AK956" s="192"/>
      <c r="AL956" s="192"/>
      <c r="AM956" s="192"/>
      <c r="AN956" s="192"/>
      <c r="AP956" s="192"/>
    </row>
    <row r="957" spans="2:42" ht="95.25" customHeight="1" x14ac:dyDescent="0.25">
      <c r="B957" s="241"/>
      <c r="E957" s="244"/>
      <c r="I957" s="244"/>
      <c r="M957" s="244"/>
      <c r="Q957" s="244"/>
      <c r="U957" s="244"/>
      <c r="AE957" s="192"/>
      <c r="AF957" s="192"/>
      <c r="AG957" s="192"/>
      <c r="AH957" s="192"/>
      <c r="AI957" s="192"/>
      <c r="AJ957" s="192"/>
      <c r="AK957" s="192"/>
      <c r="AL957" s="192"/>
      <c r="AM957" s="192"/>
      <c r="AN957" s="192"/>
      <c r="AP957" s="192"/>
    </row>
    <row r="958" spans="2:42" ht="95.25" customHeight="1" x14ac:dyDescent="0.25">
      <c r="B958" s="241"/>
      <c r="E958" s="244"/>
      <c r="I958" s="244"/>
      <c r="M958" s="244"/>
      <c r="Q958" s="244"/>
      <c r="U958" s="244"/>
      <c r="AE958" s="192"/>
      <c r="AF958" s="192"/>
      <c r="AG958" s="192"/>
      <c r="AH958" s="192"/>
      <c r="AI958" s="192"/>
      <c r="AJ958" s="192"/>
      <c r="AK958" s="192"/>
      <c r="AL958" s="192"/>
      <c r="AM958" s="192"/>
      <c r="AN958" s="192"/>
      <c r="AP958" s="192"/>
    </row>
    <row r="959" spans="2:42" ht="95.25" customHeight="1" x14ac:dyDescent="0.25">
      <c r="B959" s="241"/>
      <c r="E959" s="244"/>
      <c r="I959" s="244"/>
      <c r="M959" s="244"/>
      <c r="Q959" s="244"/>
      <c r="U959" s="244"/>
      <c r="AE959" s="192"/>
      <c r="AF959" s="192"/>
      <c r="AG959" s="192"/>
      <c r="AH959" s="192"/>
      <c r="AI959" s="192"/>
      <c r="AJ959" s="192"/>
      <c r="AK959" s="192"/>
      <c r="AL959" s="192"/>
      <c r="AM959" s="192"/>
      <c r="AN959" s="192"/>
      <c r="AP959" s="192"/>
    </row>
    <row r="960" spans="2:42" ht="95.25" customHeight="1" x14ac:dyDescent="0.25">
      <c r="B960" s="241"/>
      <c r="E960" s="244"/>
      <c r="I960" s="244"/>
      <c r="M960" s="244"/>
      <c r="Q960" s="244"/>
      <c r="U960" s="244"/>
      <c r="AE960" s="192"/>
      <c r="AF960" s="192"/>
      <c r="AG960" s="192"/>
      <c r="AH960" s="192"/>
      <c r="AI960" s="192"/>
      <c r="AJ960" s="192"/>
      <c r="AK960" s="192"/>
      <c r="AL960" s="192"/>
      <c r="AM960" s="192"/>
      <c r="AN960" s="192"/>
      <c r="AP960" s="192"/>
    </row>
    <row r="961" spans="2:42" ht="95.25" customHeight="1" x14ac:dyDescent="0.25">
      <c r="B961" s="241"/>
      <c r="E961" s="244"/>
      <c r="I961" s="244"/>
      <c r="M961" s="244"/>
      <c r="Q961" s="244"/>
      <c r="U961" s="244"/>
      <c r="AE961" s="192"/>
      <c r="AF961" s="192"/>
      <c r="AG961" s="192"/>
      <c r="AH961" s="192"/>
      <c r="AI961" s="192"/>
      <c r="AJ961" s="192"/>
      <c r="AK961" s="192"/>
      <c r="AL961" s="192"/>
      <c r="AM961" s="192"/>
      <c r="AN961" s="192"/>
      <c r="AP961" s="192"/>
    </row>
    <row r="962" spans="2:42" ht="95.25" customHeight="1" x14ac:dyDescent="0.25">
      <c r="B962" s="241"/>
      <c r="E962" s="244"/>
      <c r="I962" s="244"/>
      <c r="M962" s="244"/>
      <c r="Q962" s="244"/>
      <c r="U962" s="244"/>
      <c r="AE962" s="192"/>
      <c r="AF962" s="192"/>
      <c r="AG962" s="192"/>
      <c r="AH962" s="192"/>
      <c r="AI962" s="192"/>
      <c r="AJ962" s="192"/>
      <c r="AK962" s="192"/>
      <c r="AL962" s="192"/>
      <c r="AM962" s="192"/>
      <c r="AN962" s="192"/>
      <c r="AP962" s="192"/>
    </row>
    <row r="963" spans="2:42" ht="95.25" customHeight="1" x14ac:dyDescent="0.25">
      <c r="B963" s="241"/>
      <c r="E963" s="244"/>
      <c r="I963" s="244"/>
      <c r="M963" s="244"/>
      <c r="Q963" s="244"/>
      <c r="U963" s="244"/>
      <c r="AE963" s="192"/>
      <c r="AF963" s="192"/>
      <c r="AG963" s="192"/>
      <c r="AH963" s="192"/>
      <c r="AI963" s="192"/>
      <c r="AJ963" s="192"/>
      <c r="AK963" s="192"/>
      <c r="AL963" s="192"/>
      <c r="AM963" s="192"/>
      <c r="AN963" s="192"/>
      <c r="AP963" s="192"/>
    </row>
    <row r="964" spans="2:42" ht="95.25" customHeight="1" x14ac:dyDescent="0.25">
      <c r="B964" s="241"/>
      <c r="E964" s="244"/>
      <c r="I964" s="244"/>
      <c r="M964" s="244"/>
      <c r="Q964" s="244"/>
      <c r="U964" s="244"/>
      <c r="AE964" s="192"/>
      <c r="AF964" s="192"/>
      <c r="AG964" s="192"/>
      <c r="AH964" s="192"/>
      <c r="AI964" s="192"/>
      <c r="AJ964" s="192"/>
      <c r="AK964" s="192"/>
      <c r="AL964" s="192"/>
      <c r="AM964" s="192"/>
      <c r="AN964" s="192"/>
      <c r="AP964" s="192"/>
    </row>
    <row r="965" spans="2:42" ht="95.25" customHeight="1" x14ac:dyDescent="0.25">
      <c r="B965" s="241"/>
      <c r="E965" s="244"/>
      <c r="I965" s="244"/>
      <c r="M965" s="244"/>
      <c r="Q965" s="244"/>
      <c r="U965" s="244"/>
      <c r="AE965" s="192"/>
      <c r="AF965" s="192"/>
      <c r="AG965" s="192"/>
      <c r="AH965" s="192"/>
      <c r="AI965" s="192"/>
      <c r="AJ965" s="192"/>
      <c r="AK965" s="192"/>
      <c r="AL965" s="192"/>
      <c r="AM965" s="192"/>
      <c r="AN965" s="192"/>
      <c r="AP965" s="192"/>
    </row>
    <row r="966" spans="2:42" ht="95.25" customHeight="1" x14ac:dyDescent="0.25">
      <c r="B966" s="241"/>
      <c r="E966" s="244"/>
      <c r="I966" s="244"/>
      <c r="M966" s="244"/>
      <c r="Q966" s="244"/>
      <c r="U966" s="244"/>
      <c r="AE966" s="192"/>
      <c r="AF966" s="192"/>
      <c r="AG966" s="192"/>
      <c r="AH966" s="192"/>
      <c r="AI966" s="192"/>
      <c r="AJ966" s="192"/>
      <c r="AK966" s="192"/>
      <c r="AL966" s="192"/>
      <c r="AM966" s="192"/>
      <c r="AN966" s="192"/>
      <c r="AP966" s="192"/>
    </row>
    <row r="967" spans="2:42" ht="95.25" customHeight="1" x14ac:dyDescent="0.25">
      <c r="B967" s="241"/>
      <c r="E967" s="244"/>
      <c r="I967" s="244"/>
      <c r="M967" s="244"/>
      <c r="Q967" s="244"/>
      <c r="U967" s="244"/>
      <c r="AE967" s="192"/>
      <c r="AF967" s="192"/>
      <c r="AG967" s="192"/>
      <c r="AH967" s="192"/>
      <c r="AI967" s="192"/>
      <c r="AJ967" s="192"/>
      <c r="AK967" s="192"/>
      <c r="AL967" s="192"/>
      <c r="AM967" s="192"/>
      <c r="AN967" s="192"/>
      <c r="AP967" s="192"/>
    </row>
    <row r="968" spans="2:42" ht="95.25" customHeight="1" x14ac:dyDescent="0.25">
      <c r="B968" s="241"/>
      <c r="E968" s="244"/>
      <c r="I968" s="244"/>
      <c r="M968" s="244"/>
      <c r="Q968" s="244"/>
      <c r="U968" s="244"/>
      <c r="AE968" s="192"/>
      <c r="AF968" s="192"/>
      <c r="AG968" s="192"/>
      <c r="AH968" s="192"/>
      <c r="AI968" s="192"/>
      <c r="AJ968" s="192"/>
      <c r="AK968" s="192"/>
      <c r="AL968" s="192"/>
      <c r="AM968" s="192"/>
      <c r="AN968" s="192"/>
      <c r="AP968" s="192"/>
    </row>
    <row r="969" spans="2:42" ht="95.25" customHeight="1" x14ac:dyDescent="0.25">
      <c r="B969" s="241"/>
      <c r="E969" s="244"/>
      <c r="I969" s="244"/>
      <c r="M969" s="244"/>
      <c r="Q969" s="244"/>
      <c r="U969" s="244"/>
      <c r="AE969" s="192"/>
      <c r="AF969" s="192"/>
      <c r="AG969" s="192"/>
      <c r="AH969" s="192"/>
      <c r="AI969" s="192"/>
      <c r="AJ969" s="192"/>
      <c r="AK969" s="192"/>
      <c r="AL969" s="192"/>
      <c r="AM969" s="192"/>
      <c r="AN969" s="192"/>
      <c r="AP969" s="192"/>
    </row>
    <row r="970" spans="2:42" ht="95.25" customHeight="1" x14ac:dyDescent="0.25">
      <c r="B970" s="241"/>
      <c r="E970" s="244"/>
      <c r="I970" s="244"/>
      <c r="M970" s="244"/>
      <c r="Q970" s="244"/>
      <c r="U970" s="244"/>
      <c r="AE970" s="192"/>
      <c r="AF970" s="192"/>
      <c r="AG970" s="192"/>
      <c r="AH970" s="192"/>
      <c r="AI970" s="192"/>
      <c r="AJ970" s="192"/>
      <c r="AK970" s="192"/>
      <c r="AL970" s="192"/>
      <c r="AM970" s="192"/>
      <c r="AN970" s="192"/>
      <c r="AP970" s="192"/>
    </row>
    <row r="971" spans="2:42" ht="95.25" customHeight="1" x14ac:dyDescent="0.25">
      <c r="B971" s="241"/>
      <c r="E971" s="244"/>
      <c r="I971" s="244"/>
      <c r="M971" s="244"/>
      <c r="Q971" s="244"/>
      <c r="U971" s="244"/>
      <c r="AE971" s="192"/>
      <c r="AF971" s="192"/>
      <c r="AG971" s="192"/>
      <c r="AH971" s="192"/>
      <c r="AI971" s="192"/>
      <c r="AJ971" s="192"/>
      <c r="AK971" s="192"/>
      <c r="AL971" s="192"/>
      <c r="AM971" s="192"/>
      <c r="AN971" s="192"/>
      <c r="AP971" s="192"/>
    </row>
    <row r="972" spans="2:42" ht="95.25" customHeight="1" x14ac:dyDescent="0.25">
      <c r="B972" s="241"/>
      <c r="E972" s="244"/>
      <c r="I972" s="244"/>
      <c r="M972" s="244"/>
      <c r="Q972" s="244"/>
      <c r="U972" s="244"/>
      <c r="AE972" s="192"/>
      <c r="AF972" s="192"/>
      <c r="AG972" s="192"/>
      <c r="AH972" s="192"/>
      <c r="AI972" s="192"/>
      <c r="AJ972" s="192"/>
      <c r="AK972" s="192"/>
      <c r="AL972" s="192"/>
      <c r="AM972" s="192"/>
      <c r="AN972" s="192"/>
      <c r="AP972" s="192"/>
    </row>
    <row r="973" spans="2:42" ht="95.25" customHeight="1" x14ac:dyDescent="0.25">
      <c r="B973" s="241"/>
      <c r="E973" s="244"/>
      <c r="I973" s="244"/>
      <c r="M973" s="244"/>
      <c r="Q973" s="244"/>
      <c r="U973" s="244"/>
      <c r="AE973" s="192"/>
      <c r="AF973" s="192"/>
      <c r="AG973" s="192"/>
      <c r="AH973" s="192"/>
      <c r="AI973" s="192"/>
      <c r="AJ973" s="192"/>
      <c r="AK973" s="192"/>
      <c r="AL973" s="192"/>
      <c r="AM973" s="192"/>
      <c r="AN973" s="192"/>
      <c r="AP973" s="192"/>
    </row>
    <row r="974" spans="2:42" ht="95.25" customHeight="1" x14ac:dyDescent="0.25">
      <c r="B974" s="241"/>
      <c r="E974" s="244"/>
      <c r="I974" s="244"/>
      <c r="M974" s="244"/>
      <c r="Q974" s="244"/>
      <c r="U974" s="244"/>
      <c r="AE974" s="192"/>
      <c r="AF974" s="192"/>
      <c r="AG974" s="192"/>
      <c r="AH974" s="192"/>
      <c r="AI974" s="192"/>
      <c r="AJ974" s="192"/>
      <c r="AK974" s="192"/>
      <c r="AL974" s="192"/>
      <c r="AM974" s="192"/>
      <c r="AN974" s="192"/>
      <c r="AP974" s="192"/>
    </row>
    <row r="975" spans="2:42" ht="95.25" customHeight="1" x14ac:dyDescent="0.25">
      <c r="B975" s="241"/>
      <c r="E975" s="244"/>
      <c r="I975" s="244"/>
      <c r="M975" s="244"/>
      <c r="Q975" s="244"/>
      <c r="U975" s="244"/>
      <c r="AE975" s="192"/>
      <c r="AF975" s="192"/>
      <c r="AG975" s="192"/>
      <c r="AH975" s="192"/>
      <c r="AI975" s="192"/>
      <c r="AJ975" s="192"/>
      <c r="AK975" s="192"/>
      <c r="AL975" s="192"/>
      <c r="AM975" s="192"/>
      <c r="AN975" s="192"/>
      <c r="AP975" s="192"/>
    </row>
    <row r="976" spans="2:42" ht="95.25" customHeight="1" x14ac:dyDescent="0.25">
      <c r="B976" s="241"/>
      <c r="E976" s="244"/>
      <c r="I976" s="244"/>
      <c r="M976" s="244"/>
      <c r="Q976" s="244"/>
      <c r="U976" s="244"/>
      <c r="AE976" s="192"/>
      <c r="AF976" s="192"/>
      <c r="AG976" s="192"/>
      <c r="AH976" s="192"/>
      <c r="AI976" s="192"/>
      <c r="AJ976" s="192"/>
      <c r="AK976" s="192"/>
      <c r="AL976" s="192"/>
      <c r="AM976" s="192"/>
      <c r="AN976" s="192"/>
      <c r="AP976" s="192"/>
    </row>
    <row r="977" spans="2:42" ht="95.25" customHeight="1" x14ac:dyDescent="0.25">
      <c r="B977" s="241"/>
      <c r="E977" s="244"/>
      <c r="I977" s="244"/>
      <c r="M977" s="244"/>
      <c r="Q977" s="244"/>
      <c r="U977" s="244"/>
      <c r="AE977" s="192"/>
      <c r="AF977" s="192"/>
      <c r="AG977" s="192"/>
      <c r="AH977" s="192"/>
      <c r="AI977" s="192"/>
      <c r="AJ977" s="192"/>
      <c r="AK977" s="192"/>
      <c r="AL977" s="192"/>
      <c r="AM977" s="192"/>
      <c r="AN977" s="192"/>
      <c r="AP977" s="192"/>
    </row>
    <row r="978" spans="2:42" ht="95.25" customHeight="1" x14ac:dyDescent="0.25">
      <c r="B978" s="241"/>
      <c r="E978" s="244"/>
      <c r="I978" s="244"/>
      <c r="M978" s="244"/>
      <c r="Q978" s="244"/>
      <c r="U978" s="244"/>
      <c r="AE978" s="192"/>
      <c r="AF978" s="192"/>
      <c r="AG978" s="192"/>
      <c r="AH978" s="192"/>
      <c r="AI978" s="192"/>
      <c r="AJ978" s="192"/>
      <c r="AK978" s="192"/>
      <c r="AL978" s="192"/>
      <c r="AM978" s="192"/>
      <c r="AN978" s="192"/>
      <c r="AP978" s="192"/>
    </row>
    <row r="979" spans="2:42" ht="95.25" customHeight="1" x14ac:dyDescent="0.25">
      <c r="B979" s="241"/>
      <c r="E979" s="244"/>
      <c r="I979" s="244"/>
      <c r="M979" s="244"/>
      <c r="Q979" s="244"/>
      <c r="U979" s="244"/>
      <c r="AE979" s="192"/>
      <c r="AF979" s="192"/>
      <c r="AG979" s="192"/>
      <c r="AH979" s="192"/>
      <c r="AI979" s="192"/>
      <c r="AJ979" s="192"/>
      <c r="AK979" s="192"/>
      <c r="AL979" s="192"/>
      <c r="AM979" s="192"/>
      <c r="AN979" s="192"/>
      <c r="AP979" s="192"/>
    </row>
    <row r="980" spans="2:42" ht="95.25" customHeight="1" x14ac:dyDescent="0.25">
      <c r="B980" s="241"/>
      <c r="E980" s="244"/>
      <c r="I980" s="244"/>
      <c r="M980" s="244"/>
      <c r="Q980" s="244"/>
      <c r="U980" s="244"/>
      <c r="AE980" s="192"/>
      <c r="AF980" s="192"/>
      <c r="AG980" s="192"/>
      <c r="AH980" s="192"/>
      <c r="AI980" s="192"/>
      <c r="AJ980" s="192"/>
      <c r="AK980" s="192"/>
      <c r="AL980" s="192"/>
      <c r="AM980" s="192"/>
      <c r="AN980" s="192"/>
      <c r="AP980" s="192"/>
    </row>
    <row r="981" spans="2:42" ht="95.25" customHeight="1" x14ac:dyDescent="0.25">
      <c r="B981" s="241"/>
      <c r="E981" s="244"/>
      <c r="I981" s="244"/>
      <c r="M981" s="244"/>
      <c r="Q981" s="244"/>
      <c r="U981" s="244"/>
      <c r="AE981" s="192"/>
      <c r="AF981" s="192"/>
      <c r="AG981" s="192"/>
      <c r="AH981" s="192"/>
      <c r="AI981" s="192"/>
      <c r="AJ981" s="192"/>
      <c r="AK981" s="192"/>
      <c r="AL981" s="192"/>
      <c r="AM981" s="192"/>
      <c r="AN981" s="192"/>
      <c r="AP981" s="192"/>
    </row>
    <row r="982" spans="2:42" ht="95.25" customHeight="1" x14ac:dyDescent="0.25">
      <c r="B982" s="241"/>
      <c r="E982" s="244"/>
      <c r="I982" s="244"/>
      <c r="M982" s="244"/>
      <c r="Q982" s="244"/>
      <c r="U982" s="244"/>
      <c r="AE982" s="192"/>
      <c r="AF982" s="192"/>
      <c r="AG982" s="192"/>
      <c r="AH982" s="192"/>
      <c r="AI982" s="192"/>
      <c r="AJ982" s="192"/>
      <c r="AK982" s="192"/>
      <c r="AL982" s="192"/>
      <c r="AM982" s="192"/>
      <c r="AN982" s="192"/>
      <c r="AP982" s="192"/>
    </row>
    <row r="983" spans="2:42" ht="95.25" customHeight="1" x14ac:dyDescent="0.25">
      <c r="B983" s="241"/>
      <c r="E983" s="244"/>
      <c r="I983" s="244"/>
      <c r="M983" s="244"/>
      <c r="Q983" s="244"/>
      <c r="U983" s="244"/>
      <c r="AE983" s="192"/>
      <c r="AF983" s="192"/>
      <c r="AG983" s="192"/>
      <c r="AH983" s="192"/>
      <c r="AI983" s="192"/>
      <c r="AJ983" s="192"/>
      <c r="AK983" s="192"/>
      <c r="AL983" s="192"/>
      <c r="AM983" s="192"/>
      <c r="AN983" s="192"/>
      <c r="AP983" s="192"/>
    </row>
    <row r="984" spans="2:42" ht="95.25" customHeight="1" x14ac:dyDescent="0.25">
      <c r="B984" s="241"/>
      <c r="E984" s="244"/>
      <c r="I984" s="244"/>
      <c r="M984" s="244"/>
      <c r="Q984" s="244"/>
      <c r="U984" s="244"/>
      <c r="AE984" s="192"/>
      <c r="AF984" s="192"/>
      <c r="AG984" s="192"/>
      <c r="AH984" s="192"/>
      <c r="AI984" s="192"/>
      <c r="AJ984" s="192"/>
      <c r="AK984" s="192"/>
      <c r="AL984" s="192"/>
      <c r="AM984" s="192"/>
      <c r="AN984" s="192"/>
      <c r="AP984" s="192"/>
    </row>
    <row r="985" spans="2:42" ht="95.25" customHeight="1" x14ac:dyDescent="0.25">
      <c r="B985" s="241"/>
      <c r="E985" s="244"/>
      <c r="I985" s="244"/>
      <c r="M985" s="244"/>
      <c r="Q985" s="244"/>
      <c r="U985" s="244"/>
      <c r="AE985" s="192"/>
      <c r="AF985" s="192"/>
      <c r="AG985" s="192"/>
      <c r="AH985" s="192"/>
      <c r="AI985" s="192"/>
      <c r="AJ985" s="192"/>
      <c r="AK985" s="192"/>
      <c r="AL985" s="192"/>
      <c r="AM985" s="192"/>
      <c r="AN985" s="192"/>
      <c r="AP985" s="192"/>
    </row>
    <row r="986" spans="2:42" ht="95.25" customHeight="1" x14ac:dyDescent="0.25">
      <c r="B986" s="241"/>
      <c r="E986" s="244"/>
      <c r="I986" s="244"/>
      <c r="M986" s="244"/>
      <c r="Q986" s="244"/>
      <c r="U986" s="244"/>
      <c r="AE986" s="192"/>
      <c r="AF986" s="192"/>
      <c r="AG986" s="192"/>
      <c r="AH986" s="192"/>
      <c r="AI986" s="192"/>
      <c r="AJ986" s="192"/>
      <c r="AK986" s="192"/>
      <c r="AL986" s="192"/>
      <c r="AM986" s="192"/>
      <c r="AN986" s="192"/>
      <c r="AP986" s="192"/>
    </row>
    <row r="987" spans="2:42" ht="95.25" customHeight="1" x14ac:dyDescent="0.25">
      <c r="B987" s="241"/>
      <c r="E987" s="244"/>
      <c r="I987" s="244"/>
      <c r="M987" s="244"/>
      <c r="Q987" s="244"/>
      <c r="U987" s="244"/>
      <c r="AE987" s="192"/>
      <c r="AF987" s="192"/>
      <c r="AG987" s="192"/>
      <c r="AH987" s="192"/>
      <c r="AI987" s="192"/>
      <c r="AJ987" s="192"/>
      <c r="AK987" s="192"/>
      <c r="AL987" s="192"/>
      <c r="AM987" s="192"/>
      <c r="AN987" s="192"/>
      <c r="AP987" s="192"/>
    </row>
    <row r="988" spans="2:42" ht="95.25" customHeight="1" x14ac:dyDescent="0.25">
      <c r="B988" s="241"/>
      <c r="E988" s="244"/>
      <c r="I988" s="244"/>
      <c r="M988" s="244"/>
      <c r="Q988" s="244"/>
      <c r="U988" s="244"/>
      <c r="AE988" s="192"/>
      <c r="AF988" s="192"/>
      <c r="AG988" s="192"/>
      <c r="AH988" s="192"/>
      <c r="AI988" s="192"/>
      <c r="AJ988" s="192"/>
      <c r="AK988" s="192"/>
      <c r="AL988" s="192"/>
      <c r="AM988" s="192"/>
      <c r="AN988" s="192"/>
      <c r="AP988" s="192"/>
    </row>
    <row r="989" spans="2:42" ht="95.25" customHeight="1" x14ac:dyDescent="0.25">
      <c r="B989" s="241"/>
      <c r="E989" s="244"/>
      <c r="I989" s="244"/>
      <c r="M989" s="244"/>
      <c r="Q989" s="244"/>
      <c r="U989" s="244"/>
      <c r="AE989" s="192"/>
      <c r="AF989" s="192"/>
      <c r="AG989" s="192"/>
      <c r="AH989" s="192"/>
      <c r="AI989" s="192"/>
      <c r="AJ989" s="192"/>
      <c r="AK989" s="192"/>
      <c r="AL989" s="192"/>
      <c r="AM989" s="192"/>
      <c r="AN989" s="192"/>
      <c r="AP989" s="192"/>
    </row>
    <row r="990" spans="2:42" ht="95.25" customHeight="1" x14ac:dyDescent="0.25">
      <c r="B990" s="241"/>
      <c r="E990" s="244"/>
      <c r="I990" s="244"/>
      <c r="M990" s="244"/>
      <c r="Q990" s="244"/>
      <c r="U990" s="244"/>
      <c r="AE990" s="192"/>
      <c r="AF990" s="192"/>
      <c r="AG990" s="192"/>
      <c r="AH990" s="192"/>
      <c r="AI990" s="192"/>
      <c r="AJ990" s="192"/>
      <c r="AK990" s="192"/>
      <c r="AL990" s="192"/>
      <c r="AM990" s="192"/>
      <c r="AN990" s="192"/>
      <c r="AP990" s="192"/>
    </row>
    <row r="991" spans="2:42" ht="95.25" customHeight="1" x14ac:dyDescent="0.25">
      <c r="B991" s="241"/>
      <c r="E991" s="244"/>
      <c r="I991" s="244"/>
      <c r="M991" s="244"/>
      <c r="Q991" s="244"/>
      <c r="U991" s="244"/>
      <c r="AE991" s="192"/>
      <c r="AF991" s="192"/>
      <c r="AG991" s="192"/>
      <c r="AH991" s="192"/>
      <c r="AI991" s="192"/>
      <c r="AJ991" s="192"/>
      <c r="AK991" s="192"/>
      <c r="AL991" s="192"/>
      <c r="AM991" s="192"/>
      <c r="AN991" s="192"/>
      <c r="AP991" s="192"/>
    </row>
    <row r="992" spans="2:42" ht="95.25" customHeight="1" x14ac:dyDescent="0.25">
      <c r="B992" s="241"/>
      <c r="E992" s="244"/>
      <c r="I992" s="244"/>
      <c r="M992" s="244"/>
      <c r="Q992" s="244"/>
      <c r="U992" s="244"/>
      <c r="AE992" s="192"/>
      <c r="AF992" s="192"/>
      <c r="AG992" s="192"/>
      <c r="AH992" s="192"/>
      <c r="AI992" s="192"/>
      <c r="AJ992" s="192"/>
      <c r="AK992" s="192"/>
      <c r="AL992" s="192"/>
      <c r="AM992" s="192"/>
      <c r="AN992" s="192"/>
      <c r="AP992" s="192"/>
    </row>
    <row r="993" spans="2:42" ht="95.25" customHeight="1" x14ac:dyDescent="0.25">
      <c r="B993" s="241"/>
      <c r="E993" s="244"/>
      <c r="I993" s="244"/>
      <c r="M993" s="244"/>
      <c r="Q993" s="244"/>
      <c r="U993" s="244"/>
      <c r="AE993" s="192"/>
      <c r="AF993" s="192"/>
      <c r="AG993" s="192"/>
      <c r="AH993" s="192"/>
      <c r="AI993" s="192"/>
      <c r="AJ993" s="192"/>
      <c r="AK993" s="192"/>
      <c r="AL993" s="192"/>
      <c r="AM993" s="192"/>
      <c r="AN993" s="192"/>
      <c r="AP993" s="192"/>
    </row>
    <row r="994" spans="2:42" ht="95.25" customHeight="1" x14ac:dyDescent="0.25">
      <c r="B994" s="241"/>
      <c r="E994" s="244"/>
      <c r="I994" s="244"/>
      <c r="M994" s="244"/>
      <c r="Q994" s="244"/>
      <c r="U994" s="244"/>
      <c r="AE994" s="192"/>
      <c r="AF994" s="192"/>
      <c r="AG994" s="192"/>
      <c r="AH994" s="192"/>
      <c r="AI994" s="192"/>
      <c r="AJ994" s="192"/>
      <c r="AK994" s="192"/>
      <c r="AL994" s="192"/>
      <c r="AM994" s="192"/>
      <c r="AN994" s="192"/>
      <c r="AP994" s="192"/>
    </row>
  </sheetData>
  <mergeCells count="501">
    <mergeCell ref="C4:AW4"/>
    <mergeCell ref="C3:AW3"/>
    <mergeCell ref="C2:AW2"/>
    <mergeCell ref="C6:AW6"/>
    <mergeCell ref="D26:F26"/>
    <mergeCell ref="H32:J32"/>
    <mergeCell ref="P32:R32"/>
    <mergeCell ref="T31:V31"/>
    <mergeCell ref="T32:V32"/>
    <mergeCell ref="X32:Z32"/>
    <mergeCell ref="H31:J31"/>
    <mergeCell ref="P31:R31"/>
    <mergeCell ref="X31:Z31"/>
    <mergeCell ref="AB32:AD32"/>
    <mergeCell ref="AF32:AH32"/>
    <mergeCell ref="AJ32:AL32"/>
    <mergeCell ref="AN32:AP32"/>
    <mergeCell ref="AN31:AP31"/>
    <mergeCell ref="AR31:AT31"/>
    <mergeCell ref="D30:F30"/>
    <mergeCell ref="D31:F31"/>
    <mergeCell ref="D29:F29"/>
    <mergeCell ref="AV31:AX31"/>
    <mergeCell ref="AN29:AP29"/>
    <mergeCell ref="AE50:AH50"/>
    <mergeCell ref="AI50:AL50"/>
    <mergeCell ref="AR43:AT43"/>
    <mergeCell ref="AV43:AX43"/>
    <mergeCell ref="AV33:AX33"/>
    <mergeCell ref="AV34:AX34"/>
    <mergeCell ref="D43:F43"/>
    <mergeCell ref="H43:J43"/>
    <mergeCell ref="P43:R43"/>
    <mergeCell ref="T43:V43"/>
    <mergeCell ref="X43:Z43"/>
    <mergeCell ref="AB43:AD43"/>
    <mergeCell ref="AF43:AH43"/>
    <mergeCell ref="AJ43:AL43"/>
    <mergeCell ref="AN43:AP43"/>
    <mergeCell ref="AV41:AX41"/>
    <mergeCell ref="AV42:AX42"/>
    <mergeCell ref="AN41:AP41"/>
    <mergeCell ref="AR41:AT41"/>
    <mergeCell ref="L33:N33"/>
    <mergeCell ref="L34:N34"/>
    <mergeCell ref="AN34:AP34"/>
    <mergeCell ref="AR34:AT34"/>
    <mergeCell ref="P42:R42"/>
    <mergeCell ref="AM50:AP50"/>
    <mergeCell ref="AQ50:AT50"/>
    <mergeCell ref="AU50:AX50"/>
    <mergeCell ref="C50:F50"/>
    <mergeCell ref="G50:J50"/>
    <mergeCell ref="K50:N50"/>
    <mergeCell ref="O50:R50"/>
    <mergeCell ref="C53:F53"/>
    <mergeCell ref="G53:J53"/>
    <mergeCell ref="K53:N53"/>
    <mergeCell ref="O53:R53"/>
    <mergeCell ref="S53:V53"/>
    <mergeCell ref="AI51:AL51"/>
    <mergeCell ref="AM51:AP51"/>
    <mergeCell ref="AQ51:AT51"/>
    <mergeCell ref="AU51:AX51"/>
    <mergeCell ref="AI52:AL52"/>
    <mergeCell ref="AM52:AP52"/>
    <mergeCell ref="AQ52:AT52"/>
    <mergeCell ref="AU52:AX52"/>
    <mergeCell ref="S50:V50"/>
    <mergeCell ref="W50:Z50"/>
    <mergeCell ref="AA50:AD50"/>
    <mergeCell ref="C51:F51"/>
    <mergeCell ref="A52:B52"/>
    <mergeCell ref="C52:F52"/>
    <mergeCell ref="G52:J52"/>
    <mergeCell ref="K52:N52"/>
    <mergeCell ref="O52:R52"/>
    <mergeCell ref="S52:V52"/>
    <mergeCell ref="W52:Z52"/>
    <mergeCell ref="AA51:AD51"/>
    <mergeCell ref="AE51:AH51"/>
    <mergeCell ref="AA52:AD52"/>
    <mergeCell ref="AE52:AH52"/>
    <mergeCell ref="A51:B51"/>
    <mergeCell ref="G51:J51"/>
    <mergeCell ref="K51:N51"/>
    <mergeCell ref="O51:R51"/>
    <mergeCell ref="S51:V51"/>
    <mergeCell ref="W51:Z51"/>
    <mergeCell ref="C49:F49"/>
    <mergeCell ref="G49:J49"/>
    <mergeCell ref="K49:N49"/>
    <mergeCell ref="O49:R49"/>
    <mergeCell ref="S49:V49"/>
    <mergeCell ref="W49:Z49"/>
    <mergeCell ref="AA49:AD49"/>
    <mergeCell ref="AE49:AH49"/>
    <mergeCell ref="AI49:AL49"/>
    <mergeCell ref="AM49:AP49"/>
    <mergeCell ref="AQ49:AT49"/>
    <mergeCell ref="AU49:AX49"/>
    <mergeCell ref="AA48:AD48"/>
    <mergeCell ref="AE48:AH48"/>
    <mergeCell ref="AI48:AL48"/>
    <mergeCell ref="AM48:AP48"/>
    <mergeCell ref="AQ48:AT48"/>
    <mergeCell ref="AU48:AX48"/>
    <mergeCell ref="C47:F47"/>
    <mergeCell ref="C48:F48"/>
    <mergeCell ref="G48:J48"/>
    <mergeCell ref="K48:N48"/>
    <mergeCell ref="O48:R48"/>
    <mergeCell ref="S48:V48"/>
    <mergeCell ref="W48:Z48"/>
    <mergeCell ref="C46:F46"/>
    <mergeCell ref="G46:J46"/>
    <mergeCell ref="K46:N46"/>
    <mergeCell ref="O46:R46"/>
    <mergeCell ref="G47:J47"/>
    <mergeCell ref="K47:N47"/>
    <mergeCell ref="O47:R47"/>
    <mergeCell ref="S46:V46"/>
    <mergeCell ref="W46:Z46"/>
    <mergeCell ref="M45:N45"/>
    <mergeCell ref="O45:P45"/>
    <mergeCell ref="Q45:R45"/>
    <mergeCell ref="C44:D44"/>
    <mergeCell ref="E44:F44"/>
    <mergeCell ref="C45:D45"/>
    <mergeCell ref="E45:F45"/>
    <mergeCell ref="G45:H45"/>
    <mergeCell ref="I45:J45"/>
    <mergeCell ref="K45:L45"/>
    <mergeCell ref="K44:L44"/>
    <mergeCell ref="M44:N44"/>
    <mergeCell ref="O44:P44"/>
    <mergeCell ref="Q44:R44"/>
    <mergeCell ref="G44:H44"/>
    <mergeCell ref="I44:J44"/>
    <mergeCell ref="H42:J42"/>
    <mergeCell ref="X42:Z42"/>
    <mergeCell ref="T42:V42"/>
    <mergeCell ref="A23:B43"/>
    <mergeCell ref="A44:A45"/>
    <mergeCell ref="B44:B45"/>
    <mergeCell ref="C7:F8"/>
    <mergeCell ref="C17:F17"/>
    <mergeCell ref="C19:F19"/>
    <mergeCell ref="A20:A22"/>
    <mergeCell ref="C20:F20"/>
    <mergeCell ref="C21:F21"/>
    <mergeCell ref="D32:F32"/>
    <mergeCell ref="D33:F33"/>
    <mergeCell ref="D34:F34"/>
    <mergeCell ref="D41:F41"/>
    <mergeCell ref="D42:F42"/>
    <mergeCell ref="A7:B8"/>
    <mergeCell ref="A10:A18"/>
    <mergeCell ref="C18:F18"/>
    <mergeCell ref="C22:F22"/>
    <mergeCell ref="D23:F23"/>
    <mergeCell ref="D24:F24"/>
    <mergeCell ref="D25:F25"/>
    <mergeCell ref="H33:J33"/>
    <mergeCell ref="P33:R33"/>
    <mergeCell ref="X33:Z33"/>
    <mergeCell ref="H34:J34"/>
    <mergeCell ref="P34:R34"/>
    <mergeCell ref="T33:V33"/>
    <mergeCell ref="T34:V34"/>
    <mergeCell ref="AF41:AH41"/>
    <mergeCell ref="AJ41:AL41"/>
    <mergeCell ref="T41:V41"/>
    <mergeCell ref="X41:Z41"/>
    <mergeCell ref="H41:J41"/>
    <mergeCell ref="P41:R41"/>
    <mergeCell ref="AB33:AD33"/>
    <mergeCell ref="AF33:AH33"/>
    <mergeCell ref="AJ33:AL33"/>
    <mergeCell ref="AF35:AH35"/>
    <mergeCell ref="AJ35:AL35"/>
    <mergeCell ref="AF39:AH39"/>
    <mergeCell ref="AJ39:AL39"/>
    <mergeCell ref="AQ45:AR45"/>
    <mergeCell ref="AS45:AT45"/>
    <mergeCell ref="AU45:AV45"/>
    <mergeCell ref="AW45:AX45"/>
    <mergeCell ref="AI44:AJ44"/>
    <mergeCell ref="AK44:AL44"/>
    <mergeCell ref="AM44:AN44"/>
    <mergeCell ref="AO44:AP44"/>
    <mergeCell ref="X34:Z34"/>
    <mergeCell ref="AB34:AD34"/>
    <mergeCell ref="AF34:AH34"/>
    <mergeCell ref="AJ34:AL34"/>
    <mergeCell ref="AA44:AB44"/>
    <mergeCell ref="AC44:AD44"/>
    <mergeCell ref="AQ44:AR44"/>
    <mergeCell ref="AS44:AT44"/>
    <mergeCell ref="AU44:AV44"/>
    <mergeCell ref="AW44:AX44"/>
    <mergeCell ref="AB42:AD42"/>
    <mergeCell ref="AF42:AH42"/>
    <mergeCell ref="AJ42:AL42"/>
    <mergeCell ref="AN42:AP42"/>
    <mergeCell ref="AR42:AT42"/>
    <mergeCell ref="AB41:AD41"/>
    <mergeCell ref="AR33:AT33"/>
    <mergeCell ref="AV32:AX32"/>
    <mergeCell ref="AR32:AT32"/>
    <mergeCell ref="AB30:AD30"/>
    <mergeCell ref="AF30:AH30"/>
    <mergeCell ref="AJ30:AL30"/>
    <mergeCell ref="AN30:AP30"/>
    <mergeCell ref="AR30:AT30"/>
    <mergeCell ref="AV30:AX30"/>
    <mergeCell ref="AN33:AP33"/>
    <mergeCell ref="AR29:AT29"/>
    <mergeCell ref="AV29:AX29"/>
    <mergeCell ref="T29:V29"/>
    <mergeCell ref="X29:Z29"/>
    <mergeCell ref="AB29:AD29"/>
    <mergeCell ref="AB28:AD28"/>
    <mergeCell ref="AN28:AP28"/>
    <mergeCell ref="AR28:AT28"/>
    <mergeCell ref="AV28:AX28"/>
    <mergeCell ref="D27:F27"/>
    <mergeCell ref="H27:J27"/>
    <mergeCell ref="P27:R27"/>
    <mergeCell ref="X27:Z27"/>
    <mergeCell ref="H28:J28"/>
    <mergeCell ref="P28:R28"/>
    <mergeCell ref="D28:F28"/>
    <mergeCell ref="AF26:AH26"/>
    <mergeCell ref="AJ26:AL26"/>
    <mergeCell ref="T28:V28"/>
    <mergeCell ref="T27:V27"/>
    <mergeCell ref="H26:J26"/>
    <mergeCell ref="P26:R26"/>
    <mergeCell ref="X28:Z28"/>
    <mergeCell ref="AF28:AH28"/>
    <mergeCell ref="AJ28:AL28"/>
    <mergeCell ref="AB27:AD27"/>
    <mergeCell ref="T26:V26"/>
    <mergeCell ref="X26:Z26"/>
    <mergeCell ref="AB26:AD26"/>
    <mergeCell ref="L26:N26"/>
    <mergeCell ref="L27:N27"/>
    <mergeCell ref="L28:N28"/>
    <mergeCell ref="H23:J23"/>
    <mergeCell ref="H24:J24"/>
    <mergeCell ref="AB23:AD23"/>
    <mergeCell ref="AB24:AD24"/>
    <mergeCell ref="AB25:AD25"/>
    <mergeCell ref="AF25:AH25"/>
    <mergeCell ref="AJ25:AL25"/>
    <mergeCell ref="P24:R24"/>
    <mergeCell ref="X24:Z24"/>
    <mergeCell ref="H25:J25"/>
    <mergeCell ref="P25:R25"/>
    <mergeCell ref="T25:V25"/>
    <mergeCell ref="X25:Z25"/>
    <mergeCell ref="L24:N24"/>
    <mergeCell ref="L25:N25"/>
    <mergeCell ref="P23:R23"/>
    <mergeCell ref="X23:Z23"/>
    <mergeCell ref="L23:N23"/>
    <mergeCell ref="T23:V23"/>
    <mergeCell ref="T24:V24"/>
    <mergeCell ref="AR25:AT25"/>
    <mergeCell ref="AF24:AH24"/>
    <mergeCell ref="AJ24:AL24"/>
    <mergeCell ref="AN24:AP24"/>
    <mergeCell ref="AR24:AT24"/>
    <mergeCell ref="AV24:AX24"/>
    <mergeCell ref="AF27:AH27"/>
    <mergeCell ref="AV23:AX23"/>
    <mergeCell ref="AV27:AX27"/>
    <mergeCell ref="AV25:AX25"/>
    <mergeCell ref="AR23:AT23"/>
    <mergeCell ref="AJ27:AL27"/>
    <mergeCell ref="AN27:AP27"/>
    <mergeCell ref="AR27:AT27"/>
    <mergeCell ref="AN26:AP26"/>
    <mergeCell ref="AR26:AT26"/>
    <mergeCell ref="AV26:AX26"/>
    <mergeCell ref="AF23:AH23"/>
    <mergeCell ref="AN23:AP23"/>
    <mergeCell ref="AJ23:AL23"/>
    <mergeCell ref="AN25:AP25"/>
    <mergeCell ref="AQ46:AT46"/>
    <mergeCell ref="AU46:AX46"/>
    <mergeCell ref="AU47:AX47"/>
    <mergeCell ref="S47:V47"/>
    <mergeCell ref="W47:Z47"/>
    <mergeCell ref="AA47:AD47"/>
    <mergeCell ref="AE47:AH47"/>
    <mergeCell ref="AI47:AL47"/>
    <mergeCell ref="AM47:AP47"/>
    <mergeCell ref="AQ47:AT47"/>
    <mergeCell ref="AA46:AD46"/>
    <mergeCell ref="AE46:AH46"/>
    <mergeCell ref="AI46:AL46"/>
    <mergeCell ref="AM46:AP46"/>
    <mergeCell ref="AM45:AN45"/>
    <mergeCell ref="AO45:AP45"/>
    <mergeCell ref="S45:T45"/>
    <mergeCell ref="U45:V45"/>
    <mergeCell ref="W45:X45"/>
    <mergeCell ref="Y45:Z45"/>
    <mergeCell ref="AA45:AB45"/>
    <mergeCell ref="AC45:AD45"/>
    <mergeCell ref="AE44:AF44"/>
    <mergeCell ref="AG44:AH44"/>
    <mergeCell ref="S44:T44"/>
    <mergeCell ref="U44:V44"/>
    <mergeCell ref="W44:X44"/>
    <mergeCell ref="Y44:Z44"/>
    <mergeCell ref="AE45:AF45"/>
    <mergeCell ref="AG45:AH45"/>
    <mergeCell ref="AI45:AJ45"/>
    <mergeCell ref="AK45:AL45"/>
    <mergeCell ref="H30:J30"/>
    <mergeCell ref="P30:R30"/>
    <mergeCell ref="T30:V30"/>
    <mergeCell ref="X30:Z30"/>
    <mergeCell ref="H29:J29"/>
    <mergeCell ref="P29:R29"/>
    <mergeCell ref="AB31:AD31"/>
    <mergeCell ref="AF31:AH31"/>
    <mergeCell ref="AJ31:AL31"/>
    <mergeCell ref="L31:N31"/>
    <mergeCell ref="L30:N30"/>
    <mergeCell ref="L29:N29"/>
    <mergeCell ref="AF29:AH29"/>
    <mergeCell ref="AJ29:AL29"/>
    <mergeCell ref="AM18:AP18"/>
    <mergeCell ref="AQ18:AT18"/>
    <mergeCell ref="AU18:AX18"/>
    <mergeCell ref="AI21:AL21"/>
    <mergeCell ref="AM21:AP21"/>
    <mergeCell ref="AQ21:AT21"/>
    <mergeCell ref="AU21:AX21"/>
    <mergeCell ref="AI20:AL20"/>
    <mergeCell ref="AM20:AP20"/>
    <mergeCell ref="AQ20:AT20"/>
    <mergeCell ref="AU20:AX20"/>
    <mergeCell ref="AI19:AL19"/>
    <mergeCell ref="AM19:AP19"/>
    <mergeCell ref="AQ19:AT19"/>
    <mergeCell ref="AU19:AX19"/>
    <mergeCell ref="AI18:AL18"/>
    <mergeCell ref="AU22:AX22"/>
    <mergeCell ref="O21:R21"/>
    <mergeCell ref="S21:V21"/>
    <mergeCell ref="W21:Z21"/>
    <mergeCell ref="AA21:AD21"/>
    <mergeCell ref="AE21:AH21"/>
    <mergeCell ref="G20:J20"/>
    <mergeCell ref="O20:R20"/>
    <mergeCell ref="S20:V20"/>
    <mergeCell ref="W20:Z20"/>
    <mergeCell ref="AA20:AD20"/>
    <mergeCell ref="AE20:AH20"/>
    <mergeCell ref="G22:J22"/>
    <mergeCell ref="O22:R22"/>
    <mergeCell ref="S22:V22"/>
    <mergeCell ref="W22:Z22"/>
    <mergeCell ref="AA22:AD22"/>
    <mergeCell ref="AQ22:AT22"/>
    <mergeCell ref="AE22:AH22"/>
    <mergeCell ref="AI22:AL22"/>
    <mergeCell ref="AM22:AP22"/>
    <mergeCell ref="C9:F9"/>
    <mergeCell ref="G9:J9"/>
    <mergeCell ref="O9:R9"/>
    <mergeCell ref="C5:J5"/>
    <mergeCell ref="AA7:AD8"/>
    <mergeCell ref="G7:J8"/>
    <mergeCell ref="K7:N8"/>
    <mergeCell ref="O7:R8"/>
    <mergeCell ref="S7:V8"/>
    <mergeCell ref="W7:Z8"/>
    <mergeCell ref="S9:V9"/>
    <mergeCell ref="W9:Z9"/>
    <mergeCell ref="AE7:AH8"/>
    <mergeCell ref="AI7:AL8"/>
    <mergeCell ref="AM7:AP8"/>
    <mergeCell ref="AQ7:AT8"/>
    <mergeCell ref="AU7:AX8"/>
    <mergeCell ref="AA9:AD9"/>
    <mergeCell ref="G21:J21"/>
    <mergeCell ref="AU17:AX17"/>
    <mergeCell ref="K19:N19"/>
    <mergeCell ref="K18:N18"/>
    <mergeCell ref="K9:N9"/>
    <mergeCell ref="K20:N20"/>
    <mergeCell ref="K21:N21"/>
    <mergeCell ref="G19:J19"/>
    <mergeCell ref="O19:R19"/>
    <mergeCell ref="S19:V19"/>
    <mergeCell ref="W19:Z19"/>
    <mergeCell ref="AA19:AD19"/>
    <mergeCell ref="AE19:AH19"/>
    <mergeCell ref="G18:J18"/>
    <mergeCell ref="O18:R18"/>
    <mergeCell ref="S18:V18"/>
    <mergeCell ref="W18:Z18"/>
    <mergeCell ref="AA18:AD18"/>
    <mergeCell ref="L32:N32"/>
    <mergeCell ref="A55:F55"/>
    <mergeCell ref="AE9:AH9"/>
    <mergeCell ref="AI9:AL9"/>
    <mergeCell ref="AM9:AP9"/>
    <mergeCell ref="AQ9:AT9"/>
    <mergeCell ref="AU9:AX9"/>
    <mergeCell ref="K22:N22"/>
    <mergeCell ref="L41:N41"/>
    <mergeCell ref="L43:N43"/>
    <mergeCell ref="L42:N42"/>
    <mergeCell ref="AE18:AH18"/>
    <mergeCell ref="G17:J17"/>
    <mergeCell ref="AA17:AD17"/>
    <mergeCell ref="AE17:AH17"/>
    <mergeCell ref="AI17:AL17"/>
    <mergeCell ref="AM17:AP17"/>
    <mergeCell ref="AQ17:AT17"/>
    <mergeCell ref="O17:R17"/>
    <mergeCell ref="S17:V17"/>
    <mergeCell ref="W17:Z17"/>
    <mergeCell ref="K17:N17"/>
    <mergeCell ref="AF37:AH37"/>
    <mergeCell ref="AJ37:AL37"/>
    <mergeCell ref="AN35:AP35"/>
    <mergeCell ref="AR35:AT35"/>
    <mergeCell ref="AV35:AX35"/>
    <mergeCell ref="D36:F36"/>
    <mergeCell ref="H36:J36"/>
    <mergeCell ref="L36:N36"/>
    <mergeCell ref="P36:R36"/>
    <mergeCell ref="T36:V36"/>
    <mergeCell ref="X36:Z36"/>
    <mergeCell ref="AB36:AD36"/>
    <mergeCell ref="AF36:AH36"/>
    <mergeCell ref="AJ36:AL36"/>
    <mergeCell ref="AN36:AP36"/>
    <mergeCell ref="AR36:AT36"/>
    <mergeCell ref="AV36:AX36"/>
    <mergeCell ref="D35:F35"/>
    <mergeCell ref="H35:J35"/>
    <mergeCell ref="L35:N35"/>
    <mergeCell ref="P35:R35"/>
    <mergeCell ref="T35:V35"/>
    <mergeCell ref="X35:Z35"/>
    <mergeCell ref="AB35:AD35"/>
    <mergeCell ref="AN37:AP37"/>
    <mergeCell ref="AR37:AT37"/>
    <mergeCell ref="AV37:AX37"/>
    <mergeCell ref="D38:F38"/>
    <mergeCell ref="H38:J38"/>
    <mergeCell ref="L38:N38"/>
    <mergeCell ref="P38:R38"/>
    <mergeCell ref="T38:V38"/>
    <mergeCell ref="X38:Z38"/>
    <mergeCell ref="AB38:AD38"/>
    <mergeCell ref="AF38:AH38"/>
    <mergeCell ref="AJ38:AL38"/>
    <mergeCell ref="AN38:AP38"/>
    <mergeCell ref="AR38:AT38"/>
    <mergeCell ref="AV38:AX38"/>
    <mergeCell ref="D37:F37"/>
    <mergeCell ref="H37:J37"/>
    <mergeCell ref="L37:N37"/>
    <mergeCell ref="P37:R37"/>
    <mergeCell ref="T37:V37"/>
    <mergeCell ref="X37:Z37"/>
    <mergeCell ref="AB37:AD37"/>
    <mergeCell ref="J54:L54"/>
    <mergeCell ref="J55:L55"/>
    <mergeCell ref="AN39:AP39"/>
    <mergeCell ref="AR39:AT39"/>
    <mergeCell ref="AV39:AX39"/>
    <mergeCell ref="D40:F40"/>
    <mergeCell ref="H40:J40"/>
    <mergeCell ref="L40:N40"/>
    <mergeCell ref="P40:R40"/>
    <mergeCell ref="T40:V40"/>
    <mergeCell ref="X40:Z40"/>
    <mergeCell ref="AB40:AD40"/>
    <mergeCell ref="AF40:AH40"/>
    <mergeCell ref="AJ40:AL40"/>
    <mergeCell ref="AN40:AP40"/>
    <mergeCell ref="AR40:AT40"/>
    <mergeCell ref="AV40:AX40"/>
    <mergeCell ref="D39:F39"/>
    <mergeCell ref="H39:J39"/>
    <mergeCell ref="L39:N39"/>
    <mergeCell ref="P39:R39"/>
    <mergeCell ref="T39:V39"/>
    <mergeCell ref="X39:Z39"/>
    <mergeCell ref="AB39:AD39"/>
  </mergeCells>
  <printOptions horizontalCentered="1" verticalCentered="1"/>
  <pageMargins left="0.19685039370078741" right="0.19685039370078741" top="0.19685039370078741" bottom="0.19685039370078741" header="0" footer="0"/>
  <pageSetup scale="1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T64"/>
  <sheetViews>
    <sheetView workbookViewId="0">
      <selection activeCell="F10" sqref="F10"/>
    </sheetView>
  </sheetViews>
  <sheetFormatPr baseColWidth="10" defaultColWidth="11" defaultRowHeight="14.25" x14ac:dyDescent="0.2"/>
  <sheetData>
    <row r="2" spans="2:20" ht="23.45" customHeight="1" x14ac:dyDescent="0.2">
      <c r="C2" s="332" t="s">
        <v>206</v>
      </c>
      <c r="D2" s="333"/>
      <c r="E2" s="333"/>
      <c r="F2" s="333"/>
      <c r="G2" s="333"/>
      <c r="H2" s="333"/>
      <c r="I2" s="333"/>
      <c r="J2" s="333"/>
      <c r="K2" s="333"/>
      <c r="L2" s="333"/>
      <c r="M2" s="333"/>
      <c r="N2" s="333"/>
      <c r="O2" s="333"/>
      <c r="P2" s="333"/>
      <c r="Q2" s="333"/>
      <c r="R2" s="333"/>
      <c r="S2" s="333"/>
      <c r="T2" s="333"/>
    </row>
    <row r="4" spans="2:20" x14ac:dyDescent="0.2">
      <c r="C4" t="s">
        <v>207</v>
      </c>
    </row>
    <row r="7" spans="2:20" x14ac:dyDescent="0.2">
      <c r="B7" s="329" t="s">
        <v>208</v>
      </c>
      <c r="C7" s="329" t="s">
        <v>209</v>
      </c>
      <c r="D7" s="329" t="s">
        <v>210</v>
      </c>
      <c r="E7" s="329" t="s">
        <v>211</v>
      </c>
      <c r="F7" s="329" t="s">
        <v>212</v>
      </c>
      <c r="G7" s="329" t="s">
        <v>213</v>
      </c>
      <c r="H7" s="329" t="s">
        <v>5</v>
      </c>
      <c r="I7" s="329" t="s">
        <v>6</v>
      </c>
      <c r="J7" s="329" t="s">
        <v>7</v>
      </c>
      <c r="K7" s="329" t="s">
        <v>8</v>
      </c>
      <c r="L7" s="329" t="s">
        <v>9</v>
      </c>
      <c r="M7" s="329" t="s">
        <v>10</v>
      </c>
      <c r="N7" s="329" t="s">
        <v>214</v>
      </c>
      <c r="O7" s="329" t="s">
        <v>12</v>
      </c>
      <c r="P7" s="329" t="s">
        <v>13</v>
      </c>
      <c r="Q7" s="329" t="s">
        <v>14</v>
      </c>
      <c r="R7" s="329" t="s">
        <v>15</v>
      </c>
      <c r="S7" s="329" t="s">
        <v>215</v>
      </c>
      <c r="T7" s="329" t="s">
        <v>216</v>
      </c>
    </row>
    <row r="8" spans="2:20" x14ac:dyDescent="0.2">
      <c r="B8" s="330"/>
      <c r="C8" s="330"/>
      <c r="D8" s="330"/>
      <c r="E8" s="330"/>
      <c r="F8" s="331"/>
      <c r="G8" s="330"/>
      <c r="H8" s="330"/>
      <c r="I8" s="330"/>
      <c r="J8" s="330"/>
      <c r="K8" s="330"/>
      <c r="L8" s="330"/>
      <c r="M8" s="330"/>
      <c r="N8" s="330"/>
      <c r="O8" s="330"/>
      <c r="P8" s="330"/>
      <c r="Q8" s="330"/>
      <c r="R8" s="330"/>
      <c r="S8" s="330"/>
      <c r="T8" s="330"/>
    </row>
    <row r="9" spans="2:20" ht="36" x14ac:dyDescent="0.2">
      <c r="B9" s="21">
        <v>1</v>
      </c>
      <c r="C9" s="21" t="s">
        <v>217</v>
      </c>
      <c r="D9" s="21" t="s">
        <v>218</v>
      </c>
      <c r="E9" s="21" t="s">
        <v>219</v>
      </c>
      <c r="F9" s="21" t="s">
        <v>220</v>
      </c>
      <c r="G9" s="21">
        <v>10</v>
      </c>
      <c r="H9" s="30" t="s">
        <v>19</v>
      </c>
      <c r="I9" s="30"/>
      <c r="J9" s="30"/>
      <c r="K9" s="30"/>
      <c r="L9" s="57"/>
      <c r="M9" s="30"/>
      <c r="N9" s="30"/>
      <c r="O9" s="30"/>
      <c r="P9" s="30"/>
      <c r="Q9" s="30"/>
      <c r="R9" s="30"/>
      <c r="S9" s="15"/>
      <c r="T9" s="27" t="s">
        <v>221</v>
      </c>
    </row>
    <row r="10" spans="2:20" ht="48" x14ac:dyDescent="0.2">
      <c r="B10" s="21">
        <v>2</v>
      </c>
      <c r="C10" s="21" t="s">
        <v>222</v>
      </c>
      <c r="D10" s="21" t="s">
        <v>223</v>
      </c>
      <c r="E10" s="24" t="s">
        <v>224</v>
      </c>
      <c r="F10" s="21" t="s">
        <v>225</v>
      </c>
      <c r="G10" s="22">
        <v>2</v>
      </c>
      <c r="H10" s="30"/>
      <c r="I10" s="30"/>
      <c r="J10" s="30"/>
      <c r="K10" s="30"/>
      <c r="L10" s="57"/>
      <c r="M10" s="30"/>
      <c r="N10" s="30"/>
      <c r="O10" s="30"/>
      <c r="P10" s="30"/>
      <c r="Q10" s="15"/>
      <c r="R10" s="30"/>
      <c r="S10" s="30"/>
      <c r="T10" s="28" t="s">
        <v>226</v>
      </c>
    </row>
    <row r="11" spans="2:20" ht="36" x14ac:dyDescent="0.2">
      <c r="B11" s="21">
        <v>3</v>
      </c>
      <c r="C11" s="21" t="s">
        <v>222</v>
      </c>
      <c r="D11" s="21" t="s">
        <v>223</v>
      </c>
      <c r="E11" s="24" t="s">
        <v>224</v>
      </c>
      <c r="F11" s="21" t="s">
        <v>227</v>
      </c>
      <c r="G11" s="22">
        <v>3</v>
      </c>
      <c r="H11" s="30"/>
      <c r="I11" s="30"/>
      <c r="J11" s="30"/>
      <c r="K11" s="30"/>
      <c r="L11" s="57"/>
      <c r="M11" s="30"/>
      <c r="N11" s="30"/>
      <c r="O11" s="30"/>
      <c r="P11" s="30"/>
      <c r="Q11" s="30"/>
      <c r="R11" s="30"/>
      <c r="S11" s="30"/>
      <c r="T11" s="28" t="s">
        <v>226</v>
      </c>
    </row>
    <row r="12" spans="2:20" ht="36" x14ac:dyDescent="0.2">
      <c r="B12" s="21">
        <v>4</v>
      </c>
      <c r="C12" s="21" t="s">
        <v>222</v>
      </c>
      <c r="D12" s="21" t="s">
        <v>223</v>
      </c>
      <c r="E12" s="24" t="s">
        <v>224</v>
      </c>
      <c r="F12" s="21" t="s">
        <v>228</v>
      </c>
      <c r="G12" s="22">
        <v>3</v>
      </c>
      <c r="H12" s="30"/>
      <c r="I12" s="30"/>
      <c r="J12" s="30"/>
      <c r="K12" s="30"/>
      <c r="L12" s="57"/>
      <c r="M12" s="30"/>
      <c r="N12" s="30"/>
      <c r="O12" s="58"/>
      <c r="P12" s="58"/>
      <c r="Q12" s="58"/>
      <c r="R12" s="58"/>
      <c r="S12" s="58"/>
      <c r="T12" s="28" t="s">
        <v>226</v>
      </c>
    </row>
    <row r="13" spans="2:20" ht="48" x14ac:dyDescent="0.2">
      <c r="B13" s="21">
        <v>5</v>
      </c>
      <c r="C13" s="21" t="s">
        <v>222</v>
      </c>
      <c r="D13" s="21" t="s">
        <v>223</v>
      </c>
      <c r="E13" s="24" t="s">
        <v>224</v>
      </c>
      <c r="F13" s="21" t="s">
        <v>229</v>
      </c>
      <c r="G13" s="23">
        <v>2</v>
      </c>
      <c r="H13" s="30"/>
      <c r="I13" s="30"/>
      <c r="J13" s="30"/>
      <c r="K13" s="30"/>
      <c r="L13" s="57"/>
      <c r="M13" s="30"/>
      <c r="N13" s="30"/>
      <c r="O13" s="58"/>
      <c r="P13" s="58"/>
      <c r="Q13" s="58"/>
      <c r="R13" s="58"/>
      <c r="S13" s="35" t="s">
        <v>19</v>
      </c>
      <c r="T13" s="27" t="s">
        <v>221</v>
      </c>
    </row>
    <row r="14" spans="2:20" ht="48" x14ac:dyDescent="0.2">
      <c r="B14" s="21">
        <v>6</v>
      </c>
      <c r="C14" s="21" t="s">
        <v>222</v>
      </c>
      <c r="D14" s="21" t="s">
        <v>223</v>
      </c>
      <c r="E14" s="24" t="s">
        <v>224</v>
      </c>
      <c r="F14" s="21" t="s">
        <v>230</v>
      </c>
      <c r="G14" s="22">
        <v>4</v>
      </c>
      <c r="H14" s="30"/>
      <c r="I14" s="30"/>
      <c r="J14" s="30"/>
      <c r="K14" s="30"/>
      <c r="L14" s="57"/>
      <c r="M14" s="30"/>
      <c r="N14" s="30"/>
      <c r="O14" s="58"/>
      <c r="P14" s="58"/>
      <c r="Q14" s="58"/>
      <c r="R14" s="58"/>
      <c r="S14" s="55" t="s">
        <v>19</v>
      </c>
      <c r="T14" s="27" t="s">
        <v>221</v>
      </c>
    </row>
    <row r="15" spans="2:20" ht="36" x14ac:dyDescent="0.2">
      <c r="B15" s="21">
        <v>7</v>
      </c>
      <c r="C15" s="21" t="s">
        <v>222</v>
      </c>
      <c r="D15" s="21" t="s">
        <v>223</v>
      </c>
      <c r="E15" s="24" t="s">
        <v>224</v>
      </c>
      <c r="F15" s="21" t="s">
        <v>231</v>
      </c>
      <c r="G15" s="22">
        <v>2</v>
      </c>
      <c r="H15" s="30"/>
      <c r="I15" s="30"/>
      <c r="J15" s="30"/>
      <c r="K15" s="30"/>
      <c r="L15" s="57"/>
      <c r="M15" s="30"/>
      <c r="N15" s="30"/>
      <c r="O15" s="58"/>
      <c r="P15" s="58"/>
      <c r="Q15" s="58"/>
      <c r="R15" s="58"/>
      <c r="S15" s="58"/>
      <c r="T15" s="28" t="s">
        <v>226</v>
      </c>
    </row>
    <row r="16" spans="2:20" ht="48" x14ac:dyDescent="0.2">
      <c r="B16" s="21">
        <v>8</v>
      </c>
      <c r="C16" s="21" t="s">
        <v>222</v>
      </c>
      <c r="D16" s="21" t="s">
        <v>223</v>
      </c>
      <c r="E16" s="24" t="s">
        <v>224</v>
      </c>
      <c r="F16" s="21" t="s">
        <v>232</v>
      </c>
      <c r="G16" s="22">
        <v>1</v>
      </c>
      <c r="H16" s="15"/>
      <c r="I16" s="30"/>
      <c r="J16" s="30"/>
      <c r="K16" s="30"/>
      <c r="L16" s="15"/>
      <c r="M16" s="30"/>
      <c r="N16" s="30"/>
      <c r="O16" s="58"/>
      <c r="P16" s="30"/>
      <c r="Q16" s="58"/>
      <c r="R16" s="57"/>
      <c r="S16" s="35" t="s">
        <v>19</v>
      </c>
      <c r="T16" s="27" t="s">
        <v>221</v>
      </c>
    </row>
    <row r="17" spans="2:20" ht="36" x14ac:dyDescent="0.2">
      <c r="B17" s="21">
        <v>9</v>
      </c>
      <c r="C17" s="21" t="s">
        <v>222</v>
      </c>
      <c r="D17" s="21" t="s">
        <v>223</v>
      </c>
      <c r="E17" s="24" t="s">
        <v>224</v>
      </c>
      <c r="F17" s="21" t="s">
        <v>233</v>
      </c>
      <c r="G17" s="22">
        <v>3</v>
      </c>
      <c r="H17" s="57"/>
      <c r="I17" s="30"/>
      <c r="J17" s="30"/>
      <c r="K17" s="30"/>
      <c r="L17" s="57"/>
      <c r="M17" s="30"/>
      <c r="N17" s="30"/>
      <c r="O17" s="58"/>
      <c r="P17" s="57"/>
      <c r="Q17" s="58"/>
      <c r="R17" s="57"/>
      <c r="S17" s="35" t="s">
        <v>19</v>
      </c>
      <c r="T17" s="27" t="s">
        <v>221</v>
      </c>
    </row>
    <row r="18" spans="2:20" ht="36" x14ac:dyDescent="0.2">
      <c r="B18" s="21">
        <v>10</v>
      </c>
      <c r="C18" s="21" t="s">
        <v>222</v>
      </c>
      <c r="D18" s="21" t="s">
        <v>223</v>
      </c>
      <c r="E18" s="24" t="s">
        <v>224</v>
      </c>
      <c r="F18" s="21" t="s">
        <v>234</v>
      </c>
      <c r="G18" s="22">
        <v>4</v>
      </c>
      <c r="H18" s="30"/>
      <c r="I18" s="30"/>
      <c r="J18" s="30"/>
      <c r="K18" s="30"/>
      <c r="L18" s="57"/>
      <c r="M18" s="30"/>
      <c r="N18" s="30"/>
      <c r="O18" s="58"/>
      <c r="P18" s="35" t="s">
        <v>19</v>
      </c>
      <c r="Q18" s="58"/>
      <c r="R18" s="58"/>
      <c r="S18" s="55" t="s">
        <v>80</v>
      </c>
      <c r="T18" s="27" t="s">
        <v>221</v>
      </c>
    </row>
    <row r="19" spans="2:20" ht="75" x14ac:dyDescent="0.2">
      <c r="B19" s="21">
        <v>11</v>
      </c>
      <c r="C19" s="21" t="s">
        <v>222</v>
      </c>
      <c r="D19" s="21" t="s">
        <v>223</v>
      </c>
      <c r="E19" s="24" t="s">
        <v>224</v>
      </c>
      <c r="F19" s="21" t="s">
        <v>235</v>
      </c>
      <c r="G19" s="22">
        <v>2</v>
      </c>
      <c r="H19" s="30"/>
      <c r="I19" s="30"/>
      <c r="J19" s="30"/>
      <c r="K19" s="30"/>
      <c r="L19" s="57"/>
      <c r="M19" s="30"/>
      <c r="N19" s="30"/>
      <c r="O19" s="58"/>
      <c r="P19" s="58"/>
      <c r="Q19" s="58"/>
      <c r="R19" s="58"/>
      <c r="S19" s="58"/>
      <c r="T19" s="28" t="s">
        <v>226</v>
      </c>
    </row>
    <row r="20" spans="2:20" ht="60" x14ac:dyDescent="0.2">
      <c r="B20" s="21">
        <v>12</v>
      </c>
      <c r="C20" s="21" t="s">
        <v>236</v>
      </c>
      <c r="D20" s="21" t="s">
        <v>237</v>
      </c>
      <c r="E20" s="24" t="s">
        <v>238</v>
      </c>
      <c r="F20" s="21" t="s">
        <v>239</v>
      </c>
      <c r="G20" s="22">
        <v>8</v>
      </c>
      <c r="H20" s="30" t="s">
        <v>19</v>
      </c>
      <c r="I20" s="30"/>
      <c r="J20" s="30"/>
      <c r="K20" s="30"/>
      <c r="L20" s="19"/>
      <c r="M20" s="30" t="s">
        <v>19</v>
      </c>
      <c r="N20" s="30"/>
      <c r="O20" s="58"/>
      <c r="P20" s="16"/>
      <c r="Q20" s="58"/>
      <c r="R20" s="16"/>
      <c r="S20" s="58"/>
      <c r="T20" s="27" t="s">
        <v>221</v>
      </c>
    </row>
    <row r="21" spans="2:20" ht="60" x14ac:dyDescent="0.2">
      <c r="B21" s="21">
        <v>13</v>
      </c>
      <c r="C21" s="21" t="s">
        <v>222</v>
      </c>
      <c r="D21" s="21" t="s">
        <v>240</v>
      </c>
      <c r="E21" s="24" t="s">
        <v>241</v>
      </c>
      <c r="F21" s="21" t="s">
        <v>242</v>
      </c>
      <c r="G21" s="21">
        <v>3</v>
      </c>
      <c r="H21" s="30" t="s">
        <v>19</v>
      </c>
      <c r="I21" s="30" t="s">
        <v>19</v>
      </c>
      <c r="J21" s="30"/>
      <c r="K21" s="30"/>
      <c r="L21" s="57"/>
      <c r="M21" s="30" t="s">
        <v>19</v>
      </c>
      <c r="N21" s="30"/>
      <c r="O21" s="30" t="s">
        <v>19</v>
      </c>
      <c r="P21" s="16"/>
      <c r="Q21" s="30" t="s">
        <v>19</v>
      </c>
      <c r="R21" s="16"/>
      <c r="S21" s="58"/>
      <c r="T21" s="27" t="s">
        <v>221</v>
      </c>
    </row>
    <row r="22" spans="2:20" ht="36" x14ac:dyDescent="0.2">
      <c r="B22" s="21">
        <v>14</v>
      </c>
      <c r="C22" s="21" t="s">
        <v>222</v>
      </c>
      <c r="D22" s="21" t="s">
        <v>240</v>
      </c>
      <c r="E22" s="24" t="s">
        <v>241</v>
      </c>
      <c r="F22" s="26" t="s">
        <v>243</v>
      </c>
      <c r="G22" s="21">
        <v>5</v>
      </c>
      <c r="H22" s="30"/>
      <c r="I22" s="30"/>
      <c r="J22" s="30"/>
      <c r="K22" s="30"/>
      <c r="L22" s="15"/>
      <c r="M22" s="30"/>
      <c r="N22" s="30"/>
      <c r="O22" s="58"/>
      <c r="P22" s="16"/>
      <c r="Q22" s="30" t="s">
        <v>19</v>
      </c>
      <c r="R22" s="15"/>
      <c r="S22" s="58"/>
      <c r="T22" s="27" t="s">
        <v>221</v>
      </c>
    </row>
    <row r="23" spans="2:20" ht="63.75" x14ac:dyDescent="0.2">
      <c r="B23" s="21">
        <v>15</v>
      </c>
      <c r="C23" s="21" t="s">
        <v>222</v>
      </c>
      <c r="D23" s="21" t="s">
        <v>240</v>
      </c>
      <c r="E23" s="24" t="s">
        <v>241</v>
      </c>
      <c r="F23" s="21" t="s">
        <v>244</v>
      </c>
      <c r="G23" s="21">
        <v>2</v>
      </c>
      <c r="H23" s="11"/>
      <c r="I23" s="12"/>
      <c r="J23" s="12"/>
      <c r="K23" s="12"/>
      <c r="L23" s="20"/>
      <c r="M23" s="12" t="s">
        <v>19</v>
      </c>
      <c r="N23" s="12"/>
      <c r="O23" s="18" t="s">
        <v>245</v>
      </c>
      <c r="P23" s="14"/>
      <c r="Q23" s="30" t="s">
        <v>19</v>
      </c>
      <c r="R23" s="14"/>
      <c r="S23" s="17"/>
      <c r="T23" s="27" t="s">
        <v>221</v>
      </c>
    </row>
    <row r="24" spans="2:20" ht="48" x14ac:dyDescent="0.2">
      <c r="B24" s="21">
        <v>16</v>
      </c>
      <c r="C24" s="21" t="s">
        <v>222</v>
      </c>
      <c r="D24" s="21" t="s">
        <v>240</v>
      </c>
      <c r="E24" s="24" t="s">
        <v>241</v>
      </c>
      <c r="F24" s="21" t="s">
        <v>246</v>
      </c>
      <c r="G24" s="21">
        <v>6</v>
      </c>
      <c r="H24" s="11"/>
      <c r="I24" s="16"/>
      <c r="J24" s="12"/>
      <c r="K24" s="16"/>
      <c r="L24" s="20"/>
      <c r="M24" s="12"/>
      <c r="N24" s="12"/>
      <c r="O24" s="14"/>
      <c r="P24" s="14"/>
      <c r="Q24" s="30" t="s">
        <v>19</v>
      </c>
      <c r="R24" s="14"/>
      <c r="S24" s="16"/>
      <c r="T24" s="27" t="s">
        <v>221</v>
      </c>
    </row>
    <row r="25" spans="2:20" ht="60" x14ac:dyDescent="0.2">
      <c r="B25" s="21">
        <v>17</v>
      </c>
      <c r="C25" s="21" t="s">
        <v>222</v>
      </c>
      <c r="D25" s="21" t="s">
        <v>240</v>
      </c>
      <c r="E25" s="24" t="s">
        <v>241</v>
      </c>
      <c r="F25" s="21" t="s">
        <v>247</v>
      </c>
      <c r="G25" s="21">
        <v>5</v>
      </c>
      <c r="H25" s="11"/>
      <c r="I25" s="12"/>
      <c r="J25" s="12"/>
      <c r="K25" s="12"/>
      <c r="L25" s="20"/>
      <c r="M25" s="13"/>
      <c r="N25" s="12"/>
      <c r="O25" s="14"/>
      <c r="P25" s="14"/>
      <c r="Q25" s="30" t="s">
        <v>19</v>
      </c>
      <c r="R25" s="14"/>
      <c r="S25" s="14"/>
      <c r="T25" s="27" t="s">
        <v>221</v>
      </c>
    </row>
    <row r="26" spans="2:20" ht="36" x14ac:dyDescent="0.2">
      <c r="B26" s="21">
        <v>18</v>
      </c>
      <c r="C26" s="21" t="s">
        <v>222</v>
      </c>
      <c r="D26" s="21" t="s">
        <v>240</v>
      </c>
      <c r="E26" s="24" t="s">
        <v>241</v>
      </c>
      <c r="F26" s="21" t="s">
        <v>248</v>
      </c>
      <c r="G26" s="21">
        <v>1</v>
      </c>
      <c r="H26" s="11"/>
      <c r="I26" s="12"/>
      <c r="J26" s="12"/>
      <c r="K26" s="12"/>
      <c r="L26" s="20"/>
      <c r="M26" s="12" t="s">
        <v>19</v>
      </c>
      <c r="N26" s="12"/>
      <c r="O26" s="14"/>
      <c r="P26" s="14"/>
      <c r="Q26" s="14"/>
      <c r="R26" s="14"/>
      <c r="S26" s="14"/>
      <c r="T26" s="27" t="s">
        <v>221</v>
      </c>
    </row>
    <row r="27" spans="2:20" ht="36" x14ac:dyDescent="0.2">
      <c r="B27" s="21">
        <v>19</v>
      </c>
      <c r="C27" s="21" t="s">
        <v>249</v>
      </c>
      <c r="D27" s="21" t="s">
        <v>250</v>
      </c>
      <c r="E27" s="24" t="s">
        <v>251</v>
      </c>
      <c r="F27" s="21" t="s">
        <v>252</v>
      </c>
      <c r="G27" s="21">
        <v>1</v>
      </c>
      <c r="H27" s="11"/>
      <c r="I27" s="12"/>
      <c r="J27" s="12"/>
      <c r="K27" s="12"/>
      <c r="L27" s="20"/>
      <c r="M27" s="13"/>
      <c r="N27" s="12"/>
      <c r="O27" s="14"/>
      <c r="P27" s="14"/>
      <c r="Q27" s="14"/>
      <c r="R27" s="14"/>
      <c r="S27" s="14"/>
      <c r="T27" s="28" t="s">
        <v>226</v>
      </c>
    </row>
    <row r="28" spans="2:20" ht="36" x14ac:dyDescent="0.2">
      <c r="B28" s="21">
        <v>20</v>
      </c>
      <c r="C28" s="21" t="s">
        <v>249</v>
      </c>
      <c r="D28" s="21" t="s">
        <v>250</v>
      </c>
      <c r="E28" s="24" t="s">
        <v>253</v>
      </c>
      <c r="F28" s="21" t="s">
        <v>254</v>
      </c>
      <c r="G28" s="21">
        <v>2</v>
      </c>
      <c r="H28" s="11"/>
      <c r="I28" s="12"/>
      <c r="J28" s="12"/>
      <c r="K28" s="12"/>
      <c r="L28" s="20"/>
      <c r="M28" s="13"/>
      <c r="N28" s="12"/>
      <c r="O28" s="14"/>
      <c r="P28" s="14"/>
      <c r="Q28" s="14"/>
      <c r="R28" s="14"/>
      <c r="S28" s="14"/>
      <c r="T28" s="28" t="s">
        <v>226</v>
      </c>
    </row>
    <row r="29" spans="2:20" ht="48" x14ac:dyDescent="0.2">
      <c r="B29" s="21">
        <v>21</v>
      </c>
      <c r="C29" s="21" t="s">
        <v>249</v>
      </c>
      <c r="D29" s="21" t="s">
        <v>250</v>
      </c>
      <c r="E29" s="24" t="s">
        <v>251</v>
      </c>
      <c r="F29" s="21" t="s">
        <v>255</v>
      </c>
      <c r="G29" s="21">
        <v>1</v>
      </c>
      <c r="H29" s="11"/>
      <c r="I29" s="12"/>
      <c r="J29" s="12"/>
      <c r="K29" s="12"/>
      <c r="L29" s="20"/>
      <c r="M29" s="13"/>
      <c r="N29" s="12"/>
      <c r="O29" s="14"/>
      <c r="P29" s="14"/>
      <c r="Q29" s="14"/>
      <c r="R29" s="14"/>
      <c r="S29" s="14"/>
      <c r="T29" s="28" t="s">
        <v>226</v>
      </c>
    </row>
    <row r="30" spans="2:20" ht="120" x14ac:dyDescent="0.2">
      <c r="B30" s="21">
        <v>22</v>
      </c>
      <c r="C30" s="21" t="s">
        <v>249</v>
      </c>
      <c r="D30" s="21" t="s">
        <v>250</v>
      </c>
      <c r="E30" s="24" t="s">
        <v>251</v>
      </c>
      <c r="F30" s="21" t="s">
        <v>256</v>
      </c>
      <c r="G30" s="21">
        <v>2</v>
      </c>
      <c r="H30" s="11"/>
      <c r="I30" s="12"/>
      <c r="J30" s="12"/>
      <c r="K30" s="12"/>
      <c r="L30" s="20"/>
      <c r="M30" s="13"/>
      <c r="N30" s="12"/>
      <c r="O30" s="14"/>
      <c r="P30" s="14"/>
      <c r="Q30" s="14"/>
      <c r="R30" s="14"/>
      <c r="S30" s="14"/>
      <c r="T30" s="28" t="s">
        <v>226</v>
      </c>
    </row>
    <row r="31" spans="2:20" ht="56.25" x14ac:dyDescent="0.2">
      <c r="B31" s="21">
        <v>23</v>
      </c>
      <c r="C31" s="21" t="s">
        <v>249</v>
      </c>
      <c r="D31" s="21" t="s">
        <v>257</v>
      </c>
      <c r="E31" s="24" t="s">
        <v>258</v>
      </c>
      <c r="F31" s="21" t="s">
        <v>259</v>
      </c>
      <c r="G31" s="21">
        <v>6</v>
      </c>
      <c r="H31" s="11"/>
      <c r="I31" s="12"/>
      <c r="J31" s="12"/>
      <c r="K31" s="12"/>
      <c r="L31" s="20"/>
      <c r="M31" s="13"/>
      <c r="N31" s="12"/>
      <c r="O31" s="14"/>
      <c r="P31" s="14"/>
      <c r="Q31" s="12" t="s">
        <v>19</v>
      </c>
      <c r="R31" s="53" t="s">
        <v>260</v>
      </c>
      <c r="S31" s="12" t="s">
        <v>19</v>
      </c>
      <c r="T31" s="27" t="s">
        <v>221</v>
      </c>
    </row>
    <row r="32" spans="2:20" ht="36" x14ac:dyDescent="0.2">
      <c r="B32" s="21">
        <v>24</v>
      </c>
      <c r="C32" s="21" t="s">
        <v>249</v>
      </c>
      <c r="D32" s="21" t="s">
        <v>257</v>
      </c>
      <c r="E32" s="24" t="s">
        <v>258</v>
      </c>
      <c r="F32" s="21" t="s">
        <v>261</v>
      </c>
      <c r="G32" s="21">
        <v>1</v>
      </c>
      <c r="H32" s="11"/>
      <c r="I32" s="12"/>
      <c r="J32" s="12"/>
      <c r="K32" s="12"/>
      <c r="L32" s="12" t="s">
        <v>19</v>
      </c>
      <c r="M32" s="13"/>
      <c r="N32" s="12"/>
      <c r="O32" s="14"/>
      <c r="P32" s="14"/>
      <c r="Q32" s="14"/>
      <c r="R32" s="14"/>
      <c r="S32" s="14"/>
      <c r="T32" s="27" t="s">
        <v>221</v>
      </c>
    </row>
    <row r="33" spans="2:20" ht="36" x14ac:dyDescent="0.2">
      <c r="B33" s="21">
        <v>25</v>
      </c>
      <c r="C33" s="21" t="s">
        <v>249</v>
      </c>
      <c r="D33" s="21" t="s">
        <v>257</v>
      </c>
      <c r="E33" s="24" t="s">
        <v>258</v>
      </c>
      <c r="F33" s="21" t="s">
        <v>262</v>
      </c>
      <c r="G33" s="21">
        <v>20</v>
      </c>
      <c r="H33" s="11"/>
      <c r="I33" s="12"/>
      <c r="J33" s="12"/>
      <c r="K33" s="12"/>
      <c r="L33" s="20"/>
      <c r="M33" s="13"/>
      <c r="N33" s="12"/>
      <c r="O33" s="14"/>
      <c r="P33" s="14"/>
      <c r="Q33" s="12" t="s">
        <v>263</v>
      </c>
      <c r="R33" s="14"/>
      <c r="S33" s="14"/>
      <c r="T33" s="27" t="s">
        <v>221</v>
      </c>
    </row>
    <row r="34" spans="2:20" ht="36" x14ac:dyDescent="0.2">
      <c r="B34" s="21">
        <v>26</v>
      </c>
      <c r="C34" s="21" t="s">
        <v>249</v>
      </c>
      <c r="D34" s="21" t="s">
        <v>257</v>
      </c>
      <c r="E34" s="24" t="s">
        <v>258</v>
      </c>
      <c r="F34" s="21" t="s">
        <v>264</v>
      </c>
      <c r="G34" s="21">
        <v>2</v>
      </c>
      <c r="H34" s="11"/>
      <c r="I34" s="12"/>
      <c r="J34" s="12"/>
      <c r="K34" s="12" t="s">
        <v>19</v>
      </c>
      <c r="L34" s="12" t="s">
        <v>19</v>
      </c>
      <c r="M34" s="13"/>
      <c r="N34" s="12"/>
      <c r="O34" s="14"/>
      <c r="P34" s="53" t="s">
        <v>19</v>
      </c>
      <c r="Q34" s="30" t="s">
        <v>263</v>
      </c>
      <c r="R34" s="14"/>
      <c r="S34" s="14"/>
      <c r="T34" s="27" t="s">
        <v>221</v>
      </c>
    </row>
    <row r="35" spans="2:20" ht="36" x14ac:dyDescent="0.2">
      <c r="B35" s="21">
        <v>27</v>
      </c>
      <c r="C35" s="21" t="s">
        <v>249</v>
      </c>
      <c r="D35" s="21" t="s">
        <v>257</v>
      </c>
      <c r="E35" s="24" t="s">
        <v>258</v>
      </c>
      <c r="F35" s="21" t="s">
        <v>265</v>
      </c>
      <c r="G35" s="21">
        <v>1</v>
      </c>
      <c r="H35" s="11"/>
      <c r="I35" s="12"/>
      <c r="J35" s="12"/>
      <c r="K35" s="12"/>
      <c r="L35" s="20"/>
      <c r="M35" s="13"/>
      <c r="N35" s="12"/>
      <c r="O35" s="14"/>
      <c r="P35" s="14"/>
      <c r="Q35" s="12" t="s">
        <v>19</v>
      </c>
      <c r="R35" s="14"/>
      <c r="S35" s="12" t="s">
        <v>19</v>
      </c>
      <c r="T35" s="27" t="s">
        <v>221</v>
      </c>
    </row>
    <row r="36" spans="2:20" ht="123.75" x14ac:dyDescent="0.2">
      <c r="B36" s="21">
        <v>28</v>
      </c>
      <c r="C36" s="21" t="s">
        <v>249</v>
      </c>
      <c r="D36" s="21" t="s">
        <v>257</v>
      </c>
      <c r="E36" s="24" t="s">
        <v>258</v>
      </c>
      <c r="F36" s="21" t="s">
        <v>266</v>
      </c>
      <c r="G36" s="21">
        <v>1</v>
      </c>
      <c r="H36" s="11"/>
      <c r="I36" s="12"/>
      <c r="J36" s="12"/>
      <c r="K36" s="12" t="s">
        <v>267</v>
      </c>
      <c r="L36" s="20"/>
      <c r="M36" s="13"/>
      <c r="N36" s="12"/>
      <c r="O36" s="14"/>
      <c r="P36" s="12" t="s">
        <v>19</v>
      </c>
      <c r="Q36" s="12" t="s">
        <v>19</v>
      </c>
      <c r="R36" s="14"/>
      <c r="S36" s="14"/>
      <c r="T36" s="27" t="s">
        <v>221</v>
      </c>
    </row>
    <row r="37" spans="2:20" ht="36" x14ac:dyDescent="0.2">
      <c r="B37" s="21">
        <v>29</v>
      </c>
      <c r="C37" s="21" t="s">
        <v>249</v>
      </c>
      <c r="D37" s="21" t="s">
        <v>257</v>
      </c>
      <c r="E37" s="24" t="s">
        <v>258</v>
      </c>
      <c r="F37" s="21" t="s">
        <v>268</v>
      </c>
      <c r="G37" s="21">
        <v>1</v>
      </c>
      <c r="H37" s="11"/>
      <c r="I37" s="12"/>
      <c r="J37" s="12"/>
      <c r="K37" s="12"/>
      <c r="L37" s="20"/>
      <c r="M37" s="13"/>
      <c r="N37" s="12"/>
      <c r="O37" s="14"/>
      <c r="P37" s="12" t="s">
        <v>19</v>
      </c>
      <c r="Q37" s="12" t="s">
        <v>19</v>
      </c>
      <c r="R37" s="14"/>
      <c r="S37" s="14"/>
      <c r="T37" s="27" t="s">
        <v>221</v>
      </c>
    </row>
    <row r="38" spans="2:20" ht="60" x14ac:dyDescent="0.2">
      <c r="B38" s="21">
        <v>30</v>
      </c>
      <c r="C38" s="21" t="s">
        <v>249</v>
      </c>
      <c r="D38" s="21" t="s">
        <v>257</v>
      </c>
      <c r="E38" s="24" t="s">
        <v>258</v>
      </c>
      <c r="F38" s="21" t="s">
        <v>269</v>
      </c>
      <c r="G38" s="21">
        <v>6</v>
      </c>
      <c r="H38" s="11"/>
      <c r="I38" s="12"/>
      <c r="J38" s="12"/>
      <c r="K38" s="12"/>
      <c r="L38" s="20"/>
      <c r="M38" s="13"/>
      <c r="N38" s="12"/>
      <c r="O38" s="14"/>
      <c r="P38" s="14"/>
      <c r="Q38" s="30" t="s">
        <v>263</v>
      </c>
      <c r="R38" s="14"/>
      <c r="S38" s="14"/>
      <c r="T38" s="27" t="s">
        <v>221</v>
      </c>
    </row>
    <row r="39" spans="2:20" ht="60" x14ac:dyDescent="0.2">
      <c r="B39" s="21">
        <v>31</v>
      </c>
      <c r="C39" s="21" t="s">
        <v>249</v>
      </c>
      <c r="D39" s="21" t="s">
        <v>257</v>
      </c>
      <c r="E39" s="24" t="s">
        <v>258</v>
      </c>
      <c r="F39" s="21" t="s">
        <v>270</v>
      </c>
      <c r="G39" s="21">
        <v>6</v>
      </c>
      <c r="H39" s="11"/>
      <c r="I39" s="12"/>
      <c r="J39" s="12"/>
      <c r="K39" s="12"/>
      <c r="L39" s="20"/>
      <c r="M39" s="12"/>
      <c r="N39" s="12"/>
      <c r="O39" s="14"/>
      <c r="P39" s="14"/>
      <c r="Q39" s="30" t="s">
        <v>263</v>
      </c>
      <c r="R39" s="14"/>
      <c r="S39" s="14"/>
      <c r="T39" s="27" t="s">
        <v>221</v>
      </c>
    </row>
    <row r="40" spans="2:20" ht="48" x14ac:dyDescent="0.2">
      <c r="B40" s="21">
        <v>32</v>
      </c>
      <c r="C40" s="21" t="s">
        <v>249</v>
      </c>
      <c r="D40" s="21" t="s">
        <v>257</v>
      </c>
      <c r="E40" s="24" t="s">
        <v>258</v>
      </c>
      <c r="F40" s="21" t="s">
        <v>271</v>
      </c>
      <c r="G40" s="21">
        <v>6</v>
      </c>
      <c r="H40" s="11"/>
      <c r="I40" s="12"/>
      <c r="J40" s="12"/>
      <c r="K40" s="12"/>
      <c r="L40" s="20"/>
      <c r="M40" s="13"/>
      <c r="N40" s="12"/>
      <c r="O40" s="14"/>
      <c r="P40" s="14"/>
      <c r="Q40" s="30" t="s">
        <v>263</v>
      </c>
      <c r="R40" s="14"/>
      <c r="S40" s="14"/>
      <c r="T40" s="27" t="s">
        <v>221</v>
      </c>
    </row>
    <row r="41" spans="2:20" ht="48" x14ac:dyDescent="0.2">
      <c r="B41" s="21">
        <v>33</v>
      </c>
      <c r="C41" s="21" t="s">
        <v>249</v>
      </c>
      <c r="D41" s="21" t="s">
        <v>257</v>
      </c>
      <c r="E41" s="24" t="s">
        <v>258</v>
      </c>
      <c r="F41" s="21" t="s">
        <v>272</v>
      </c>
      <c r="G41" s="21">
        <v>6</v>
      </c>
      <c r="H41" s="11"/>
      <c r="I41" s="12"/>
      <c r="J41" s="12"/>
      <c r="K41" s="12"/>
      <c r="L41" s="20"/>
      <c r="M41" s="13"/>
      <c r="N41" s="12"/>
      <c r="O41" s="14"/>
      <c r="P41" s="14"/>
      <c r="Q41" s="30" t="s">
        <v>263</v>
      </c>
      <c r="R41" s="14"/>
      <c r="S41" s="14"/>
      <c r="T41" s="27" t="s">
        <v>221</v>
      </c>
    </row>
    <row r="42" spans="2:20" ht="36" x14ac:dyDescent="0.2">
      <c r="B42" s="21">
        <v>34</v>
      </c>
      <c r="C42" s="21" t="s">
        <v>249</v>
      </c>
      <c r="D42" s="21" t="s">
        <v>257</v>
      </c>
      <c r="E42" s="24" t="s">
        <v>258</v>
      </c>
      <c r="F42" s="21" t="s">
        <v>273</v>
      </c>
      <c r="G42" s="21">
        <v>6</v>
      </c>
      <c r="H42" s="11"/>
      <c r="I42" s="12"/>
      <c r="J42" s="12"/>
      <c r="K42" s="12"/>
      <c r="L42" s="20"/>
      <c r="M42" s="13"/>
      <c r="N42" s="12"/>
      <c r="O42" s="14"/>
      <c r="P42" s="14"/>
      <c r="Q42" s="30" t="s">
        <v>263</v>
      </c>
      <c r="R42" s="14"/>
      <c r="S42" s="14"/>
      <c r="T42" s="27" t="s">
        <v>221</v>
      </c>
    </row>
    <row r="43" spans="2:20" ht="36" x14ac:dyDescent="0.2">
      <c r="B43" s="21">
        <v>35</v>
      </c>
      <c r="C43" s="21" t="s">
        <v>249</v>
      </c>
      <c r="D43" s="21" t="s">
        <v>257</v>
      </c>
      <c r="E43" s="24" t="s">
        <v>258</v>
      </c>
      <c r="F43" s="21" t="s">
        <v>274</v>
      </c>
      <c r="G43" s="21">
        <v>1</v>
      </c>
      <c r="H43" s="11"/>
      <c r="I43" s="12"/>
      <c r="J43" s="12"/>
      <c r="K43" s="12"/>
      <c r="L43" s="12" t="s">
        <v>19</v>
      </c>
      <c r="M43" s="13"/>
      <c r="N43" s="29"/>
      <c r="O43" s="14"/>
      <c r="P43" s="14"/>
      <c r="Q43" s="59" t="s">
        <v>19</v>
      </c>
      <c r="R43" s="14"/>
      <c r="S43" s="14"/>
      <c r="T43" s="27" t="s">
        <v>221</v>
      </c>
    </row>
    <row r="44" spans="2:20" ht="36" x14ac:dyDescent="0.2">
      <c r="B44" s="21">
        <v>36</v>
      </c>
      <c r="C44" s="22" t="s">
        <v>275</v>
      </c>
      <c r="D44" s="21" t="s">
        <v>276</v>
      </c>
      <c r="E44" s="24" t="s">
        <v>277</v>
      </c>
      <c r="F44" s="21" t="s">
        <v>278</v>
      </c>
      <c r="G44" s="21">
        <v>2</v>
      </c>
      <c r="H44" s="11"/>
      <c r="I44" s="12"/>
      <c r="J44" s="12"/>
      <c r="K44" s="12"/>
      <c r="L44" s="20"/>
      <c r="M44" s="13"/>
      <c r="N44" s="30"/>
      <c r="O44" s="14"/>
      <c r="P44" s="14"/>
      <c r="Q44" s="29"/>
      <c r="R44" s="14"/>
      <c r="S44" s="14"/>
      <c r="T44" s="28" t="s">
        <v>226</v>
      </c>
    </row>
    <row r="45" spans="2:20" ht="36" x14ac:dyDescent="0.2">
      <c r="B45" s="21">
        <v>37</v>
      </c>
      <c r="C45" s="23" t="s">
        <v>275</v>
      </c>
      <c r="D45" s="21" t="s">
        <v>276</v>
      </c>
      <c r="E45" s="24" t="s">
        <v>279</v>
      </c>
      <c r="F45" s="21" t="s">
        <v>280</v>
      </c>
      <c r="G45" s="21">
        <v>3</v>
      </c>
      <c r="H45" s="11"/>
      <c r="I45" s="12"/>
      <c r="J45" s="12"/>
      <c r="K45" s="12"/>
      <c r="L45" s="20"/>
      <c r="M45" s="13"/>
      <c r="N45" s="29"/>
      <c r="O45" s="14"/>
      <c r="P45" s="14"/>
      <c r="Q45" s="31"/>
      <c r="R45" s="14"/>
      <c r="S45" s="14"/>
      <c r="T45" s="28" t="s">
        <v>226</v>
      </c>
    </row>
    <row r="46" spans="2:20" ht="132" x14ac:dyDescent="0.2">
      <c r="B46" s="26">
        <v>38</v>
      </c>
      <c r="C46" s="23" t="s">
        <v>275</v>
      </c>
      <c r="D46" s="26" t="s">
        <v>281</v>
      </c>
      <c r="E46" s="32" t="s">
        <v>282</v>
      </c>
      <c r="F46" s="26" t="s">
        <v>283</v>
      </c>
      <c r="G46" s="33">
        <v>1</v>
      </c>
      <c r="H46" s="11"/>
      <c r="I46" s="25"/>
      <c r="J46" s="12"/>
      <c r="K46" s="12"/>
      <c r="L46" s="20"/>
      <c r="M46" s="13"/>
      <c r="N46" s="29"/>
      <c r="O46" s="14"/>
      <c r="P46" s="14"/>
      <c r="Q46" s="31"/>
      <c r="R46" s="14"/>
      <c r="S46" s="14"/>
      <c r="T46" s="28" t="s">
        <v>226</v>
      </c>
    </row>
    <row r="47" spans="2:20" ht="52.5" x14ac:dyDescent="0.2">
      <c r="B47" s="26">
        <v>39</v>
      </c>
      <c r="C47" s="23" t="s">
        <v>275</v>
      </c>
      <c r="D47" s="26" t="s">
        <v>284</v>
      </c>
      <c r="E47" s="32" t="s">
        <v>285</v>
      </c>
      <c r="F47" s="26" t="s">
        <v>286</v>
      </c>
      <c r="G47" s="21">
        <v>1</v>
      </c>
      <c r="H47" s="11"/>
      <c r="I47" s="12"/>
      <c r="J47" s="12"/>
      <c r="K47" s="29"/>
      <c r="L47" s="20"/>
      <c r="M47" s="56" t="s">
        <v>19</v>
      </c>
      <c r="N47" s="30"/>
      <c r="O47" s="34" t="s">
        <v>19</v>
      </c>
      <c r="P47" s="14"/>
      <c r="Q47" s="31"/>
      <c r="R47" s="56" t="s">
        <v>287</v>
      </c>
      <c r="S47" s="14"/>
      <c r="T47" s="27" t="s">
        <v>221</v>
      </c>
    </row>
    <row r="48" spans="2:20" ht="108" x14ac:dyDescent="0.2">
      <c r="B48" s="21">
        <v>40</v>
      </c>
      <c r="C48" s="23" t="s">
        <v>275</v>
      </c>
      <c r="D48" s="21" t="s">
        <v>288</v>
      </c>
      <c r="E48" s="24" t="s">
        <v>289</v>
      </c>
      <c r="F48" s="21" t="s">
        <v>290</v>
      </c>
      <c r="G48" s="21">
        <v>10</v>
      </c>
      <c r="H48" s="11"/>
      <c r="I48" s="12"/>
      <c r="J48" s="12"/>
      <c r="K48" s="29"/>
      <c r="L48" s="20"/>
      <c r="M48" s="17" t="s">
        <v>291</v>
      </c>
      <c r="N48" s="29"/>
      <c r="O48" s="34" t="s">
        <v>19</v>
      </c>
      <c r="P48" s="14"/>
      <c r="Q48" s="31"/>
      <c r="R48" s="14"/>
      <c r="S48" s="14"/>
      <c r="T48" s="27" t="s">
        <v>221</v>
      </c>
    </row>
    <row r="49" spans="2:20" ht="156" x14ac:dyDescent="0.2">
      <c r="B49" s="21">
        <v>41</v>
      </c>
      <c r="C49" s="23" t="s">
        <v>292</v>
      </c>
      <c r="D49" s="21" t="s">
        <v>288</v>
      </c>
      <c r="E49" s="24" t="s">
        <v>293</v>
      </c>
      <c r="F49" s="21" t="s">
        <v>294</v>
      </c>
      <c r="G49" s="21">
        <v>12</v>
      </c>
      <c r="H49" s="11"/>
      <c r="I49" s="12"/>
      <c r="J49" s="12"/>
      <c r="K49" s="30"/>
      <c r="L49" s="20"/>
      <c r="M49" s="13"/>
      <c r="N49" s="30"/>
      <c r="O49" s="14"/>
      <c r="P49" s="14"/>
      <c r="Q49" s="31"/>
      <c r="R49" s="14"/>
      <c r="S49" s="29"/>
      <c r="T49" s="28" t="s">
        <v>226</v>
      </c>
    </row>
    <row r="50" spans="2:20" ht="60" x14ac:dyDescent="0.2">
      <c r="B50" s="21">
        <v>42</v>
      </c>
      <c r="C50" s="23" t="s">
        <v>292</v>
      </c>
      <c r="D50" s="21" t="s">
        <v>288</v>
      </c>
      <c r="E50" s="24" t="s">
        <v>295</v>
      </c>
      <c r="F50" s="21" t="s">
        <v>296</v>
      </c>
      <c r="G50" s="21">
        <v>7</v>
      </c>
      <c r="H50" s="11"/>
      <c r="I50" s="12"/>
      <c r="J50" s="12"/>
      <c r="K50" s="29"/>
      <c r="L50" s="20"/>
      <c r="M50" s="13"/>
      <c r="N50" s="30" t="s">
        <v>19</v>
      </c>
      <c r="O50" s="14"/>
      <c r="P50" s="14"/>
      <c r="Q50" s="29"/>
      <c r="R50" s="14"/>
      <c r="S50" s="14"/>
      <c r="T50" s="27" t="s">
        <v>221</v>
      </c>
    </row>
    <row r="51" spans="2:20" ht="72" x14ac:dyDescent="0.2">
      <c r="B51" s="21">
        <v>43</v>
      </c>
      <c r="C51" s="23" t="s">
        <v>292</v>
      </c>
      <c r="D51" s="21" t="s">
        <v>288</v>
      </c>
      <c r="E51" s="24" t="s">
        <v>297</v>
      </c>
      <c r="F51" s="21" t="s">
        <v>298</v>
      </c>
      <c r="G51" s="21">
        <v>7</v>
      </c>
      <c r="H51" s="11"/>
      <c r="I51" s="12"/>
      <c r="J51" s="12"/>
      <c r="K51" s="29"/>
      <c r="L51" s="20"/>
      <c r="M51" s="13"/>
      <c r="N51" s="30"/>
      <c r="O51" s="14"/>
      <c r="P51" s="34" t="s">
        <v>19</v>
      </c>
      <c r="Q51" s="31"/>
      <c r="R51" s="14"/>
      <c r="S51" s="14"/>
      <c r="T51" s="27" t="s">
        <v>221</v>
      </c>
    </row>
    <row r="52" spans="2:20" ht="60" x14ac:dyDescent="0.2">
      <c r="B52" s="21">
        <v>44</v>
      </c>
      <c r="C52" s="23" t="s">
        <v>292</v>
      </c>
      <c r="D52" s="21" t="s">
        <v>299</v>
      </c>
      <c r="E52" s="24" t="s">
        <v>300</v>
      </c>
      <c r="F52" s="21" t="s">
        <v>301</v>
      </c>
      <c r="G52" s="21">
        <v>1</v>
      </c>
      <c r="H52" s="11"/>
      <c r="I52" s="12"/>
      <c r="J52" s="12"/>
      <c r="K52" s="12"/>
      <c r="L52" s="20"/>
      <c r="M52" s="17" t="s">
        <v>302</v>
      </c>
      <c r="N52" s="29"/>
      <c r="O52" s="14"/>
      <c r="P52" s="14"/>
      <c r="Q52" s="29"/>
      <c r="R52" s="14"/>
      <c r="S52" s="14"/>
      <c r="T52" s="27" t="s">
        <v>221</v>
      </c>
    </row>
    <row r="53" spans="2:20" ht="60" x14ac:dyDescent="0.2">
      <c r="B53" s="21">
        <v>45</v>
      </c>
      <c r="C53" s="23" t="s">
        <v>292</v>
      </c>
      <c r="D53" s="21" t="s">
        <v>299</v>
      </c>
      <c r="E53" s="24" t="s">
        <v>300</v>
      </c>
      <c r="F53" s="21" t="s">
        <v>303</v>
      </c>
      <c r="G53" s="21">
        <v>1</v>
      </c>
      <c r="H53" s="11"/>
      <c r="I53" s="12"/>
      <c r="J53" s="12"/>
      <c r="K53" s="12"/>
      <c r="L53" s="20"/>
      <c r="M53" s="17" t="s">
        <v>302</v>
      </c>
      <c r="N53" s="30"/>
      <c r="O53" s="14"/>
      <c r="P53" s="14"/>
      <c r="Q53" s="35" t="s">
        <v>19</v>
      </c>
      <c r="R53" s="14"/>
      <c r="S53" s="14"/>
      <c r="T53" s="27" t="s">
        <v>221</v>
      </c>
    </row>
    <row r="54" spans="2:20" ht="52.5" x14ac:dyDescent="0.2">
      <c r="B54" s="36">
        <v>46</v>
      </c>
      <c r="C54" s="37" t="s">
        <v>292</v>
      </c>
      <c r="D54" s="38" t="s">
        <v>304</v>
      </c>
      <c r="E54" s="39" t="s">
        <v>305</v>
      </c>
      <c r="F54" s="36" t="s">
        <v>306</v>
      </c>
      <c r="G54" s="38">
        <v>1</v>
      </c>
      <c r="H54" s="40"/>
      <c r="I54" s="40"/>
      <c r="J54" s="40"/>
      <c r="K54" s="40"/>
      <c r="L54" s="40"/>
      <c r="M54" s="35" t="s">
        <v>307</v>
      </c>
      <c r="N54" s="41"/>
      <c r="O54" s="42"/>
      <c r="P54" s="43"/>
      <c r="Q54" s="44"/>
      <c r="R54" s="56" t="s">
        <v>287</v>
      </c>
      <c r="S54" s="43"/>
      <c r="T54" s="27" t="s">
        <v>221</v>
      </c>
    </row>
    <row r="55" spans="2:20" ht="52.5" x14ac:dyDescent="0.2">
      <c r="B55" s="36">
        <v>47</v>
      </c>
      <c r="C55" s="37" t="s">
        <v>292</v>
      </c>
      <c r="D55" s="38" t="s">
        <v>304</v>
      </c>
      <c r="E55" s="39" t="s">
        <v>305</v>
      </c>
      <c r="F55" s="36" t="s">
        <v>308</v>
      </c>
      <c r="G55" s="38">
        <v>1</v>
      </c>
      <c r="H55" s="40"/>
      <c r="I55" s="40"/>
      <c r="J55" s="40"/>
      <c r="K55" s="40"/>
      <c r="L55" s="40"/>
      <c r="M55" s="35" t="s">
        <v>307</v>
      </c>
      <c r="N55" s="40"/>
      <c r="O55" s="43"/>
      <c r="P55" s="43"/>
      <c r="Q55" s="35" t="s">
        <v>307</v>
      </c>
      <c r="R55" s="56" t="s">
        <v>287</v>
      </c>
      <c r="S55" s="43"/>
      <c r="T55" s="27" t="s">
        <v>221</v>
      </c>
    </row>
    <row r="56" spans="2:20" ht="52.5" x14ac:dyDescent="0.2">
      <c r="B56" s="36">
        <v>48</v>
      </c>
      <c r="C56" s="37" t="s">
        <v>292</v>
      </c>
      <c r="D56" s="38" t="s">
        <v>304</v>
      </c>
      <c r="E56" s="39" t="s">
        <v>305</v>
      </c>
      <c r="F56" s="36" t="s">
        <v>309</v>
      </c>
      <c r="G56" s="38">
        <v>1</v>
      </c>
      <c r="H56" s="40"/>
      <c r="I56" s="40"/>
      <c r="J56" s="40"/>
      <c r="K56" s="35"/>
      <c r="L56" s="35"/>
      <c r="M56" s="40"/>
      <c r="N56" s="40"/>
      <c r="O56" s="43"/>
      <c r="P56" s="43"/>
      <c r="Q56" s="35" t="s">
        <v>307</v>
      </c>
      <c r="R56" s="56" t="s">
        <v>287</v>
      </c>
      <c r="S56" s="43"/>
      <c r="T56" s="27" t="s">
        <v>221</v>
      </c>
    </row>
    <row r="57" spans="2:20" ht="157.5" x14ac:dyDescent="0.2">
      <c r="B57" s="36">
        <v>49</v>
      </c>
      <c r="C57" s="37" t="s">
        <v>292</v>
      </c>
      <c r="D57" s="38" t="s">
        <v>310</v>
      </c>
      <c r="E57" s="39" t="s">
        <v>311</v>
      </c>
      <c r="F57" s="36" t="s">
        <v>312</v>
      </c>
      <c r="G57" s="38">
        <v>1</v>
      </c>
      <c r="H57" s="40"/>
      <c r="I57" s="40"/>
      <c r="J57" s="40"/>
      <c r="K57" s="56" t="s">
        <v>313</v>
      </c>
      <c r="L57" s="35" t="s">
        <v>19</v>
      </c>
      <c r="M57" s="40"/>
      <c r="N57" s="40"/>
      <c r="O57" s="43"/>
      <c r="P57" s="43"/>
      <c r="Q57" s="43"/>
      <c r="R57" s="43"/>
      <c r="S57" s="43"/>
      <c r="T57" s="27" t="s">
        <v>221</v>
      </c>
    </row>
    <row r="58" spans="2:20" ht="52.5" x14ac:dyDescent="0.2">
      <c r="B58" s="36">
        <v>50</v>
      </c>
      <c r="C58" s="37" t="s">
        <v>292</v>
      </c>
      <c r="D58" s="38" t="s">
        <v>310</v>
      </c>
      <c r="E58" s="39" t="s">
        <v>311</v>
      </c>
      <c r="F58" s="36" t="s">
        <v>314</v>
      </c>
      <c r="G58" s="38">
        <v>6</v>
      </c>
      <c r="H58" s="40"/>
      <c r="I58" s="40"/>
      <c r="J58" s="40"/>
      <c r="K58" s="40"/>
      <c r="L58" s="40"/>
      <c r="M58" s="40"/>
      <c r="N58" s="40"/>
      <c r="O58" s="43"/>
      <c r="P58" s="43" t="s">
        <v>307</v>
      </c>
      <c r="Q58" s="43"/>
      <c r="R58" s="56" t="s">
        <v>287</v>
      </c>
      <c r="S58" s="43" t="s">
        <v>307</v>
      </c>
      <c r="T58" s="27" t="s">
        <v>221</v>
      </c>
    </row>
    <row r="59" spans="2:20" ht="210" x14ac:dyDescent="0.2">
      <c r="B59" s="45">
        <v>51</v>
      </c>
      <c r="C59" s="37" t="s">
        <v>292</v>
      </c>
      <c r="D59" s="37" t="s">
        <v>315</v>
      </c>
      <c r="E59" s="46" t="s">
        <v>311</v>
      </c>
      <c r="F59" s="45" t="s">
        <v>316</v>
      </c>
      <c r="G59" s="37">
        <v>6</v>
      </c>
      <c r="H59" s="47"/>
      <c r="I59" s="47"/>
      <c r="J59" s="47"/>
      <c r="K59" s="56" t="s">
        <v>317</v>
      </c>
      <c r="L59" s="48" t="s">
        <v>307</v>
      </c>
      <c r="M59" s="47"/>
      <c r="N59" s="48" t="s">
        <v>307</v>
      </c>
      <c r="O59" s="48"/>
      <c r="P59" s="48" t="s">
        <v>307</v>
      </c>
      <c r="Q59" s="48"/>
      <c r="R59" s="56" t="s">
        <v>287</v>
      </c>
      <c r="S59" s="54" t="s">
        <v>318</v>
      </c>
      <c r="T59" s="27" t="s">
        <v>221</v>
      </c>
    </row>
    <row r="60" spans="2:20" ht="48" x14ac:dyDescent="0.2">
      <c r="B60" s="45">
        <v>52</v>
      </c>
      <c r="C60" s="37" t="s">
        <v>292</v>
      </c>
      <c r="D60" s="37" t="s">
        <v>319</v>
      </c>
      <c r="E60" s="46" t="s">
        <v>311</v>
      </c>
      <c r="F60" s="45" t="s">
        <v>320</v>
      </c>
      <c r="G60" s="37">
        <v>6</v>
      </c>
      <c r="H60" s="47"/>
      <c r="I60" s="47"/>
      <c r="J60" s="49" t="s">
        <v>321</v>
      </c>
      <c r="K60" s="47"/>
      <c r="L60" s="47"/>
      <c r="M60" s="47"/>
      <c r="N60" s="47"/>
      <c r="O60" s="48"/>
      <c r="P60" s="48"/>
      <c r="Q60" s="48"/>
      <c r="R60" s="48"/>
      <c r="S60" s="48"/>
      <c r="T60" s="27" t="s">
        <v>221</v>
      </c>
    </row>
    <row r="61" spans="2:20" ht="24" x14ac:dyDescent="0.2">
      <c r="B61" s="26">
        <v>53</v>
      </c>
      <c r="C61" s="23" t="s">
        <v>292</v>
      </c>
      <c r="D61" s="21" t="s">
        <v>322</v>
      </c>
      <c r="E61" s="24" t="s">
        <v>323</v>
      </c>
      <c r="F61" s="26" t="s">
        <v>324</v>
      </c>
      <c r="G61" s="21">
        <v>1</v>
      </c>
      <c r="H61" s="11"/>
      <c r="I61" s="12"/>
      <c r="J61" s="12"/>
      <c r="K61" s="12"/>
      <c r="L61" s="50"/>
      <c r="M61" s="13"/>
      <c r="N61" s="12"/>
      <c r="O61" s="14"/>
      <c r="P61" s="51"/>
      <c r="Q61" s="43" t="s">
        <v>307</v>
      </c>
      <c r="R61" s="14"/>
      <c r="S61" s="14"/>
      <c r="T61" s="27" t="s">
        <v>221</v>
      </c>
    </row>
    <row r="62" spans="2:20" ht="48" x14ac:dyDescent="0.2">
      <c r="B62" s="21">
        <v>54</v>
      </c>
      <c r="C62" s="23" t="s">
        <v>292</v>
      </c>
      <c r="D62" s="21" t="s">
        <v>322</v>
      </c>
      <c r="E62" s="24" t="s">
        <v>323</v>
      </c>
      <c r="F62" s="21" t="s">
        <v>325</v>
      </c>
      <c r="G62" s="21">
        <v>1</v>
      </c>
      <c r="H62" s="11"/>
      <c r="I62" s="12"/>
      <c r="J62" s="12"/>
      <c r="K62" s="12"/>
      <c r="L62" s="20"/>
      <c r="M62" s="13"/>
      <c r="N62" s="12"/>
      <c r="O62" s="14"/>
      <c r="P62" s="14"/>
      <c r="Q62" s="14"/>
      <c r="R62" s="14"/>
      <c r="S62" s="15"/>
      <c r="T62" s="28" t="s">
        <v>226</v>
      </c>
    </row>
    <row r="63" spans="2:20" ht="45" x14ac:dyDescent="0.2">
      <c r="B63" s="36">
        <v>55</v>
      </c>
      <c r="C63" s="37" t="s">
        <v>292</v>
      </c>
      <c r="D63" s="52" t="s">
        <v>310</v>
      </c>
      <c r="E63" s="52" t="s">
        <v>311</v>
      </c>
      <c r="F63" s="52" t="s">
        <v>326</v>
      </c>
      <c r="G63" s="38">
        <v>6</v>
      </c>
      <c r="H63" s="40"/>
      <c r="I63" s="40"/>
      <c r="J63" s="40"/>
      <c r="K63" s="43" t="s">
        <v>307</v>
      </c>
      <c r="L63" s="43" t="s">
        <v>307</v>
      </c>
      <c r="M63" s="40"/>
      <c r="N63" s="40"/>
      <c r="O63" s="43"/>
      <c r="P63" s="43" t="s">
        <v>307</v>
      </c>
      <c r="Q63" s="43"/>
      <c r="R63" s="43"/>
      <c r="S63" s="43"/>
      <c r="T63" s="27" t="s">
        <v>221</v>
      </c>
    </row>
    <row r="64" spans="2:20" ht="45" x14ac:dyDescent="0.2">
      <c r="B64" s="45">
        <v>56</v>
      </c>
      <c r="C64" s="52" t="s">
        <v>292</v>
      </c>
      <c r="D64" s="52" t="s">
        <v>310</v>
      </c>
      <c r="E64" s="52" t="s">
        <v>311</v>
      </c>
      <c r="F64" s="52" t="s">
        <v>327</v>
      </c>
      <c r="G64" s="37">
        <v>6</v>
      </c>
      <c r="H64" s="47"/>
      <c r="I64" s="47"/>
      <c r="J64" s="47"/>
      <c r="K64" s="47"/>
      <c r="L64" s="17" t="s">
        <v>302</v>
      </c>
      <c r="M64" s="47"/>
      <c r="N64" s="47"/>
      <c r="O64" s="48"/>
      <c r="P64" s="48" t="s">
        <v>307</v>
      </c>
      <c r="Q64" s="48"/>
      <c r="R64" s="48"/>
      <c r="S64" s="48"/>
      <c r="T64" s="27" t="s">
        <v>221</v>
      </c>
    </row>
  </sheetData>
  <autoFilter ref="B8:T64" xr:uid="{00000000-0009-0000-0000-000001000000}"/>
  <mergeCells count="20">
    <mergeCell ref="C2:T2"/>
    <mergeCell ref="T7:T8"/>
    <mergeCell ref="L7:L8"/>
    <mergeCell ref="M7:M8"/>
    <mergeCell ref="N7:N8"/>
    <mergeCell ref="G7:G8"/>
    <mergeCell ref="R7:R8"/>
    <mergeCell ref="S7:S8"/>
    <mergeCell ref="O7:O8"/>
    <mergeCell ref="P7:P8"/>
    <mergeCell ref="H7:H8"/>
    <mergeCell ref="I7:I8"/>
    <mergeCell ref="J7:J8"/>
    <mergeCell ref="K7:K8"/>
    <mergeCell ref="Q7:Q8"/>
    <mergeCell ref="B7:B8"/>
    <mergeCell ref="C7:C8"/>
    <mergeCell ref="D7:D8"/>
    <mergeCell ref="E7:E8"/>
    <mergeCell ref="F7:F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O65"/>
  <sheetViews>
    <sheetView topLeftCell="CV1" workbookViewId="0">
      <selection activeCell="EP61" sqref="EP61"/>
    </sheetView>
  </sheetViews>
  <sheetFormatPr baseColWidth="10" defaultColWidth="11" defaultRowHeight="14.25" x14ac:dyDescent="0.2"/>
  <cols>
    <col min="1" max="1" width="4.375" customWidth="1"/>
    <col min="2" max="2" width="4.25" customWidth="1"/>
    <col min="114" max="114" width="11.125" bestFit="1" customWidth="1"/>
    <col min="115" max="115" width="11.375" customWidth="1"/>
    <col min="116" max="119" width="11.125" customWidth="1"/>
    <col min="120" max="120" width="11.75" customWidth="1"/>
    <col min="121" max="121" width="11.125" customWidth="1"/>
    <col min="122" max="122" width="11.75" customWidth="1"/>
    <col min="123" max="126" width="11.125" customWidth="1"/>
    <col min="127" max="127" width="13.625" customWidth="1"/>
    <col min="147" max="147" width="21.625" customWidth="1"/>
    <col min="148" max="148" width="13.625" bestFit="1" customWidth="1"/>
  </cols>
  <sheetData>
    <row r="1" spans="1:171" ht="17.25" thickBot="1" x14ac:dyDescent="0.4">
      <c r="A1" s="60"/>
      <c r="B1" s="60"/>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1"/>
      <c r="DZ1" s="60"/>
      <c r="EA1" s="60"/>
      <c r="EB1" s="60"/>
      <c r="EC1" s="60"/>
      <c r="ED1" s="60"/>
      <c r="EE1" s="60"/>
      <c r="EF1" s="60"/>
      <c r="EG1" s="60"/>
      <c r="EH1" s="60"/>
      <c r="EI1" s="60"/>
      <c r="EJ1" s="60"/>
      <c r="EK1" s="60"/>
      <c r="EL1" s="60"/>
      <c r="EM1" s="60"/>
      <c r="EN1" s="60"/>
      <c r="EO1" s="60"/>
      <c r="EP1" s="60"/>
      <c r="EQ1" s="62"/>
      <c r="ER1" s="62"/>
      <c r="ES1" s="60"/>
      <c r="ET1" s="60"/>
      <c r="EU1" s="60"/>
      <c r="EV1" s="60"/>
      <c r="EW1" s="60"/>
      <c r="EX1" s="60"/>
      <c r="EY1" s="60"/>
      <c r="EZ1" s="60"/>
      <c r="FA1" s="60"/>
      <c r="FB1" s="60"/>
      <c r="FC1" s="60"/>
      <c r="FD1" s="60"/>
      <c r="FE1" s="60"/>
    </row>
    <row r="2" spans="1:171" ht="20.25" x14ac:dyDescent="0.4">
      <c r="A2" s="60"/>
      <c r="B2" s="60"/>
      <c r="C2" s="336" t="s">
        <v>328</v>
      </c>
      <c r="D2" s="337"/>
      <c r="E2" s="337"/>
      <c r="F2" s="337"/>
      <c r="G2" s="337"/>
      <c r="H2" s="337"/>
      <c r="I2" s="337"/>
      <c r="J2" s="337"/>
      <c r="K2" s="337"/>
      <c r="L2" s="337"/>
      <c r="M2" s="337"/>
      <c r="N2" s="337"/>
      <c r="O2" s="60"/>
      <c r="P2" s="60"/>
      <c r="Q2" s="336" t="s">
        <v>329</v>
      </c>
      <c r="R2" s="337"/>
      <c r="S2" s="337"/>
      <c r="T2" s="337"/>
      <c r="U2" s="337"/>
      <c r="V2" s="337"/>
      <c r="W2" s="337"/>
      <c r="X2" s="337"/>
      <c r="Y2" s="337"/>
      <c r="Z2" s="337"/>
      <c r="AA2" s="337"/>
      <c r="AB2" s="337"/>
      <c r="AC2" s="63"/>
      <c r="AD2" s="63"/>
      <c r="AE2" s="336" t="s">
        <v>330</v>
      </c>
      <c r="AF2" s="337"/>
      <c r="AG2" s="337"/>
      <c r="AH2" s="337"/>
      <c r="AI2" s="337"/>
      <c r="AJ2" s="337"/>
      <c r="AK2" s="337"/>
      <c r="AL2" s="337"/>
      <c r="AM2" s="337"/>
      <c r="AN2" s="337"/>
      <c r="AO2" s="337"/>
      <c r="AP2" s="337"/>
      <c r="AQ2" s="60"/>
      <c r="AR2" s="60"/>
      <c r="AS2" s="336" t="s">
        <v>331</v>
      </c>
      <c r="AT2" s="337"/>
      <c r="AU2" s="337"/>
      <c r="AV2" s="337"/>
      <c r="AW2" s="337"/>
      <c r="AX2" s="337"/>
      <c r="AY2" s="337"/>
      <c r="AZ2" s="337"/>
      <c r="BA2" s="337"/>
      <c r="BB2" s="337"/>
      <c r="BC2" s="337"/>
      <c r="BD2" s="337"/>
      <c r="BE2" s="63"/>
      <c r="BF2" s="60"/>
      <c r="BG2" s="336" t="s">
        <v>332</v>
      </c>
      <c r="BH2" s="337"/>
      <c r="BI2" s="337"/>
      <c r="BJ2" s="337"/>
      <c r="BK2" s="337"/>
      <c r="BL2" s="337"/>
      <c r="BM2" s="337"/>
      <c r="BN2" s="337"/>
      <c r="BO2" s="337"/>
      <c r="BP2" s="337"/>
      <c r="BQ2" s="337"/>
      <c r="BR2" s="337"/>
      <c r="BS2" s="60"/>
      <c r="BT2" s="60"/>
      <c r="BU2" s="336" t="s">
        <v>333</v>
      </c>
      <c r="BV2" s="337"/>
      <c r="BW2" s="337"/>
      <c r="BX2" s="337"/>
      <c r="BY2" s="337"/>
      <c r="BZ2" s="337"/>
      <c r="CA2" s="337"/>
      <c r="CB2" s="337"/>
      <c r="CC2" s="337"/>
      <c r="CD2" s="337"/>
      <c r="CE2" s="337"/>
      <c r="CF2" s="337"/>
      <c r="CG2" s="60"/>
      <c r="CH2" s="60"/>
      <c r="CI2" s="338" t="s">
        <v>334</v>
      </c>
      <c r="CJ2" s="339"/>
      <c r="CK2" s="339"/>
      <c r="CL2" s="339"/>
      <c r="CM2" s="339"/>
      <c r="CN2" s="339"/>
      <c r="CO2" s="339"/>
      <c r="CP2" s="339"/>
      <c r="CQ2" s="339"/>
      <c r="CR2" s="339"/>
      <c r="CS2" s="339"/>
      <c r="CT2" s="339"/>
      <c r="CU2" s="60"/>
      <c r="CV2" s="60"/>
      <c r="CW2" s="336" t="s">
        <v>335</v>
      </c>
      <c r="CX2" s="337"/>
      <c r="CY2" s="337"/>
      <c r="CZ2" s="337"/>
      <c r="DA2" s="337"/>
      <c r="DB2" s="337"/>
      <c r="DC2" s="337"/>
      <c r="DD2" s="337"/>
      <c r="DE2" s="337"/>
      <c r="DF2" s="337"/>
      <c r="DG2" s="337"/>
      <c r="DH2" s="337"/>
      <c r="DI2" s="60"/>
      <c r="DJ2" s="64"/>
      <c r="DK2" s="336" t="s">
        <v>336</v>
      </c>
      <c r="DL2" s="337"/>
      <c r="DM2" s="337"/>
      <c r="DN2" s="337"/>
      <c r="DO2" s="337"/>
      <c r="DP2" s="337"/>
      <c r="DQ2" s="337"/>
      <c r="DR2" s="337"/>
      <c r="DS2" s="337"/>
      <c r="DT2" s="337"/>
      <c r="DU2" s="337"/>
      <c r="DV2" s="337"/>
      <c r="DW2" s="334"/>
      <c r="DX2" s="335"/>
      <c r="DY2" s="340"/>
      <c r="DZ2" s="60"/>
      <c r="EA2" s="60"/>
      <c r="EB2" s="338" t="s">
        <v>337</v>
      </c>
      <c r="EC2" s="339"/>
      <c r="ED2" s="339"/>
      <c r="EE2" s="339"/>
      <c r="EF2" s="339"/>
      <c r="EG2" s="339"/>
      <c r="EH2" s="339"/>
      <c r="EI2" s="339"/>
      <c r="EJ2" s="339"/>
      <c r="EK2" s="339"/>
      <c r="EL2" s="339"/>
      <c r="EM2" s="339"/>
      <c r="EN2" s="60"/>
      <c r="EO2" s="334" t="s">
        <v>338</v>
      </c>
      <c r="EP2" s="335"/>
      <c r="EQ2" s="335"/>
      <c r="ER2" s="335"/>
      <c r="ES2" s="335"/>
      <c r="ET2" s="335"/>
      <c r="EU2" s="335"/>
      <c r="EV2" s="335"/>
      <c r="EW2" s="335"/>
      <c r="EX2" s="335"/>
      <c r="EY2" s="335"/>
      <c r="EZ2" s="335"/>
      <c r="FA2" s="335"/>
      <c r="FB2" s="335"/>
      <c r="FC2" s="335"/>
      <c r="FD2" s="335"/>
      <c r="FE2" s="60"/>
    </row>
    <row r="3" spans="1:171" ht="39" customHeight="1" x14ac:dyDescent="0.35">
      <c r="A3" s="60"/>
      <c r="B3" s="60"/>
      <c r="C3" s="66" t="s">
        <v>5</v>
      </c>
      <c r="D3" s="66" t="s">
        <v>6</v>
      </c>
      <c r="E3" s="66" t="s">
        <v>7</v>
      </c>
      <c r="F3" s="66" t="s">
        <v>8</v>
      </c>
      <c r="G3" s="66" t="s">
        <v>9</v>
      </c>
      <c r="H3" s="66" t="s">
        <v>10</v>
      </c>
      <c r="I3" s="66" t="s">
        <v>214</v>
      </c>
      <c r="J3" s="66" t="s">
        <v>12</v>
      </c>
      <c r="K3" s="66" t="s">
        <v>13</v>
      </c>
      <c r="L3" s="66" t="s">
        <v>14</v>
      </c>
      <c r="M3" s="66" t="s">
        <v>15</v>
      </c>
      <c r="N3" s="66" t="s">
        <v>215</v>
      </c>
      <c r="O3" s="60"/>
      <c r="P3" s="60"/>
      <c r="Q3" s="66" t="s">
        <v>5</v>
      </c>
      <c r="R3" s="66" t="s">
        <v>6</v>
      </c>
      <c r="S3" s="66" t="s">
        <v>7</v>
      </c>
      <c r="T3" s="66" t="s">
        <v>8</v>
      </c>
      <c r="U3" s="66" t="s">
        <v>9</v>
      </c>
      <c r="V3" s="66" t="s">
        <v>10</v>
      </c>
      <c r="W3" s="66" t="s">
        <v>214</v>
      </c>
      <c r="X3" s="66" t="s">
        <v>12</v>
      </c>
      <c r="Y3" s="66" t="s">
        <v>13</v>
      </c>
      <c r="Z3" s="66" t="s">
        <v>14</v>
      </c>
      <c r="AA3" s="66" t="s">
        <v>15</v>
      </c>
      <c r="AB3" s="66" t="s">
        <v>215</v>
      </c>
      <c r="AC3" s="67"/>
      <c r="AD3" s="67"/>
      <c r="AE3" s="66" t="s">
        <v>5</v>
      </c>
      <c r="AF3" s="66" t="s">
        <v>6</v>
      </c>
      <c r="AG3" s="66" t="s">
        <v>7</v>
      </c>
      <c r="AH3" s="66" t="s">
        <v>8</v>
      </c>
      <c r="AI3" s="66" t="s">
        <v>9</v>
      </c>
      <c r="AJ3" s="66" t="s">
        <v>10</v>
      </c>
      <c r="AK3" s="66" t="s">
        <v>214</v>
      </c>
      <c r="AL3" s="66" t="s">
        <v>12</v>
      </c>
      <c r="AM3" s="66" t="s">
        <v>13</v>
      </c>
      <c r="AN3" s="66" t="s">
        <v>14</v>
      </c>
      <c r="AO3" s="66" t="s">
        <v>15</v>
      </c>
      <c r="AP3" s="66" t="s">
        <v>215</v>
      </c>
      <c r="AQ3" s="60"/>
      <c r="AR3" s="60"/>
      <c r="AS3" s="66" t="s">
        <v>5</v>
      </c>
      <c r="AT3" s="66" t="s">
        <v>6</v>
      </c>
      <c r="AU3" s="66" t="s">
        <v>7</v>
      </c>
      <c r="AV3" s="66" t="s">
        <v>8</v>
      </c>
      <c r="AW3" s="66" t="s">
        <v>9</v>
      </c>
      <c r="AX3" s="66" t="s">
        <v>10</v>
      </c>
      <c r="AY3" s="66" t="s">
        <v>214</v>
      </c>
      <c r="AZ3" s="66" t="s">
        <v>12</v>
      </c>
      <c r="BA3" s="66" t="s">
        <v>13</v>
      </c>
      <c r="BB3" s="66" t="s">
        <v>14</v>
      </c>
      <c r="BC3" s="66" t="s">
        <v>15</v>
      </c>
      <c r="BD3" s="66" t="s">
        <v>215</v>
      </c>
      <c r="BE3" s="67"/>
      <c r="BF3" s="60"/>
      <c r="BG3" s="66" t="s">
        <v>5</v>
      </c>
      <c r="BH3" s="66" t="s">
        <v>6</v>
      </c>
      <c r="BI3" s="66" t="s">
        <v>7</v>
      </c>
      <c r="BJ3" s="66" t="s">
        <v>8</v>
      </c>
      <c r="BK3" s="66" t="s">
        <v>9</v>
      </c>
      <c r="BL3" s="66" t="s">
        <v>10</v>
      </c>
      <c r="BM3" s="66" t="s">
        <v>214</v>
      </c>
      <c r="BN3" s="66" t="s">
        <v>12</v>
      </c>
      <c r="BO3" s="66" t="s">
        <v>13</v>
      </c>
      <c r="BP3" s="66" t="s">
        <v>14</v>
      </c>
      <c r="BQ3" s="66" t="s">
        <v>15</v>
      </c>
      <c r="BR3" s="66" t="s">
        <v>215</v>
      </c>
      <c r="BS3" s="60"/>
      <c r="BT3" s="60"/>
      <c r="BU3" s="66" t="s">
        <v>5</v>
      </c>
      <c r="BV3" s="66" t="s">
        <v>6</v>
      </c>
      <c r="BW3" s="66" t="s">
        <v>7</v>
      </c>
      <c r="BX3" s="66" t="s">
        <v>8</v>
      </c>
      <c r="BY3" s="66" t="s">
        <v>9</v>
      </c>
      <c r="BZ3" s="66" t="s">
        <v>10</v>
      </c>
      <c r="CA3" s="66" t="s">
        <v>214</v>
      </c>
      <c r="CB3" s="66" t="s">
        <v>12</v>
      </c>
      <c r="CC3" s="66" t="s">
        <v>13</v>
      </c>
      <c r="CD3" s="66" t="s">
        <v>14</v>
      </c>
      <c r="CE3" s="66" t="s">
        <v>15</v>
      </c>
      <c r="CF3" s="66" t="s">
        <v>215</v>
      </c>
      <c r="CG3" s="60"/>
      <c r="CH3" s="60"/>
      <c r="CI3" s="66" t="s">
        <v>5</v>
      </c>
      <c r="CJ3" s="66" t="s">
        <v>6</v>
      </c>
      <c r="CK3" s="66" t="s">
        <v>7</v>
      </c>
      <c r="CL3" s="66" t="s">
        <v>8</v>
      </c>
      <c r="CM3" s="66" t="s">
        <v>9</v>
      </c>
      <c r="CN3" s="66" t="s">
        <v>10</v>
      </c>
      <c r="CO3" s="66" t="s">
        <v>214</v>
      </c>
      <c r="CP3" s="66" t="s">
        <v>12</v>
      </c>
      <c r="CQ3" s="66" t="s">
        <v>13</v>
      </c>
      <c r="CR3" s="66" t="s">
        <v>14</v>
      </c>
      <c r="CS3" s="66" t="s">
        <v>15</v>
      </c>
      <c r="CT3" s="66" t="s">
        <v>215</v>
      </c>
      <c r="CU3" s="60"/>
      <c r="CV3" s="60"/>
      <c r="CW3" s="66" t="s">
        <v>5</v>
      </c>
      <c r="CX3" s="66" t="s">
        <v>6</v>
      </c>
      <c r="CY3" s="66" t="s">
        <v>7</v>
      </c>
      <c r="CZ3" s="66" t="s">
        <v>8</v>
      </c>
      <c r="DA3" s="66" t="s">
        <v>9</v>
      </c>
      <c r="DB3" s="66" t="s">
        <v>10</v>
      </c>
      <c r="DC3" s="66" t="s">
        <v>214</v>
      </c>
      <c r="DD3" s="66" t="s">
        <v>12</v>
      </c>
      <c r="DE3" s="66" t="s">
        <v>13</v>
      </c>
      <c r="DF3" s="66" t="s">
        <v>14</v>
      </c>
      <c r="DG3" s="66" t="s">
        <v>15</v>
      </c>
      <c r="DH3" s="66" t="s">
        <v>215</v>
      </c>
      <c r="DI3" s="60"/>
      <c r="DJ3" s="68"/>
      <c r="DK3" s="66" t="s">
        <v>5</v>
      </c>
      <c r="DL3" s="66" t="s">
        <v>6</v>
      </c>
      <c r="DM3" s="66" t="s">
        <v>7</v>
      </c>
      <c r="DN3" s="66" t="s">
        <v>8</v>
      </c>
      <c r="DO3" s="66" t="s">
        <v>9</v>
      </c>
      <c r="DP3" s="66" t="s">
        <v>10</v>
      </c>
      <c r="DQ3" s="66" t="s">
        <v>214</v>
      </c>
      <c r="DR3" s="66" t="s">
        <v>12</v>
      </c>
      <c r="DS3" s="66" t="s">
        <v>13</v>
      </c>
      <c r="DT3" s="66" t="s">
        <v>14</v>
      </c>
      <c r="DU3" s="66" t="s">
        <v>15</v>
      </c>
      <c r="DV3" s="66" t="s">
        <v>215</v>
      </c>
      <c r="DW3" s="69" t="s">
        <v>339</v>
      </c>
      <c r="DX3" s="69" t="s">
        <v>340</v>
      </c>
      <c r="DY3" s="69" t="s">
        <v>341</v>
      </c>
      <c r="DZ3" s="60"/>
      <c r="EA3" s="60"/>
      <c r="EB3" s="65" t="s">
        <v>5</v>
      </c>
      <c r="EC3" s="66" t="s">
        <v>6</v>
      </c>
      <c r="ED3" s="66" t="s">
        <v>7</v>
      </c>
      <c r="EE3" s="66" t="s">
        <v>8</v>
      </c>
      <c r="EF3" s="66" t="s">
        <v>9</v>
      </c>
      <c r="EG3" s="66" t="s">
        <v>10</v>
      </c>
      <c r="EH3" s="66" t="s">
        <v>214</v>
      </c>
      <c r="EI3" s="66" t="s">
        <v>12</v>
      </c>
      <c r="EJ3" s="66" t="s">
        <v>13</v>
      </c>
      <c r="EK3" s="66" t="s">
        <v>14</v>
      </c>
      <c r="EL3" s="66" t="s">
        <v>15</v>
      </c>
      <c r="EM3" s="66" t="s">
        <v>215</v>
      </c>
      <c r="EN3" s="60"/>
      <c r="EO3" s="70" t="s">
        <v>342</v>
      </c>
      <c r="EP3" s="70" t="s">
        <v>343</v>
      </c>
      <c r="EQ3" s="71" t="s">
        <v>344</v>
      </c>
      <c r="ER3" s="71" t="s">
        <v>345</v>
      </c>
      <c r="ES3" s="65" t="s">
        <v>5</v>
      </c>
      <c r="ET3" s="66" t="s">
        <v>6</v>
      </c>
      <c r="EU3" s="66" t="s">
        <v>7</v>
      </c>
      <c r="EV3" s="66" t="s">
        <v>8</v>
      </c>
      <c r="EW3" s="66" t="s">
        <v>9</v>
      </c>
      <c r="EX3" s="66" t="s">
        <v>10</v>
      </c>
      <c r="EY3" s="66" t="s">
        <v>214</v>
      </c>
      <c r="EZ3" s="66" t="s">
        <v>12</v>
      </c>
      <c r="FA3" s="66" t="s">
        <v>13</v>
      </c>
      <c r="FB3" s="66" t="s">
        <v>14</v>
      </c>
      <c r="FC3" s="66" t="s">
        <v>15</v>
      </c>
      <c r="FD3" s="66" t="s">
        <v>215</v>
      </c>
      <c r="FE3" s="60"/>
    </row>
    <row r="4" spans="1:171" ht="16.5" hidden="1" customHeight="1" x14ac:dyDescent="0.35">
      <c r="A4" s="60"/>
      <c r="B4" s="346" t="s">
        <v>346</v>
      </c>
      <c r="C4" s="347"/>
      <c r="D4" s="347"/>
      <c r="E4" s="347"/>
      <c r="F4" s="347"/>
      <c r="G4" s="347"/>
      <c r="H4" s="347"/>
      <c r="I4" s="347"/>
      <c r="J4" s="347"/>
      <c r="K4" s="347"/>
      <c r="L4" s="347"/>
      <c r="M4" s="347"/>
      <c r="N4" s="347"/>
      <c r="O4" s="60"/>
      <c r="P4" s="346" t="s">
        <v>346</v>
      </c>
      <c r="Q4" s="347"/>
      <c r="R4" s="347"/>
      <c r="S4" s="347"/>
      <c r="T4" s="347"/>
      <c r="U4" s="347"/>
      <c r="V4" s="347"/>
      <c r="W4" s="347"/>
      <c r="X4" s="347"/>
      <c r="Y4" s="347"/>
      <c r="Z4" s="347"/>
      <c r="AA4" s="347"/>
      <c r="AB4" s="347"/>
      <c r="AC4" s="72"/>
      <c r="AD4" s="346" t="s">
        <v>346</v>
      </c>
      <c r="AE4" s="348"/>
      <c r="AF4" s="347"/>
      <c r="AG4" s="347"/>
      <c r="AH4" s="347"/>
      <c r="AI4" s="347"/>
      <c r="AJ4" s="347"/>
      <c r="AK4" s="347"/>
      <c r="AL4" s="347"/>
      <c r="AM4" s="347"/>
      <c r="AN4" s="347"/>
      <c r="AO4" s="347"/>
      <c r="AP4" s="347"/>
      <c r="AQ4" s="60"/>
      <c r="AR4" s="349" t="s">
        <v>346</v>
      </c>
      <c r="AS4" s="349"/>
      <c r="AT4" s="349"/>
      <c r="AU4" s="349"/>
      <c r="AV4" s="349"/>
      <c r="AW4" s="349"/>
      <c r="AX4" s="349"/>
      <c r="AY4" s="349"/>
      <c r="AZ4" s="349"/>
      <c r="BA4" s="349"/>
      <c r="BB4" s="349"/>
      <c r="BC4" s="349"/>
      <c r="BD4" s="349"/>
      <c r="BE4" s="60"/>
      <c r="BF4" s="346" t="s">
        <v>346</v>
      </c>
      <c r="BG4" s="347"/>
      <c r="BH4" s="347"/>
      <c r="BI4" s="347"/>
      <c r="BJ4" s="347"/>
      <c r="BK4" s="347"/>
      <c r="BL4" s="347"/>
      <c r="BM4" s="347"/>
      <c r="BN4" s="347"/>
      <c r="BO4" s="347"/>
      <c r="BP4" s="347"/>
      <c r="BQ4" s="347"/>
      <c r="BR4" s="347"/>
      <c r="BS4" s="60"/>
      <c r="BT4" s="346" t="s">
        <v>346</v>
      </c>
      <c r="BU4" s="347"/>
      <c r="BV4" s="347"/>
      <c r="BW4" s="347"/>
      <c r="BX4" s="347"/>
      <c r="BY4" s="347"/>
      <c r="BZ4" s="347"/>
      <c r="CA4" s="347"/>
      <c r="CB4" s="347"/>
      <c r="CC4" s="347"/>
      <c r="CD4" s="347"/>
      <c r="CE4" s="347"/>
      <c r="CF4" s="347"/>
      <c r="CG4" s="60"/>
      <c r="CH4" s="346" t="s">
        <v>346</v>
      </c>
      <c r="CI4" s="347"/>
      <c r="CJ4" s="347"/>
      <c r="CK4" s="347"/>
      <c r="CL4" s="347"/>
      <c r="CM4" s="347"/>
      <c r="CN4" s="347"/>
      <c r="CO4" s="347"/>
      <c r="CP4" s="347"/>
      <c r="CQ4" s="347"/>
      <c r="CR4" s="347"/>
      <c r="CS4" s="347"/>
      <c r="CT4" s="347"/>
      <c r="CU4" s="60"/>
      <c r="CV4" s="346" t="s">
        <v>346</v>
      </c>
      <c r="CW4" s="347"/>
      <c r="CX4" s="347"/>
      <c r="CY4" s="347"/>
      <c r="CZ4" s="347"/>
      <c r="DA4" s="347"/>
      <c r="DB4" s="347"/>
      <c r="DC4" s="347"/>
      <c r="DD4" s="347"/>
      <c r="DE4" s="347"/>
      <c r="DF4" s="347"/>
      <c r="DG4" s="347"/>
      <c r="DH4" s="347"/>
      <c r="DI4" s="120"/>
      <c r="DJ4" s="350" t="s">
        <v>346</v>
      </c>
      <c r="DK4" s="351"/>
      <c r="DL4" s="351"/>
      <c r="DM4" s="351"/>
      <c r="DN4" s="351"/>
      <c r="DO4" s="351"/>
      <c r="DP4" s="351"/>
      <c r="DQ4" s="351"/>
      <c r="DR4" s="351"/>
      <c r="DS4" s="351"/>
      <c r="DT4" s="351"/>
      <c r="DU4" s="351"/>
      <c r="DV4" s="351"/>
      <c r="DW4" s="352"/>
      <c r="DX4" s="352"/>
      <c r="DY4" s="352"/>
      <c r="DZ4" s="120"/>
      <c r="EA4" s="341" t="s">
        <v>346</v>
      </c>
      <c r="EB4" s="341"/>
      <c r="EC4" s="341"/>
      <c r="ED4" s="341"/>
      <c r="EE4" s="341"/>
      <c r="EF4" s="341"/>
      <c r="EG4" s="341"/>
      <c r="EH4" s="341"/>
      <c r="EI4" s="341"/>
      <c r="EJ4" s="341"/>
      <c r="EK4" s="341"/>
      <c r="EL4" s="341"/>
      <c r="EM4" s="341"/>
      <c r="EN4" s="120"/>
      <c r="EO4" s="342" t="s">
        <v>346</v>
      </c>
      <c r="EP4" s="342"/>
      <c r="EQ4" s="342"/>
      <c r="ER4" s="342"/>
      <c r="ES4" s="342"/>
      <c r="ET4" s="342"/>
      <c r="EU4" s="342"/>
      <c r="EV4" s="342"/>
      <c r="EW4" s="342"/>
      <c r="EX4" s="342"/>
      <c r="EY4" s="342"/>
      <c r="EZ4" s="342"/>
      <c r="FA4" s="342"/>
      <c r="FB4" s="342"/>
      <c r="FC4" s="342"/>
      <c r="FD4" s="342"/>
      <c r="FE4" s="120"/>
      <c r="FF4" s="121"/>
      <c r="FG4" s="121"/>
      <c r="FH4" s="121"/>
      <c r="FI4" s="121"/>
      <c r="FJ4" s="121"/>
      <c r="FK4" s="121"/>
      <c r="FL4" s="121"/>
      <c r="FM4" s="121"/>
      <c r="FN4" s="121"/>
      <c r="FO4" s="121"/>
    </row>
    <row r="5" spans="1:171" ht="16.5" hidden="1" x14ac:dyDescent="0.35">
      <c r="A5" s="60"/>
      <c r="B5" s="73">
        <v>1</v>
      </c>
      <c r="C5" s="76" t="s">
        <v>19</v>
      </c>
      <c r="D5" s="76"/>
      <c r="E5" s="76"/>
      <c r="F5" s="76"/>
      <c r="G5" s="77"/>
      <c r="H5" s="76"/>
      <c r="I5" s="76"/>
      <c r="J5" s="76"/>
      <c r="K5" s="76"/>
      <c r="L5" s="76"/>
      <c r="M5" s="76"/>
      <c r="N5" s="78"/>
      <c r="O5" s="60"/>
      <c r="P5" s="73">
        <v>1</v>
      </c>
      <c r="Q5" s="76" t="s">
        <v>19</v>
      </c>
      <c r="R5" s="76"/>
      <c r="S5" s="76"/>
      <c r="T5" s="76"/>
      <c r="U5" s="77"/>
      <c r="V5" s="76"/>
      <c r="W5" s="76"/>
      <c r="X5" s="76"/>
      <c r="Y5" s="76"/>
      <c r="Z5" s="76"/>
      <c r="AA5" s="76"/>
      <c r="AB5" s="78"/>
      <c r="AC5" s="75"/>
      <c r="AD5" s="73">
        <v>1</v>
      </c>
      <c r="AE5" s="117" t="s">
        <v>19</v>
      </c>
      <c r="AF5" s="92"/>
      <c r="AG5" s="92"/>
      <c r="AH5" s="92"/>
      <c r="AI5" s="93"/>
      <c r="AJ5" s="92"/>
      <c r="AK5" s="92"/>
      <c r="AL5" s="92"/>
      <c r="AM5" s="92"/>
      <c r="AN5" s="92"/>
      <c r="AO5" s="92"/>
      <c r="AP5" s="94"/>
      <c r="AQ5" s="60"/>
      <c r="AR5" s="73">
        <v>1</v>
      </c>
      <c r="AS5" s="117" t="s">
        <v>19</v>
      </c>
      <c r="AT5" s="92"/>
      <c r="AU5" s="92"/>
      <c r="AV5" s="92"/>
      <c r="AW5" s="93"/>
      <c r="AX5" s="92"/>
      <c r="AY5" s="92"/>
      <c r="AZ5" s="92"/>
      <c r="BA5" s="92"/>
      <c r="BB5" s="92"/>
      <c r="BC5" s="92"/>
      <c r="BD5" s="94"/>
      <c r="BE5" s="60"/>
      <c r="BF5" s="73">
        <v>1</v>
      </c>
      <c r="BG5" s="125" t="str">
        <f t="shared" ref="BG5:BG36" si="0">+IF(AND(C5="CUMPLE",Q5="CUMPLE",AE5="CUMPLE",AS5="CUMPLE"),"CUMPLE",IF(C5="","","NO CUMPLE"))</f>
        <v>CUMPLE</v>
      </c>
      <c r="BH5" s="125" t="str">
        <f t="shared" ref="BH5:BH36" si="1">+IF(AND(D5="CUMPLE",R5="CUMPLE",AF5="CUMPLE",AT5="CUMPLE"),"CUMPLE",IF(D5="","","NO CUMPLE"))</f>
        <v/>
      </c>
      <c r="BI5" s="125" t="str">
        <f t="shared" ref="BI5:BI36" si="2">+IF(AND(E5="CUMPLE",S5="CUMPLE",AG5="CUMPLE",AU5="CUMPLE"),"CUMPLE",IF(E5="","","NO CUMPLE"))</f>
        <v/>
      </c>
      <c r="BJ5" s="125" t="str">
        <f t="shared" ref="BJ5:BJ36" si="3">+IF(AND(F5="CUMPLE",T5="CUMPLE",AH5="CUMPLE",AV5="CUMPLE"),"CUMPLE",IF(F5="","","NO CUMPLE"))</f>
        <v/>
      </c>
      <c r="BK5" s="125" t="str">
        <f t="shared" ref="BK5:BK36" si="4">+IF(AND(G5="CUMPLE",U5="CUMPLE",AI5="CUMPLE",AW5="CUMPLE"),"CUMPLE",IF(G5="","","NO CUMPLE"))</f>
        <v/>
      </c>
      <c r="BL5" s="125" t="str">
        <f t="shared" ref="BL5:BL36" si="5">+IF(AND(H5="CUMPLE",V5="CUMPLE",AJ5="CUMPLE",AX5="CUMPLE"),"CUMPLE",IF(H5="","","NO CUMPLE"))</f>
        <v/>
      </c>
      <c r="BM5" s="125" t="str">
        <f t="shared" ref="BM5:BM36" si="6">+IF(AND(I5="CUMPLE",W5="CUMPLE",AK5="CUMPLE",AY5="CUMPLE"),"CUMPLE",IF(I5="","","NO CUMPLE"))</f>
        <v/>
      </c>
      <c r="BN5" s="125" t="str">
        <f t="shared" ref="BN5:BN36" si="7">+IF(AND(J5="CUMPLE",X5="CUMPLE",AL5="CUMPLE",AZ5="CUMPLE"),"CUMPLE",IF(J5="","","NO CUMPLE"))</f>
        <v/>
      </c>
      <c r="BO5" s="125" t="str">
        <f t="shared" ref="BO5:BO36" si="8">+IF(AND(K5="CUMPLE",Y5="CUMPLE",AM5="CUMPLE",BA5="CUMPLE"),"CUMPLE",IF(K5="","","NO CUMPLE"))</f>
        <v/>
      </c>
      <c r="BP5" s="125" t="str">
        <f t="shared" ref="BP5:BP36" si="9">+IF(AND(L5="CUMPLE",Z5="CUMPLE",AN5="CUMPLE",BB5="CUMPLE"),"CUMPLE",IF(L5="","","NO CUMPLE"))</f>
        <v/>
      </c>
      <c r="BQ5" s="125" t="str">
        <f t="shared" ref="BQ5:BQ36" si="10">+IF(AND(M5="CUMPLE",AA5="CUMPLE",AO5="CUMPLE",BC5="CUMPLE"),"CUMPLE",IF(M5="","","NO CUMPLE"))</f>
        <v/>
      </c>
      <c r="BR5" s="125" t="str">
        <f t="shared" ref="BR5:BR36" si="11">+IF(AND(N5="CUMPLE",AB5="CUMPLE",AP5="CUMPLE",BD5="CUMPLE"),"CUMPLE",IF(N5="","","NO CUMPLE"))</f>
        <v/>
      </c>
      <c r="BS5" s="60"/>
      <c r="BT5" s="73">
        <v>1</v>
      </c>
      <c r="BU5" s="117" t="s">
        <v>347</v>
      </c>
      <c r="BV5" s="92"/>
      <c r="BW5" s="92"/>
      <c r="BX5" s="92"/>
      <c r="BY5" s="93"/>
      <c r="BZ5" s="92"/>
      <c r="CA5" s="92"/>
      <c r="CB5" s="92"/>
      <c r="CC5" s="92"/>
      <c r="CD5" s="92"/>
      <c r="CE5" s="92"/>
      <c r="CF5" s="94"/>
      <c r="CG5" s="60"/>
      <c r="CH5" s="73">
        <v>1</v>
      </c>
      <c r="CI5" s="74">
        <f>+IF(OR(BU5="60 meses",BU5="61 meses",BU5="63 meses",BU5="72 meses"),60,IF(OR(BU5="48 meses",BU5="40 meses",BU5="49 meses",BU5="51 meses",BU5="52 meses"),30,IF(OR(BU5="36 meses",BU5="40 meses"),20,0)))</f>
        <v>0</v>
      </c>
      <c r="CJ5" s="74">
        <f t="shared" ref="CJ5:CJ36" si="12">+IF(OR(BV5="60 meses",BV5="61 meses",BV5="63 meses",BV5="72 meses"),60,IF(OR(BV5="48 meses",BV5="40 meses",BV5="49 meses",BV5="51 meses",BV5="52 meses"),30,IF(OR(BV5="36 meses",BV5="40 meses"),20,0)))</f>
        <v>0</v>
      </c>
      <c r="CK5" s="74">
        <f t="shared" ref="CK5:CK36" si="13">+IF(OR(BW5="60 meses",BW5="61 meses",BW5="63 meses",BW5="72 meses"),60,IF(OR(BW5="48 meses",BW5="40 meses",BW5="49 meses",BW5="51 meses",BW5="52 meses"),30,IF(OR(BW5="36 meses",BW5="40 meses"),20,0)))</f>
        <v>0</v>
      </c>
      <c r="CL5" s="74">
        <f t="shared" ref="CL5:CL36" si="14">+IF(OR(BX5="60 meses",BX5="61 meses",BX5="63 meses",BX5="72 meses"),60,IF(OR(BX5="48 meses",BX5="40 meses",BX5="49 meses",BX5="51 meses",BX5="52 meses"),30,IF(OR(BX5="36 meses",BX5="40 meses"),20,0)))</f>
        <v>0</v>
      </c>
      <c r="CM5" s="74">
        <f t="shared" ref="CM5:CM36" si="15">+IF(OR(BY5="60 meses",BY5="61 meses",BY5="63 meses",BY5="72 meses"),60,IF(OR(BY5="48 meses",BY5="40 meses",BY5="49 meses",BY5="51 meses",BY5="52 meses"),30,IF(OR(BY5="36 meses",BY5="40 meses"),20,0)))</f>
        <v>0</v>
      </c>
      <c r="CN5" s="74">
        <f t="shared" ref="CN5:CN36" si="16">+IF(OR(BZ5="60 meses",BZ5="61 meses",BZ5="63 meses",BZ5="72 meses"),60,IF(OR(BZ5="48 meses",BZ5="40 meses",BZ5="49 meses",BZ5="51 meses",BZ5="52 meses"),30,IF(OR(BZ5="36 meses",BZ5="40 meses"),20,0)))</f>
        <v>0</v>
      </c>
      <c r="CO5" s="74">
        <f t="shared" ref="CO5:CO36" si="17">+IF(OR(CA5="60 meses",CA5="61 meses",CA5="63 meses",CA5="72 meses"),60,IF(OR(CA5="48 meses",CA5="40 meses",CA5="49 meses",CA5="51 meses",CA5="52 meses"),30,IF(OR(CA5="36 meses",CA5="40 meses"),20,0)))</f>
        <v>0</v>
      </c>
      <c r="CP5" s="74">
        <f t="shared" ref="CP5:CP36" si="18">+IF(OR(CB5="60 meses",CB5="61 meses",CB5="63 meses",CB5="72 meses"),60,IF(OR(CB5="48 meses",CB5="40 meses",CB5="49 meses",CB5="51 meses",CB5="52 meses"),30,IF(OR(CB5="36 meses",CB5="40 meses"),20,0)))</f>
        <v>0</v>
      </c>
      <c r="CQ5" s="74">
        <f t="shared" ref="CQ5:CQ36" si="19">+IF(OR(CC5="60 meses",CC5="61 meses",CC5="63 meses",CC5="72 meses"),60,IF(OR(CC5="48 meses",CC5="40 meses",CC5="49 meses",CC5="51 meses",CC5="52 meses"),30,IF(OR(CC5="36 meses",CC5="40 meses"),20,0)))</f>
        <v>0</v>
      </c>
      <c r="CR5" s="74">
        <f t="shared" ref="CR5:CR36" si="20">+IF(OR(CD5="60 meses",CD5="61 meses",CD5="63 meses",CD5="72 meses"),60,IF(OR(CD5="48 meses",CD5="40 meses",CD5="49 meses",CD5="51 meses",CD5="52 meses"),30,IF(OR(CD5="36 meses",CD5="40 meses"),20,0)))</f>
        <v>0</v>
      </c>
      <c r="CS5" s="74">
        <f t="shared" ref="CS5:CS36" si="21">+IF(OR(CE5="60 meses",CE5="61 meses",CE5="63 meses",CE5="72 meses"),60,IF(OR(CE5="48 meses",CE5="40 meses",CE5="49 meses",CE5="51 meses",CE5="52 meses"),30,IF(OR(CE5="36 meses",CE5="40 meses"),20,0)))</f>
        <v>0</v>
      </c>
      <c r="CT5" s="74">
        <f t="shared" ref="CT5:CT36" si="22">+IF(OR(CF5="60 meses",CF5="61 meses",CF5="63 meses",CF5="72 meses"),60,IF(OR(CF5="48 meses",CF5="40 meses",CF5="49 meses",CF5="51 meses",CF5="52 meses"),30,IF(OR(CF5="36 meses",CF5="40 meses"),20,0)))</f>
        <v>0</v>
      </c>
      <c r="CU5" s="60"/>
      <c r="CV5" s="132">
        <v>1</v>
      </c>
      <c r="CW5" s="133">
        <v>48790000</v>
      </c>
      <c r="CX5" s="134"/>
      <c r="CY5" s="134"/>
      <c r="CZ5" s="134"/>
      <c r="DA5" s="135"/>
      <c r="DB5" s="134"/>
      <c r="DC5" s="134"/>
      <c r="DD5" s="134"/>
      <c r="DE5" s="134"/>
      <c r="DF5" s="134"/>
      <c r="DG5" s="134"/>
      <c r="DH5" s="136"/>
      <c r="DI5" s="120"/>
      <c r="DJ5" s="126">
        <v>1</v>
      </c>
      <c r="DK5" s="127">
        <f>+IF(BG5="CUMPLE",CW5,0)</f>
        <v>48790000</v>
      </c>
      <c r="DL5" s="127">
        <f t="shared" ref="DL5:DV5" si="23">+IF(BH5="CUMPLE",CX5,0)</f>
        <v>0</v>
      </c>
      <c r="DM5" s="127">
        <f t="shared" si="23"/>
        <v>0</v>
      </c>
      <c r="DN5" s="127">
        <f t="shared" si="23"/>
        <v>0</v>
      </c>
      <c r="DO5" s="127">
        <f t="shared" si="23"/>
        <v>0</v>
      </c>
      <c r="DP5" s="127">
        <f t="shared" si="23"/>
        <v>0</v>
      </c>
      <c r="DQ5" s="127">
        <f t="shared" si="23"/>
        <v>0</v>
      </c>
      <c r="DR5" s="127">
        <f t="shared" si="23"/>
        <v>0</v>
      </c>
      <c r="DS5" s="127">
        <f t="shared" si="23"/>
        <v>0</v>
      </c>
      <c r="DT5" s="127">
        <f t="shared" si="23"/>
        <v>0</v>
      </c>
      <c r="DU5" s="127">
        <f t="shared" si="23"/>
        <v>0</v>
      </c>
      <c r="DV5" s="127">
        <f t="shared" si="23"/>
        <v>0</v>
      </c>
      <c r="DW5" s="169">
        <f t="array" ref="DW5">+MIN(IF(DK5:DV5&lt;&gt;0,DK5:DV5))</f>
        <v>48790000</v>
      </c>
      <c r="DX5" s="166">
        <v>49917530</v>
      </c>
      <c r="DY5" s="165" t="str">
        <f t="shared" ref="DY5:DY36" si="24">+IF(DX5&lt;DW5,"NO CUMPLE","Cumple")</f>
        <v>Cumple</v>
      </c>
      <c r="DZ5" s="122"/>
      <c r="EA5" s="145">
        <v>1</v>
      </c>
      <c r="EB5" s="171">
        <f>+IFERROR(IF(AND(DK5=$DW5,DK5&gt;0),40,(($DW5*40)/DK5)),0)</f>
        <v>40</v>
      </c>
      <c r="EC5" s="171">
        <f t="shared" ref="EC5:EC36" si="25">+IFERROR(IF(AND(DL5=$DW5,DL5&gt;0),40,(($DW5*40)/DL5)),0)</f>
        <v>0</v>
      </c>
      <c r="ED5" s="171">
        <f t="shared" ref="ED5:ED36" si="26">+IFERROR(IF(AND(DM5=$DW5,DM5&gt;0),40,(($DW5*40)/DM5)),0)</f>
        <v>0</v>
      </c>
      <c r="EE5" s="171">
        <f t="shared" ref="EE5:EE36" si="27">+IFERROR(IF(AND(DN5=$DW5,DN5&gt;0),40,(($DW5*40)/DN5)),0)</f>
        <v>0</v>
      </c>
      <c r="EF5" s="171">
        <f t="shared" ref="EF5:EF36" si="28">+IFERROR(IF(AND(DO5=$DW5,DO5&gt;0),40,(($DW5*40)/DO5)),0)</f>
        <v>0</v>
      </c>
      <c r="EG5" s="171">
        <f t="shared" ref="EG5:EG36" si="29">+IFERROR(IF(AND(DP5=$DW5,DP5&gt;0),40,(($DW5*40)/DP5)),0)</f>
        <v>0</v>
      </c>
      <c r="EH5" s="171">
        <f t="shared" ref="EH5:EH36" si="30">+IFERROR(IF(AND(DQ5=$DW5,DQ5&gt;0),40,(($DW5*40)/DQ5)),0)</f>
        <v>0</v>
      </c>
      <c r="EI5" s="171">
        <f t="shared" ref="EI5:EI36" si="31">+IFERROR(IF(AND(DR5=$DW5,DR5&gt;0),40,(($DW5*40)/DR5)),0)</f>
        <v>0</v>
      </c>
      <c r="EJ5" s="171">
        <f t="shared" ref="EJ5:EJ36" si="32">+IFERROR(IF(AND(DS5=$DW5,DS5&gt;0),40,(($DW5*40)/DS5)),0)</f>
        <v>0</v>
      </c>
      <c r="EK5" s="171">
        <f t="shared" ref="EK5:EK36" si="33">+IFERROR(IF(AND(DT5=$DW5,DT5&gt;0),40,(($DW5*40)/DT5)),0)</f>
        <v>0</v>
      </c>
      <c r="EL5" s="171">
        <f t="shared" ref="EL5:EL36" si="34">+IFERROR(IF(AND(DU5=$DW5,DU5&gt;0),40,(($DW5*40)/DU5)),0)</f>
        <v>0</v>
      </c>
      <c r="EM5" s="171">
        <f t="shared" ref="EM5:EM36" si="35">+IFERROR(IF(AND(DV5=$DW5,DV5&gt;0),40,(($DW5*40)/DV5)),0)</f>
        <v>0</v>
      </c>
      <c r="EN5" s="120"/>
      <c r="EO5" s="119">
        <v>1</v>
      </c>
      <c r="EP5" s="177">
        <f t="shared" ref="EP5:EP36" si="36">+MAXA(ES5:FD5)</f>
        <v>40</v>
      </c>
      <c r="EQ5" s="178" t="str">
        <f>+IF(MAXA(ES5:FD5)=0,"NO ADJUDICADO Y DESIERTO",HLOOKUP(MAXA(ES5:FD5),ES5:$FD$65,(62-EO5),FALSE))</f>
        <v>CI GLOBAL</v>
      </c>
      <c r="ER5" s="179">
        <f>+DW5</f>
        <v>48790000</v>
      </c>
      <c r="ES5" s="180">
        <f t="shared" ref="ES5:ES36" si="37">+IF(EB5=0,0,(EB5+CI5))</f>
        <v>40</v>
      </c>
      <c r="ET5" s="180">
        <f t="shared" ref="ET5:ET36" si="38">+IF(EC5=0,0,(EC5+CJ5))</f>
        <v>0</v>
      </c>
      <c r="EU5" s="180">
        <f t="shared" ref="EU5:EU36" si="39">+IF(ED5=0,0,(ED5+CK5))</f>
        <v>0</v>
      </c>
      <c r="EV5" s="180">
        <f t="shared" ref="EV5:EV36" si="40">+IF(EE5=0,0,(EE5+CL5))</f>
        <v>0</v>
      </c>
      <c r="EW5" s="180">
        <f t="shared" ref="EW5:EW36" si="41">+IF(EF5=0,0,(EF5+CM5))</f>
        <v>0</v>
      </c>
      <c r="EX5" s="180">
        <f t="shared" ref="EX5:EX36" si="42">+IF(EG5=0,0,(EG5+CN5))</f>
        <v>0</v>
      </c>
      <c r="EY5" s="180">
        <f t="shared" ref="EY5:EY36" si="43">+IF(EH5=0,0,(EH5+CO5))</f>
        <v>0</v>
      </c>
      <c r="EZ5" s="180">
        <f t="shared" ref="EZ5:EZ36" si="44">+IF(EI5=0,0,(EI5+CP5))</f>
        <v>0</v>
      </c>
      <c r="FA5" s="180">
        <f t="shared" ref="FA5:FA36" si="45">+IF(EJ5=0,0,(EJ5+CQ5))</f>
        <v>0</v>
      </c>
      <c r="FB5" s="180">
        <f t="shared" ref="FB5:FB36" si="46">+IF(EK5=0,0,(EK5+CR5))</f>
        <v>0</v>
      </c>
      <c r="FC5" s="180">
        <f t="shared" ref="FC5:FC36" si="47">+IF(EL5=0,0,(EL5+CS5))</f>
        <v>0</v>
      </c>
      <c r="FD5" s="180">
        <f t="shared" ref="FD5:FD36" si="48">+IF(EM5=0,0,(EM5+CT5))</f>
        <v>0</v>
      </c>
      <c r="FE5" s="120"/>
      <c r="FF5" s="121"/>
      <c r="FG5" s="121"/>
      <c r="FH5" s="121"/>
      <c r="FI5" s="121"/>
      <c r="FJ5" s="121"/>
      <c r="FK5" s="121"/>
      <c r="FL5" s="121"/>
      <c r="FM5" s="121"/>
      <c r="FN5" s="121"/>
      <c r="FO5" s="121"/>
    </row>
    <row r="6" spans="1:171" ht="16.5" x14ac:dyDescent="0.35">
      <c r="A6" s="60"/>
      <c r="B6" s="73">
        <v>2</v>
      </c>
      <c r="C6" s="76"/>
      <c r="D6" s="76"/>
      <c r="E6" s="76"/>
      <c r="F6" s="76"/>
      <c r="G6" s="77"/>
      <c r="H6" s="76"/>
      <c r="I6" s="76"/>
      <c r="J6" s="76"/>
      <c r="K6" s="76"/>
      <c r="L6" s="78"/>
      <c r="M6" s="76"/>
      <c r="N6" s="76"/>
      <c r="O6" s="60"/>
      <c r="P6" s="73">
        <v>2</v>
      </c>
      <c r="Q6" s="76"/>
      <c r="R6" s="76"/>
      <c r="S6" s="76"/>
      <c r="T6" s="76"/>
      <c r="U6" s="77"/>
      <c r="V6" s="76"/>
      <c r="W6" s="76"/>
      <c r="X6" s="76"/>
      <c r="Y6" s="76"/>
      <c r="Z6" s="78"/>
      <c r="AA6" s="76"/>
      <c r="AB6" s="76"/>
      <c r="AC6" s="75"/>
      <c r="AD6" s="73">
        <v>2</v>
      </c>
      <c r="AE6" s="92"/>
      <c r="AF6" s="92"/>
      <c r="AG6" s="92"/>
      <c r="AH6" s="92"/>
      <c r="AI6" s="93"/>
      <c r="AJ6" s="92"/>
      <c r="AK6" s="92"/>
      <c r="AL6" s="92"/>
      <c r="AM6" s="92"/>
      <c r="AN6" s="94"/>
      <c r="AO6" s="92"/>
      <c r="AP6" s="92"/>
      <c r="AQ6" s="60"/>
      <c r="AR6" s="73">
        <v>2</v>
      </c>
      <c r="AS6" s="92"/>
      <c r="AT6" s="92"/>
      <c r="AU6" s="92"/>
      <c r="AV6" s="92"/>
      <c r="AW6" s="93"/>
      <c r="AX6" s="92"/>
      <c r="AY6" s="92"/>
      <c r="AZ6" s="92"/>
      <c r="BA6" s="92"/>
      <c r="BB6" s="94"/>
      <c r="BC6" s="92"/>
      <c r="BD6" s="92"/>
      <c r="BE6" s="60"/>
      <c r="BF6" s="73">
        <v>2</v>
      </c>
      <c r="BG6" s="125" t="str">
        <f t="shared" si="0"/>
        <v/>
      </c>
      <c r="BH6" s="125" t="str">
        <f t="shared" si="1"/>
        <v/>
      </c>
      <c r="BI6" s="125" t="str">
        <f t="shared" si="2"/>
        <v/>
      </c>
      <c r="BJ6" s="125" t="str">
        <f t="shared" si="3"/>
        <v/>
      </c>
      <c r="BK6" s="125" t="str">
        <f t="shared" si="4"/>
        <v/>
      </c>
      <c r="BL6" s="125" t="str">
        <f t="shared" si="5"/>
        <v/>
      </c>
      <c r="BM6" s="125" t="str">
        <f t="shared" si="6"/>
        <v/>
      </c>
      <c r="BN6" s="125" t="str">
        <f t="shared" si="7"/>
        <v/>
      </c>
      <c r="BO6" s="125" t="str">
        <f t="shared" si="8"/>
        <v/>
      </c>
      <c r="BP6" s="125" t="str">
        <f t="shared" si="9"/>
        <v/>
      </c>
      <c r="BQ6" s="125" t="str">
        <f t="shared" si="10"/>
        <v/>
      </c>
      <c r="BR6" s="125" t="str">
        <f t="shared" si="11"/>
        <v/>
      </c>
      <c r="BS6" s="60"/>
      <c r="BT6" s="73">
        <v>2</v>
      </c>
      <c r="BU6" s="92"/>
      <c r="BV6" s="92"/>
      <c r="BW6" s="92"/>
      <c r="BX6" s="92"/>
      <c r="BY6" s="93"/>
      <c r="BZ6" s="92"/>
      <c r="CA6" s="92"/>
      <c r="CB6" s="92"/>
      <c r="CC6" s="92"/>
      <c r="CD6" s="94"/>
      <c r="CE6" s="92"/>
      <c r="CF6" s="92"/>
      <c r="CG6" s="60"/>
      <c r="CH6" s="73">
        <v>2</v>
      </c>
      <c r="CI6" s="74">
        <f t="shared" ref="CI6:CI36" si="49">+IF(OR(BU6="60 meses",BU6="61 meses",BU6="63 meses",BU6="72 meses"),60,IF(OR(BU6="48 meses",BU6="40 meses",BU6="49 meses",BU6="51 meses",BU6="52 meses"),30,IF(OR(BU6="36 meses",BU6="40 meses"),20,0)))</f>
        <v>0</v>
      </c>
      <c r="CJ6" s="74">
        <f t="shared" si="12"/>
        <v>0</v>
      </c>
      <c r="CK6" s="74">
        <f t="shared" si="13"/>
        <v>0</v>
      </c>
      <c r="CL6" s="74">
        <f t="shared" si="14"/>
        <v>0</v>
      </c>
      <c r="CM6" s="74">
        <f t="shared" si="15"/>
        <v>0</v>
      </c>
      <c r="CN6" s="74">
        <f t="shared" si="16"/>
        <v>0</v>
      </c>
      <c r="CO6" s="74">
        <f t="shared" si="17"/>
        <v>0</v>
      </c>
      <c r="CP6" s="74">
        <f t="shared" si="18"/>
        <v>0</v>
      </c>
      <c r="CQ6" s="74">
        <f t="shared" si="19"/>
        <v>0</v>
      </c>
      <c r="CR6" s="74">
        <f t="shared" si="20"/>
        <v>0</v>
      </c>
      <c r="CS6" s="74">
        <f t="shared" si="21"/>
        <v>0</v>
      </c>
      <c r="CT6" s="74">
        <f t="shared" si="22"/>
        <v>0</v>
      </c>
      <c r="CU6" s="60"/>
      <c r="CV6" s="132">
        <v>2</v>
      </c>
      <c r="CW6" s="134"/>
      <c r="CX6" s="134"/>
      <c r="CY6" s="134"/>
      <c r="CZ6" s="134"/>
      <c r="DA6" s="135"/>
      <c r="DB6" s="134"/>
      <c r="DC6" s="134"/>
      <c r="DD6" s="134"/>
      <c r="DE6" s="134"/>
      <c r="DF6" s="136"/>
      <c r="DG6" s="134"/>
      <c r="DH6" s="134"/>
      <c r="DI6" s="120"/>
      <c r="DJ6" s="126">
        <v>2</v>
      </c>
      <c r="DK6" s="127">
        <f t="shared" ref="DK6:DK60" si="50">+IF(BG6="CUMPLE",CW6,0)</f>
        <v>0</v>
      </c>
      <c r="DL6" s="127">
        <f t="shared" ref="DL6:DL60" si="51">+IF(BH6="CUMPLE",CX6,0)</f>
        <v>0</v>
      </c>
      <c r="DM6" s="127">
        <f t="shared" ref="DM6:DM60" si="52">+IF(BI6="CUMPLE",CY6,0)</f>
        <v>0</v>
      </c>
      <c r="DN6" s="127">
        <f t="shared" ref="DN6:DN60" si="53">+IF(BJ6="CUMPLE",CZ6,0)</f>
        <v>0</v>
      </c>
      <c r="DO6" s="127">
        <f t="shared" ref="DO6:DO60" si="54">+IF(BK6="CUMPLE",DA6,0)</f>
        <v>0</v>
      </c>
      <c r="DP6" s="127">
        <f t="shared" ref="DP6:DP60" si="55">+IF(BL6="CUMPLE",DB6,0)</f>
        <v>0</v>
      </c>
      <c r="DQ6" s="127">
        <f t="shared" ref="DQ6:DQ60" si="56">+IF(BM6="CUMPLE",DC6,0)</f>
        <v>0</v>
      </c>
      <c r="DR6" s="127">
        <f t="shared" ref="DR6:DR60" si="57">+IF(BN6="CUMPLE",DD6,0)</f>
        <v>0</v>
      </c>
      <c r="DS6" s="127">
        <f t="shared" ref="DS6:DS60" si="58">+IF(BO6="CUMPLE",DE6,0)</f>
        <v>0</v>
      </c>
      <c r="DT6" s="127">
        <f t="shared" ref="DT6:DT60" si="59">+IF(BP6="CUMPLE",DF6,0)</f>
        <v>0</v>
      </c>
      <c r="DU6" s="127">
        <f t="shared" ref="DU6:DU60" si="60">+IF(BQ6="CUMPLE",DG6,0)</f>
        <v>0</v>
      </c>
      <c r="DV6" s="127">
        <f t="shared" ref="DV6:DV60" si="61">+IF(BR6="CUMPLE",DH6,0)</f>
        <v>0</v>
      </c>
      <c r="DW6" s="169">
        <f t="array" ref="DW6">+MIN(IF(DK6:DV6&lt;&gt;0,DK6:DV6))</f>
        <v>0</v>
      </c>
      <c r="DX6" s="166">
        <v>33948320</v>
      </c>
      <c r="DY6" s="165" t="str">
        <f t="shared" si="24"/>
        <v>Cumple</v>
      </c>
      <c r="DZ6" s="122"/>
      <c r="EA6" s="145">
        <v>2</v>
      </c>
      <c r="EB6" s="171">
        <f t="shared" ref="EB6:EB36" si="62">+IFERROR(IF(AND(DK6=$DW6,DK6&gt;0),40,(($DW6*40)/DK6)),0)</f>
        <v>0</v>
      </c>
      <c r="EC6" s="171">
        <f t="shared" si="25"/>
        <v>0</v>
      </c>
      <c r="ED6" s="171">
        <f t="shared" si="26"/>
        <v>0</v>
      </c>
      <c r="EE6" s="171">
        <f t="shared" si="27"/>
        <v>0</v>
      </c>
      <c r="EF6" s="171">
        <f t="shared" si="28"/>
        <v>0</v>
      </c>
      <c r="EG6" s="171">
        <f t="shared" si="29"/>
        <v>0</v>
      </c>
      <c r="EH6" s="171">
        <f t="shared" si="30"/>
        <v>0</v>
      </c>
      <c r="EI6" s="171">
        <f t="shared" si="31"/>
        <v>0</v>
      </c>
      <c r="EJ6" s="171">
        <f t="shared" si="32"/>
        <v>0</v>
      </c>
      <c r="EK6" s="171">
        <f t="shared" si="33"/>
        <v>0</v>
      </c>
      <c r="EL6" s="171">
        <f t="shared" si="34"/>
        <v>0</v>
      </c>
      <c r="EM6" s="171">
        <f t="shared" si="35"/>
        <v>0</v>
      </c>
      <c r="EN6" s="120"/>
      <c r="EO6" s="119">
        <v>2</v>
      </c>
      <c r="EP6" s="177">
        <f t="shared" si="36"/>
        <v>0</v>
      </c>
      <c r="EQ6" s="178" t="str">
        <f>+IF(MAXA(ES6:FD6)=0,"NO ADJUDICADO Y DESIERTO",HLOOKUP(MAXA(ES6:FD6),ES6:$FD$65,(62-EO6),FALSE))</f>
        <v>NO ADJUDICADO Y DESIERTO</v>
      </c>
      <c r="ER6" s="179">
        <f t="shared" ref="ER6:ER60" si="63">+DW6</f>
        <v>0</v>
      </c>
      <c r="ES6" s="180">
        <f t="shared" si="37"/>
        <v>0</v>
      </c>
      <c r="ET6" s="180">
        <f t="shared" si="38"/>
        <v>0</v>
      </c>
      <c r="EU6" s="180">
        <f t="shared" si="39"/>
        <v>0</v>
      </c>
      <c r="EV6" s="180">
        <f t="shared" si="40"/>
        <v>0</v>
      </c>
      <c r="EW6" s="180">
        <f t="shared" si="41"/>
        <v>0</v>
      </c>
      <c r="EX6" s="180">
        <f t="shared" si="42"/>
        <v>0</v>
      </c>
      <c r="EY6" s="180">
        <f t="shared" si="43"/>
        <v>0</v>
      </c>
      <c r="EZ6" s="180">
        <f t="shared" si="44"/>
        <v>0</v>
      </c>
      <c r="FA6" s="180">
        <f t="shared" si="45"/>
        <v>0</v>
      </c>
      <c r="FB6" s="180">
        <f t="shared" si="46"/>
        <v>0</v>
      </c>
      <c r="FC6" s="180">
        <f t="shared" si="47"/>
        <v>0</v>
      </c>
      <c r="FD6" s="180">
        <f t="shared" si="48"/>
        <v>0</v>
      </c>
      <c r="FE6" s="120"/>
      <c r="FF6" s="121"/>
      <c r="FG6" s="121"/>
      <c r="FH6" s="121"/>
      <c r="FI6" s="121"/>
      <c r="FJ6" s="121"/>
      <c r="FK6" s="121"/>
      <c r="FL6" s="121"/>
      <c r="FM6" s="121"/>
      <c r="FN6" s="121"/>
      <c r="FO6" s="121"/>
    </row>
    <row r="7" spans="1:171" ht="16.5" x14ac:dyDescent="0.35">
      <c r="A7" s="60"/>
      <c r="B7" s="73">
        <v>3</v>
      </c>
      <c r="C7" s="76"/>
      <c r="D7" s="76"/>
      <c r="E7" s="76"/>
      <c r="F7" s="76"/>
      <c r="G7" s="77"/>
      <c r="H7" s="76"/>
      <c r="I7" s="76"/>
      <c r="J7" s="76"/>
      <c r="K7" s="76"/>
      <c r="L7" s="76"/>
      <c r="M7" s="76"/>
      <c r="N7" s="76"/>
      <c r="O7" s="60"/>
      <c r="P7" s="73">
        <v>3</v>
      </c>
      <c r="Q7" s="76"/>
      <c r="R7" s="76"/>
      <c r="S7" s="76"/>
      <c r="T7" s="76"/>
      <c r="U7" s="77"/>
      <c r="V7" s="76"/>
      <c r="W7" s="76"/>
      <c r="X7" s="76"/>
      <c r="Y7" s="76"/>
      <c r="Z7" s="76"/>
      <c r="AA7" s="76"/>
      <c r="AB7" s="76"/>
      <c r="AC7" s="75"/>
      <c r="AD7" s="73">
        <v>3</v>
      </c>
      <c r="AE7" s="92"/>
      <c r="AF7" s="92"/>
      <c r="AG7" s="92"/>
      <c r="AH7" s="92"/>
      <c r="AI7" s="93"/>
      <c r="AJ7" s="92"/>
      <c r="AK7" s="92"/>
      <c r="AL7" s="92"/>
      <c r="AM7" s="92"/>
      <c r="AN7" s="92"/>
      <c r="AO7" s="92"/>
      <c r="AP7" s="92"/>
      <c r="AQ7" s="60"/>
      <c r="AR7" s="73">
        <v>3</v>
      </c>
      <c r="AS7" s="92"/>
      <c r="AT7" s="92"/>
      <c r="AU7" s="92"/>
      <c r="AV7" s="92"/>
      <c r="AW7" s="93"/>
      <c r="AX7" s="92"/>
      <c r="AY7" s="92"/>
      <c r="AZ7" s="92"/>
      <c r="BA7" s="92"/>
      <c r="BB7" s="92"/>
      <c r="BC7" s="92"/>
      <c r="BD7" s="92"/>
      <c r="BE7" s="60"/>
      <c r="BF7" s="73">
        <v>3</v>
      </c>
      <c r="BG7" s="125" t="str">
        <f t="shared" si="0"/>
        <v/>
      </c>
      <c r="BH7" s="125" t="str">
        <f t="shared" si="1"/>
        <v/>
      </c>
      <c r="BI7" s="125" t="str">
        <f t="shared" si="2"/>
        <v/>
      </c>
      <c r="BJ7" s="125" t="str">
        <f t="shared" si="3"/>
        <v/>
      </c>
      <c r="BK7" s="125" t="str">
        <f t="shared" si="4"/>
        <v/>
      </c>
      <c r="BL7" s="125" t="str">
        <f t="shared" si="5"/>
        <v/>
      </c>
      <c r="BM7" s="125" t="str">
        <f t="shared" si="6"/>
        <v/>
      </c>
      <c r="BN7" s="125" t="str">
        <f t="shared" si="7"/>
        <v/>
      </c>
      <c r="BO7" s="125" t="str">
        <f t="shared" si="8"/>
        <v/>
      </c>
      <c r="BP7" s="125" t="str">
        <f t="shared" si="9"/>
        <v/>
      </c>
      <c r="BQ7" s="125" t="str">
        <f t="shared" si="10"/>
        <v/>
      </c>
      <c r="BR7" s="125" t="str">
        <f t="shared" si="11"/>
        <v/>
      </c>
      <c r="BS7" s="60"/>
      <c r="BT7" s="73">
        <v>3</v>
      </c>
      <c r="BU7" s="92"/>
      <c r="BV7" s="92"/>
      <c r="BW7" s="92"/>
      <c r="BX7" s="92"/>
      <c r="BY7" s="93"/>
      <c r="BZ7" s="92"/>
      <c r="CA7" s="92"/>
      <c r="CB7" s="92"/>
      <c r="CC7" s="92"/>
      <c r="CD7" s="92"/>
      <c r="CE7" s="92"/>
      <c r="CF7" s="92"/>
      <c r="CG7" s="60"/>
      <c r="CH7" s="73">
        <v>3</v>
      </c>
      <c r="CI7" s="74">
        <f t="shared" si="49"/>
        <v>0</v>
      </c>
      <c r="CJ7" s="74">
        <f t="shared" si="12"/>
        <v>0</v>
      </c>
      <c r="CK7" s="74">
        <f t="shared" si="13"/>
        <v>0</v>
      </c>
      <c r="CL7" s="74">
        <f t="shared" si="14"/>
        <v>0</v>
      </c>
      <c r="CM7" s="74">
        <f t="shared" si="15"/>
        <v>0</v>
      </c>
      <c r="CN7" s="74">
        <f t="shared" si="16"/>
        <v>0</v>
      </c>
      <c r="CO7" s="74">
        <f t="shared" si="17"/>
        <v>0</v>
      </c>
      <c r="CP7" s="74">
        <f t="shared" si="18"/>
        <v>0</v>
      </c>
      <c r="CQ7" s="74">
        <f t="shared" si="19"/>
        <v>0</v>
      </c>
      <c r="CR7" s="74">
        <f t="shared" si="20"/>
        <v>0</v>
      </c>
      <c r="CS7" s="74">
        <f t="shared" si="21"/>
        <v>0</v>
      </c>
      <c r="CT7" s="74">
        <f t="shared" si="22"/>
        <v>0</v>
      </c>
      <c r="CU7" s="60"/>
      <c r="CV7" s="132">
        <v>3</v>
      </c>
      <c r="CW7" s="134"/>
      <c r="CX7" s="134"/>
      <c r="CY7" s="134"/>
      <c r="CZ7" s="134"/>
      <c r="DA7" s="135"/>
      <c r="DB7" s="134"/>
      <c r="DC7" s="134"/>
      <c r="DD7" s="134"/>
      <c r="DE7" s="134"/>
      <c r="DF7" s="134"/>
      <c r="DG7" s="134"/>
      <c r="DH7" s="134"/>
      <c r="DI7" s="120"/>
      <c r="DJ7" s="126">
        <v>3</v>
      </c>
      <c r="DK7" s="127">
        <f t="shared" si="50"/>
        <v>0</v>
      </c>
      <c r="DL7" s="127">
        <f t="shared" si="51"/>
        <v>0</v>
      </c>
      <c r="DM7" s="127">
        <f t="shared" si="52"/>
        <v>0</v>
      </c>
      <c r="DN7" s="127">
        <f t="shared" si="53"/>
        <v>0</v>
      </c>
      <c r="DO7" s="127">
        <f t="shared" si="54"/>
        <v>0</v>
      </c>
      <c r="DP7" s="127">
        <f t="shared" si="55"/>
        <v>0</v>
      </c>
      <c r="DQ7" s="127">
        <f t="shared" si="56"/>
        <v>0</v>
      </c>
      <c r="DR7" s="127">
        <f t="shared" si="57"/>
        <v>0</v>
      </c>
      <c r="DS7" s="127">
        <f t="shared" si="58"/>
        <v>0</v>
      </c>
      <c r="DT7" s="127">
        <f t="shared" si="59"/>
        <v>0</v>
      </c>
      <c r="DU7" s="127">
        <f t="shared" si="60"/>
        <v>0</v>
      </c>
      <c r="DV7" s="127">
        <f t="shared" si="61"/>
        <v>0</v>
      </c>
      <c r="DW7" s="169">
        <f t="array" ref="DW7">+MIN(IF(DK7:DV7&lt;&gt;0,DK7:DV7))</f>
        <v>0</v>
      </c>
      <c r="DX7" s="166">
        <v>1580618</v>
      </c>
      <c r="DY7" s="165" t="str">
        <f t="shared" si="24"/>
        <v>Cumple</v>
      </c>
      <c r="DZ7" s="122"/>
      <c r="EA7" s="145">
        <v>3</v>
      </c>
      <c r="EB7" s="171">
        <f t="shared" si="62"/>
        <v>0</v>
      </c>
      <c r="EC7" s="171">
        <f t="shared" si="25"/>
        <v>0</v>
      </c>
      <c r="ED7" s="171">
        <f t="shared" si="26"/>
        <v>0</v>
      </c>
      <c r="EE7" s="171">
        <f t="shared" si="27"/>
        <v>0</v>
      </c>
      <c r="EF7" s="171">
        <f t="shared" si="28"/>
        <v>0</v>
      </c>
      <c r="EG7" s="171">
        <f t="shared" si="29"/>
        <v>0</v>
      </c>
      <c r="EH7" s="171">
        <f t="shared" si="30"/>
        <v>0</v>
      </c>
      <c r="EI7" s="171">
        <f t="shared" si="31"/>
        <v>0</v>
      </c>
      <c r="EJ7" s="171">
        <f t="shared" si="32"/>
        <v>0</v>
      </c>
      <c r="EK7" s="171">
        <f t="shared" si="33"/>
        <v>0</v>
      </c>
      <c r="EL7" s="171">
        <f t="shared" si="34"/>
        <v>0</v>
      </c>
      <c r="EM7" s="171">
        <f t="shared" si="35"/>
        <v>0</v>
      </c>
      <c r="EN7" s="120"/>
      <c r="EO7" s="119">
        <v>3</v>
      </c>
      <c r="EP7" s="177">
        <f t="shared" si="36"/>
        <v>0</v>
      </c>
      <c r="EQ7" s="178" t="str">
        <f>+IF(MAXA(ES7:FD7)=0,"NO ADJUDICADO Y DESIERTO",HLOOKUP(MAXA(ES7:FD7),ES7:$FD$65,(62-EO7),FALSE))</f>
        <v>NO ADJUDICADO Y DESIERTO</v>
      </c>
      <c r="ER7" s="179">
        <f t="shared" si="63"/>
        <v>0</v>
      </c>
      <c r="ES7" s="180">
        <f t="shared" si="37"/>
        <v>0</v>
      </c>
      <c r="ET7" s="180">
        <f t="shared" si="38"/>
        <v>0</v>
      </c>
      <c r="EU7" s="180">
        <f t="shared" si="39"/>
        <v>0</v>
      </c>
      <c r="EV7" s="180">
        <f t="shared" si="40"/>
        <v>0</v>
      </c>
      <c r="EW7" s="180">
        <f t="shared" si="41"/>
        <v>0</v>
      </c>
      <c r="EX7" s="180">
        <f t="shared" si="42"/>
        <v>0</v>
      </c>
      <c r="EY7" s="180">
        <f t="shared" si="43"/>
        <v>0</v>
      </c>
      <c r="EZ7" s="180">
        <f t="shared" si="44"/>
        <v>0</v>
      </c>
      <c r="FA7" s="180">
        <f t="shared" si="45"/>
        <v>0</v>
      </c>
      <c r="FB7" s="180">
        <f t="shared" si="46"/>
        <v>0</v>
      </c>
      <c r="FC7" s="180">
        <f t="shared" si="47"/>
        <v>0</v>
      </c>
      <c r="FD7" s="180">
        <f t="shared" si="48"/>
        <v>0</v>
      </c>
      <c r="FE7" s="120"/>
      <c r="FF7" s="121"/>
      <c r="FG7" s="121"/>
      <c r="FH7" s="121"/>
      <c r="FI7" s="121"/>
      <c r="FJ7" s="121"/>
      <c r="FK7" s="121"/>
      <c r="FL7" s="121"/>
      <c r="FM7" s="121"/>
      <c r="FN7" s="121"/>
      <c r="FO7" s="121"/>
    </row>
    <row r="8" spans="1:171" ht="16.5" x14ac:dyDescent="0.35">
      <c r="A8" s="60"/>
      <c r="B8" s="73">
        <v>4</v>
      </c>
      <c r="C8" s="76"/>
      <c r="D8" s="76"/>
      <c r="E8" s="76"/>
      <c r="F8" s="76"/>
      <c r="G8" s="77"/>
      <c r="H8" s="76"/>
      <c r="I8" s="76"/>
      <c r="J8" s="79"/>
      <c r="K8" s="79"/>
      <c r="L8" s="79"/>
      <c r="M8" s="79"/>
      <c r="N8" s="79"/>
      <c r="O8" s="60"/>
      <c r="P8" s="73">
        <v>4</v>
      </c>
      <c r="Q8" s="76"/>
      <c r="R8" s="76"/>
      <c r="S8" s="76"/>
      <c r="T8" s="76"/>
      <c r="U8" s="77"/>
      <c r="V8" s="76"/>
      <c r="W8" s="76"/>
      <c r="X8" s="79"/>
      <c r="Y8" s="79"/>
      <c r="Z8" s="79"/>
      <c r="AA8" s="79"/>
      <c r="AB8" s="79"/>
      <c r="AC8" s="75"/>
      <c r="AD8" s="73">
        <v>4</v>
      </c>
      <c r="AE8" s="92"/>
      <c r="AF8" s="92"/>
      <c r="AG8" s="92"/>
      <c r="AH8" s="92"/>
      <c r="AI8" s="93"/>
      <c r="AJ8" s="92"/>
      <c r="AK8" s="92"/>
      <c r="AL8" s="95"/>
      <c r="AM8" s="95"/>
      <c r="AN8" s="95"/>
      <c r="AO8" s="95"/>
      <c r="AP8" s="95"/>
      <c r="AQ8" s="60"/>
      <c r="AR8" s="73">
        <v>4</v>
      </c>
      <c r="AS8" s="92"/>
      <c r="AT8" s="92"/>
      <c r="AU8" s="92"/>
      <c r="AV8" s="92"/>
      <c r="AW8" s="93"/>
      <c r="AX8" s="92"/>
      <c r="AY8" s="92"/>
      <c r="AZ8" s="95"/>
      <c r="BA8" s="95"/>
      <c r="BB8" s="95"/>
      <c r="BC8" s="95"/>
      <c r="BD8" s="95"/>
      <c r="BE8" s="60"/>
      <c r="BF8" s="73">
        <v>4</v>
      </c>
      <c r="BG8" s="125" t="str">
        <f t="shared" si="0"/>
        <v/>
      </c>
      <c r="BH8" s="125" t="str">
        <f t="shared" si="1"/>
        <v/>
      </c>
      <c r="BI8" s="125" t="str">
        <f t="shared" si="2"/>
        <v/>
      </c>
      <c r="BJ8" s="125" t="str">
        <f t="shared" si="3"/>
        <v/>
      </c>
      <c r="BK8" s="125" t="str">
        <f t="shared" si="4"/>
        <v/>
      </c>
      <c r="BL8" s="125" t="str">
        <f t="shared" si="5"/>
        <v/>
      </c>
      <c r="BM8" s="125" t="str">
        <f t="shared" si="6"/>
        <v/>
      </c>
      <c r="BN8" s="125" t="str">
        <f t="shared" si="7"/>
        <v/>
      </c>
      <c r="BO8" s="125" t="str">
        <f t="shared" si="8"/>
        <v/>
      </c>
      <c r="BP8" s="125" t="str">
        <f t="shared" si="9"/>
        <v/>
      </c>
      <c r="BQ8" s="125" t="str">
        <f t="shared" si="10"/>
        <v/>
      </c>
      <c r="BR8" s="125" t="str">
        <f t="shared" si="11"/>
        <v/>
      </c>
      <c r="BS8" s="60"/>
      <c r="BT8" s="73">
        <v>4</v>
      </c>
      <c r="BU8" s="92"/>
      <c r="BV8" s="92"/>
      <c r="BW8" s="92"/>
      <c r="BX8" s="92"/>
      <c r="BY8" s="93"/>
      <c r="BZ8" s="92"/>
      <c r="CA8" s="92"/>
      <c r="CB8" s="95"/>
      <c r="CC8" s="95"/>
      <c r="CD8" s="95"/>
      <c r="CE8" s="95"/>
      <c r="CF8" s="95"/>
      <c r="CG8" s="60"/>
      <c r="CH8" s="73">
        <v>4</v>
      </c>
      <c r="CI8" s="74">
        <f t="shared" si="49"/>
        <v>0</v>
      </c>
      <c r="CJ8" s="74">
        <f t="shared" si="12"/>
        <v>0</v>
      </c>
      <c r="CK8" s="74">
        <f t="shared" si="13"/>
        <v>0</v>
      </c>
      <c r="CL8" s="74">
        <f t="shared" si="14"/>
        <v>0</v>
      </c>
      <c r="CM8" s="74">
        <f t="shared" si="15"/>
        <v>0</v>
      </c>
      <c r="CN8" s="74">
        <f t="shared" si="16"/>
        <v>0</v>
      </c>
      <c r="CO8" s="74">
        <f t="shared" si="17"/>
        <v>0</v>
      </c>
      <c r="CP8" s="74">
        <f t="shared" si="18"/>
        <v>0</v>
      </c>
      <c r="CQ8" s="74">
        <f t="shared" si="19"/>
        <v>0</v>
      </c>
      <c r="CR8" s="74">
        <f t="shared" si="20"/>
        <v>0</v>
      </c>
      <c r="CS8" s="74">
        <f t="shared" si="21"/>
        <v>0</v>
      </c>
      <c r="CT8" s="74">
        <f t="shared" si="22"/>
        <v>0</v>
      </c>
      <c r="CU8" s="60"/>
      <c r="CV8" s="132">
        <v>4</v>
      </c>
      <c r="CW8" s="134"/>
      <c r="CX8" s="134"/>
      <c r="CY8" s="134"/>
      <c r="CZ8" s="134"/>
      <c r="DA8" s="135"/>
      <c r="DB8" s="134"/>
      <c r="DC8" s="134"/>
      <c r="DD8" s="137"/>
      <c r="DE8" s="137"/>
      <c r="DF8" s="137"/>
      <c r="DG8" s="137"/>
      <c r="DH8" s="137"/>
      <c r="DI8" s="120"/>
      <c r="DJ8" s="126">
        <v>4</v>
      </c>
      <c r="DK8" s="127">
        <f t="shared" si="50"/>
        <v>0</v>
      </c>
      <c r="DL8" s="127">
        <f t="shared" si="51"/>
        <v>0</v>
      </c>
      <c r="DM8" s="127">
        <f t="shared" si="52"/>
        <v>0</v>
      </c>
      <c r="DN8" s="127">
        <f t="shared" si="53"/>
        <v>0</v>
      </c>
      <c r="DO8" s="127">
        <f t="shared" si="54"/>
        <v>0</v>
      </c>
      <c r="DP8" s="127">
        <f t="shared" si="55"/>
        <v>0</v>
      </c>
      <c r="DQ8" s="127">
        <f t="shared" si="56"/>
        <v>0</v>
      </c>
      <c r="DR8" s="127">
        <f t="shared" si="57"/>
        <v>0</v>
      </c>
      <c r="DS8" s="127">
        <f t="shared" si="58"/>
        <v>0</v>
      </c>
      <c r="DT8" s="127">
        <f t="shared" si="59"/>
        <v>0</v>
      </c>
      <c r="DU8" s="127">
        <f t="shared" si="60"/>
        <v>0</v>
      </c>
      <c r="DV8" s="127">
        <f t="shared" si="61"/>
        <v>0</v>
      </c>
      <c r="DW8" s="169">
        <f t="array" ref="DW8">+MIN(IF(DK8:DV8&lt;&gt;0,DK8:DV8))</f>
        <v>0</v>
      </c>
      <c r="DX8" s="166">
        <v>1590435</v>
      </c>
      <c r="DY8" s="165" t="str">
        <f t="shared" si="24"/>
        <v>Cumple</v>
      </c>
      <c r="DZ8" s="122"/>
      <c r="EA8" s="145">
        <v>4</v>
      </c>
      <c r="EB8" s="171">
        <f t="shared" si="62"/>
        <v>0</v>
      </c>
      <c r="EC8" s="171">
        <f t="shared" si="25"/>
        <v>0</v>
      </c>
      <c r="ED8" s="171">
        <f t="shared" si="26"/>
        <v>0</v>
      </c>
      <c r="EE8" s="171">
        <f t="shared" si="27"/>
        <v>0</v>
      </c>
      <c r="EF8" s="171">
        <f t="shared" si="28"/>
        <v>0</v>
      </c>
      <c r="EG8" s="171">
        <f t="shared" si="29"/>
        <v>0</v>
      </c>
      <c r="EH8" s="171">
        <f t="shared" si="30"/>
        <v>0</v>
      </c>
      <c r="EI8" s="171">
        <f t="shared" si="31"/>
        <v>0</v>
      </c>
      <c r="EJ8" s="171">
        <f t="shared" si="32"/>
        <v>0</v>
      </c>
      <c r="EK8" s="171">
        <f t="shared" si="33"/>
        <v>0</v>
      </c>
      <c r="EL8" s="171">
        <f t="shared" si="34"/>
        <v>0</v>
      </c>
      <c r="EM8" s="171">
        <f t="shared" si="35"/>
        <v>0</v>
      </c>
      <c r="EN8" s="120"/>
      <c r="EO8" s="119">
        <v>4</v>
      </c>
      <c r="EP8" s="177">
        <f t="shared" si="36"/>
        <v>0</v>
      </c>
      <c r="EQ8" s="178" t="str">
        <f>+IF(MAXA(ES8:FD8)=0,"NO ADJUDICADO Y DESIERTO",HLOOKUP(MAXA(ES8:FD8),ES8:$FD$65,(62-EO8),FALSE))</f>
        <v>NO ADJUDICADO Y DESIERTO</v>
      </c>
      <c r="ER8" s="179">
        <f t="shared" si="63"/>
        <v>0</v>
      </c>
      <c r="ES8" s="180">
        <f t="shared" si="37"/>
        <v>0</v>
      </c>
      <c r="ET8" s="180">
        <f t="shared" si="38"/>
        <v>0</v>
      </c>
      <c r="EU8" s="180">
        <f t="shared" si="39"/>
        <v>0</v>
      </c>
      <c r="EV8" s="180">
        <f t="shared" si="40"/>
        <v>0</v>
      </c>
      <c r="EW8" s="180">
        <f t="shared" si="41"/>
        <v>0</v>
      </c>
      <c r="EX8" s="180">
        <f t="shared" si="42"/>
        <v>0</v>
      </c>
      <c r="EY8" s="180">
        <f t="shared" si="43"/>
        <v>0</v>
      </c>
      <c r="EZ8" s="180">
        <f t="shared" si="44"/>
        <v>0</v>
      </c>
      <c r="FA8" s="180">
        <f t="shared" si="45"/>
        <v>0</v>
      </c>
      <c r="FB8" s="180">
        <f t="shared" si="46"/>
        <v>0</v>
      </c>
      <c r="FC8" s="180">
        <f t="shared" si="47"/>
        <v>0</v>
      </c>
      <c r="FD8" s="180">
        <f t="shared" si="48"/>
        <v>0</v>
      </c>
      <c r="FE8" s="120"/>
      <c r="FF8" s="121"/>
      <c r="FG8" s="121"/>
      <c r="FH8" s="121"/>
      <c r="FI8" s="121"/>
      <c r="FJ8" s="121"/>
      <c r="FK8" s="121"/>
      <c r="FL8" s="121"/>
      <c r="FM8" s="121"/>
      <c r="FN8" s="121"/>
      <c r="FO8" s="121"/>
    </row>
    <row r="9" spans="1:171" ht="16.5" hidden="1" x14ac:dyDescent="0.35">
      <c r="A9" s="60"/>
      <c r="B9" s="73">
        <v>5</v>
      </c>
      <c r="C9" s="76"/>
      <c r="D9" s="76"/>
      <c r="E9" s="76"/>
      <c r="F9" s="76"/>
      <c r="G9" s="77"/>
      <c r="H9" s="76"/>
      <c r="I9" s="76"/>
      <c r="J9" s="79"/>
      <c r="K9" s="79"/>
      <c r="L9" s="79"/>
      <c r="M9" s="79"/>
      <c r="N9" s="80" t="s">
        <v>19</v>
      </c>
      <c r="O9" s="60"/>
      <c r="P9" s="73">
        <v>5</v>
      </c>
      <c r="Q9" s="76"/>
      <c r="R9" s="76"/>
      <c r="S9" s="76"/>
      <c r="T9" s="76"/>
      <c r="U9" s="77"/>
      <c r="V9" s="76"/>
      <c r="W9" s="76"/>
      <c r="X9" s="79"/>
      <c r="Y9" s="79"/>
      <c r="Z9" s="79"/>
      <c r="AA9" s="79"/>
      <c r="AB9" s="80" t="s">
        <v>19</v>
      </c>
      <c r="AC9" s="75"/>
      <c r="AD9" s="73">
        <v>5</v>
      </c>
      <c r="AE9" s="92"/>
      <c r="AF9" s="92"/>
      <c r="AG9" s="92"/>
      <c r="AH9" s="92"/>
      <c r="AI9" s="93"/>
      <c r="AJ9" s="92"/>
      <c r="AK9" s="92"/>
      <c r="AL9" s="95"/>
      <c r="AM9" s="95"/>
      <c r="AN9" s="95"/>
      <c r="AO9" s="95"/>
      <c r="AP9" s="12" t="s">
        <v>19</v>
      </c>
      <c r="AQ9" s="60"/>
      <c r="AR9" s="73">
        <v>5</v>
      </c>
      <c r="AS9" s="92"/>
      <c r="AT9" s="92"/>
      <c r="AU9" s="92"/>
      <c r="AV9" s="92"/>
      <c r="AW9" s="93"/>
      <c r="AX9" s="92"/>
      <c r="AY9" s="92"/>
      <c r="AZ9" s="95"/>
      <c r="BA9" s="95"/>
      <c r="BB9" s="95"/>
      <c r="BC9" s="95"/>
      <c r="BD9" s="12" t="s">
        <v>19</v>
      </c>
      <c r="BE9" s="60"/>
      <c r="BF9" s="73">
        <v>5</v>
      </c>
      <c r="BG9" s="125" t="str">
        <f t="shared" si="0"/>
        <v/>
      </c>
      <c r="BH9" s="125" t="str">
        <f t="shared" si="1"/>
        <v/>
      </c>
      <c r="BI9" s="125" t="str">
        <f t="shared" si="2"/>
        <v/>
      </c>
      <c r="BJ9" s="125" t="str">
        <f t="shared" si="3"/>
        <v/>
      </c>
      <c r="BK9" s="125" t="str">
        <f t="shared" si="4"/>
        <v/>
      </c>
      <c r="BL9" s="125" t="str">
        <f t="shared" si="5"/>
        <v/>
      </c>
      <c r="BM9" s="125" t="str">
        <f t="shared" si="6"/>
        <v/>
      </c>
      <c r="BN9" s="125" t="str">
        <f t="shared" si="7"/>
        <v/>
      </c>
      <c r="BO9" s="125" t="str">
        <f t="shared" si="8"/>
        <v/>
      </c>
      <c r="BP9" s="125" t="str">
        <f t="shared" si="9"/>
        <v/>
      </c>
      <c r="BQ9" s="125" t="str">
        <f t="shared" si="10"/>
        <v/>
      </c>
      <c r="BR9" s="125" t="str">
        <f t="shared" si="11"/>
        <v>CUMPLE</v>
      </c>
      <c r="BS9" s="60"/>
      <c r="BT9" s="73">
        <v>5</v>
      </c>
      <c r="BU9" s="92"/>
      <c r="BV9" s="92"/>
      <c r="BW9" s="92"/>
      <c r="BX9" s="92"/>
      <c r="BY9" s="93"/>
      <c r="BZ9" s="92"/>
      <c r="CA9" s="92"/>
      <c r="CB9" s="95"/>
      <c r="CC9" s="95"/>
      <c r="CD9" s="95"/>
      <c r="CE9" s="95"/>
      <c r="CF9" s="117" t="s">
        <v>348</v>
      </c>
      <c r="CG9" s="60"/>
      <c r="CH9" s="73">
        <v>5</v>
      </c>
      <c r="CI9" s="74">
        <f t="shared" si="49"/>
        <v>0</v>
      </c>
      <c r="CJ9" s="74">
        <f t="shared" si="12"/>
        <v>0</v>
      </c>
      <c r="CK9" s="74">
        <f t="shared" si="13"/>
        <v>0</v>
      </c>
      <c r="CL9" s="74">
        <f t="shared" si="14"/>
        <v>0</v>
      </c>
      <c r="CM9" s="74">
        <f t="shared" si="15"/>
        <v>0</v>
      </c>
      <c r="CN9" s="74">
        <f t="shared" si="16"/>
        <v>0</v>
      </c>
      <c r="CO9" s="74">
        <f t="shared" si="17"/>
        <v>0</v>
      </c>
      <c r="CP9" s="74">
        <f t="shared" si="18"/>
        <v>0</v>
      </c>
      <c r="CQ9" s="74">
        <f t="shared" si="19"/>
        <v>0</v>
      </c>
      <c r="CR9" s="74">
        <f t="shared" si="20"/>
        <v>0</v>
      </c>
      <c r="CS9" s="74">
        <f t="shared" si="21"/>
        <v>0</v>
      </c>
      <c r="CT9" s="74">
        <f t="shared" si="22"/>
        <v>60</v>
      </c>
      <c r="CU9" s="60"/>
      <c r="CV9" s="132">
        <v>5</v>
      </c>
      <c r="CW9" s="134"/>
      <c r="CX9" s="134"/>
      <c r="CY9" s="134"/>
      <c r="CZ9" s="134"/>
      <c r="DA9" s="135"/>
      <c r="DB9" s="134"/>
      <c r="DC9" s="134"/>
      <c r="DD9" s="137"/>
      <c r="DE9" s="137"/>
      <c r="DF9" s="137"/>
      <c r="DG9" s="137"/>
      <c r="DH9" s="133">
        <v>4720016</v>
      </c>
      <c r="DI9" s="120"/>
      <c r="DJ9" s="126">
        <v>5</v>
      </c>
      <c r="DK9" s="127">
        <f t="shared" si="50"/>
        <v>0</v>
      </c>
      <c r="DL9" s="127">
        <f t="shared" si="51"/>
        <v>0</v>
      </c>
      <c r="DM9" s="127">
        <f t="shared" si="52"/>
        <v>0</v>
      </c>
      <c r="DN9" s="127">
        <f t="shared" si="53"/>
        <v>0</v>
      </c>
      <c r="DO9" s="127">
        <f t="shared" si="54"/>
        <v>0</v>
      </c>
      <c r="DP9" s="127">
        <f t="shared" si="55"/>
        <v>0</v>
      </c>
      <c r="DQ9" s="127">
        <f t="shared" si="56"/>
        <v>0</v>
      </c>
      <c r="DR9" s="127">
        <f t="shared" si="57"/>
        <v>0</v>
      </c>
      <c r="DS9" s="127">
        <f t="shared" si="58"/>
        <v>0</v>
      </c>
      <c r="DT9" s="127">
        <f t="shared" si="59"/>
        <v>0</v>
      </c>
      <c r="DU9" s="127">
        <f t="shared" si="60"/>
        <v>0</v>
      </c>
      <c r="DV9" s="127">
        <f t="shared" si="61"/>
        <v>4720016</v>
      </c>
      <c r="DW9" s="169">
        <f t="array" ref="DW9">+MIN(IF(DK9:DV9&lt;&gt;0,DK9:DV9))</f>
        <v>4720016</v>
      </c>
      <c r="DX9" s="166">
        <v>4816330</v>
      </c>
      <c r="DY9" s="165" t="str">
        <f t="shared" si="24"/>
        <v>Cumple</v>
      </c>
      <c r="DZ9" s="122"/>
      <c r="EA9" s="145">
        <v>5</v>
      </c>
      <c r="EB9" s="171">
        <f t="shared" si="62"/>
        <v>0</v>
      </c>
      <c r="EC9" s="171">
        <f t="shared" si="25"/>
        <v>0</v>
      </c>
      <c r="ED9" s="171">
        <f t="shared" si="26"/>
        <v>0</v>
      </c>
      <c r="EE9" s="171">
        <f t="shared" si="27"/>
        <v>0</v>
      </c>
      <c r="EF9" s="171">
        <f t="shared" si="28"/>
        <v>0</v>
      </c>
      <c r="EG9" s="171">
        <f t="shared" si="29"/>
        <v>0</v>
      </c>
      <c r="EH9" s="171">
        <f t="shared" si="30"/>
        <v>0</v>
      </c>
      <c r="EI9" s="171">
        <f t="shared" si="31"/>
        <v>0</v>
      </c>
      <c r="EJ9" s="171">
        <f t="shared" si="32"/>
        <v>0</v>
      </c>
      <c r="EK9" s="171">
        <f t="shared" si="33"/>
        <v>0</v>
      </c>
      <c r="EL9" s="171">
        <f t="shared" si="34"/>
        <v>0</v>
      </c>
      <c r="EM9" s="171">
        <f t="shared" si="35"/>
        <v>40</v>
      </c>
      <c r="EN9" s="120"/>
      <c r="EO9" s="119">
        <v>5</v>
      </c>
      <c r="EP9" s="177">
        <f t="shared" si="36"/>
        <v>100</v>
      </c>
      <c r="EQ9" s="178" t="str">
        <f>+IF(MAXA(ES9:FD9)=0,"NO ADJUDICADO Y DESIERTO",HLOOKUP(MAXA(ES9:FD9),ES9:$FD$65,(62-EO9),FALSE))</f>
        <v>ELCTRONICA I+D</v>
      </c>
      <c r="ER9" s="179">
        <f t="shared" si="63"/>
        <v>4720016</v>
      </c>
      <c r="ES9" s="180">
        <f t="shared" si="37"/>
        <v>0</v>
      </c>
      <c r="ET9" s="180">
        <f t="shared" si="38"/>
        <v>0</v>
      </c>
      <c r="EU9" s="180">
        <f t="shared" si="39"/>
        <v>0</v>
      </c>
      <c r="EV9" s="180">
        <f t="shared" si="40"/>
        <v>0</v>
      </c>
      <c r="EW9" s="180">
        <f t="shared" si="41"/>
        <v>0</v>
      </c>
      <c r="EX9" s="180">
        <f t="shared" si="42"/>
        <v>0</v>
      </c>
      <c r="EY9" s="180">
        <f t="shared" si="43"/>
        <v>0</v>
      </c>
      <c r="EZ9" s="180">
        <f t="shared" si="44"/>
        <v>0</v>
      </c>
      <c r="FA9" s="180">
        <f t="shared" si="45"/>
        <v>0</v>
      </c>
      <c r="FB9" s="180">
        <f t="shared" si="46"/>
        <v>0</v>
      </c>
      <c r="FC9" s="180">
        <f t="shared" si="47"/>
        <v>0</v>
      </c>
      <c r="FD9" s="180">
        <f t="shared" si="48"/>
        <v>100</v>
      </c>
      <c r="FE9" s="120"/>
      <c r="FF9" s="121"/>
      <c r="FG9" s="121"/>
      <c r="FH9" s="121"/>
      <c r="FI9" s="121"/>
      <c r="FJ9" s="121"/>
      <c r="FK9" s="121"/>
      <c r="FL9" s="121"/>
      <c r="FM9" s="121"/>
      <c r="FN9" s="121"/>
      <c r="FO9" s="121"/>
    </row>
    <row r="10" spans="1:171" ht="16.5" hidden="1" x14ac:dyDescent="0.35">
      <c r="A10" s="60"/>
      <c r="B10" s="73">
        <v>6</v>
      </c>
      <c r="C10" s="76"/>
      <c r="D10" s="76"/>
      <c r="E10" s="76"/>
      <c r="F10" s="76"/>
      <c r="G10" s="77"/>
      <c r="H10" s="76"/>
      <c r="I10" s="76"/>
      <c r="J10" s="79"/>
      <c r="K10" s="79"/>
      <c r="L10" s="79"/>
      <c r="M10" s="79"/>
      <c r="N10" s="80" t="s">
        <v>19</v>
      </c>
      <c r="O10" s="60"/>
      <c r="P10" s="73">
        <v>6</v>
      </c>
      <c r="Q10" s="76"/>
      <c r="R10" s="76"/>
      <c r="S10" s="76"/>
      <c r="T10" s="76"/>
      <c r="U10" s="77"/>
      <c r="V10" s="76"/>
      <c r="W10" s="76"/>
      <c r="X10" s="79"/>
      <c r="Y10" s="79"/>
      <c r="Z10" s="79"/>
      <c r="AA10" s="79"/>
      <c r="AB10" s="80" t="s">
        <v>19</v>
      </c>
      <c r="AC10" s="75"/>
      <c r="AD10" s="73">
        <v>6</v>
      </c>
      <c r="AE10" s="92"/>
      <c r="AF10" s="92"/>
      <c r="AG10" s="92"/>
      <c r="AH10" s="92"/>
      <c r="AI10" s="93"/>
      <c r="AJ10" s="92"/>
      <c r="AK10" s="92"/>
      <c r="AL10" s="95"/>
      <c r="AM10" s="95"/>
      <c r="AN10" s="95"/>
      <c r="AO10" s="95"/>
      <c r="AP10" s="12" t="s">
        <v>19</v>
      </c>
      <c r="AQ10" s="60"/>
      <c r="AR10" s="73">
        <v>6</v>
      </c>
      <c r="AS10" s="92"/>
      <c r="AT10" s="92"/>
      <c r="AU10" s="92"/>
      <c r="AV10" s="92"/>
      <c r="AW10" s="93"/>
      <c r="AX10" s="92"/>
      <c r="AY10" s="92"/>
      <c r="AZ10" s="95"/>
      <c r="BA10" s="95"/>
      <c r="BB10" s="95"/>
      <c r="BC10" s="95"/>
      <c r="BD10" s="12" t="s">
        <v>19</v>
      </c>
      <c r="BE10" s="60"/>
      <c r="BF10" s="73">
        <v>6</v>
      </c>
      <c r="BG10" s="125" t="str">
        <f t="shared" si="0"/>
        <v/>
      </c>
      <c r="BH10" s="125" t="str">
        <f t="shared" si="1"/>
        <v/>
      </c>
      <c r="BI10" s="125" t="str">
        <f t="shared" si="2"/>
        <v/>
      </c>
      <c r="BJ10" s="125" t="str">
        <f t="shared" si="3"/>
        <v/>
      </c>
      <c r="BK10" s="125" t="str">
        <f t="shared" si="4"/>
        <v/>
      </c>
      <c r="BL10" s="125" t="str">
        <f t="shared" si="5"/>
        <v/>
      </c>
      <c r="BM10" s="125" t="str">
        <f t="shared" si="6"/>
        <v/>
      </c>
      <c r="BN10" s="125" t="str">
        <f t="shared" si="7"/>
        <v/>
      </c>
      <c r="BO10" s="125" t="str">
        <f t="shared" si="8"/>
        <v/>
      </c>
      <c r="BP10" s="125" t="str">
        <f t="shared" si="9"/>
        <v/>
      </c>
      <c r="BQ10" s="125" t="str">
        <f t="shared" si="10"/>
        <v/>
      </c>
      <c r="BR10" s="125" t="str">
        <f t="shared" si="11"/>
        <v>CUMPLE</v>
      </c>
      <c r="BS10" s="60"/>
      <c r="BT10" s="73">
        <v>6</v>
      </c>
      <c r="BU10" s="92"/>
      <c r="BV10" s="92"/>
      <c r="BW10" s="92"/>
      <c r="BX10" s="92"/>
      <c r="BY10" s="93"/>
      <c r="BZ10" s="92"/>
      <c r="CA10" s="92"/>
      <c r="CB10" s="95"/>
      <c r="CC10" s="95"/>
      <c r="CD10" s="95"/>
      <c r="CE10" s="95"/>
      <c r="CF10" s="117" t="s">
        <v>348</v>
      </c>
      <c r="CG10" s="60"/>
      <c r="CH10" s="73">
        <v>6</v>
      </c>
      <c r="CI10" s="74">
        <f t="shared" si="49"/>
        <v>0</v>
      </c>
      <c r="CJ10" s="74">
        <f t="shared" si="12"/>
        <v>0</v>
      </c>
      <c r="CK10" s="74">
        <f t="shared" si="13"/>
        <v>0</v>
      </c>
      <c r="CL10" s="74">
        <f t="shared" si="14"/>
        <v>0</v>
      </c>
      <c r="CM10" s="74">
        <f t="shared" si="15"/>
        <v>0</v>
      </c>
      <c r="CN10" s="74">
        <f t="shared" si="16"/>
        <v>0</v>
      </c>
      <c r="CO10" s="74">
        <f t="shared" si="17"/>
        <v>0</v>
      </c>
      <c r="CP10" s="74">
        <f t="shared" si="18"/>
        <v>0</v>
      </c>
      <c r="CQ10" s="74">
        <f t="shared" si="19"/>
        <v>0</v>
      </c>
      <c r="CR10" s="74">
        <f t="shared" si="20"/>
        <v>0</v>
      </c>
      <c r="CS10" s="74">
        <f t="shared" si="21"/>
        <v>0</v>
      </c>
      <c r="CT10" s="74">
        <f t="shared" si="22"/>
        <v>60</v>
      </c>
      <c r="CU10" s="60"/>
      <c r="CV10" s="132">
        <v>6</v>
      </c>
      <c r="CW10" s="134"/>
      <c r="CX10" s="134"/>
      <c r="CY10" s="134"/>
      <c r="CZ10" s="134"/>
      <c r="DA10" s="135"/>
      <c r="DB10" s="134"/>
      <c r="DC10" s="134"/>
      <c r="DD10" s="137"/>
      <c r="DE10" s="137"/>
      <c r="DF10" s="137"/>
      <c r="DG10" s="137"/>
      <c r="DH10" s="133">
        <v>997220</v>
      </c>
      <c r="DI10" s="120"/>
      <c r="DJ10" s="126">
        <v>6</v>
      </c>
      <c r="DK10" s="127">
        <f t="shared" si="50"/>
        <v>0</v>
      </c>
      <c r="DL10" s="127">
        <f t="shared" si="51"/>
        <v>0</v>
      </c>
      <c r="DM10" s="127">
        <f t="shared" si="52"/>
        <v>0</v>
      </c>
      <c r="DN10" s="127">
        <f t="shared" si="53"/>
        <v>0</v>
      </c>
      <c r="DO10" s="127">
        <f t="shared" si="54"/>
        <v>0</v>
      </c>
      <c r="DP10" s="127">
        <f t="shared" si="55"/>
        <v>0</v>
      </c>
      <c r="DQ10" s="127">
        <f t="shared" si="56"/>
        <v>0</v>
      </c>
      <c r="DR10" s="127">
        <f t="shared" si="57"/>
        <v>0</v>
      </c>
      <c r="DS10" s="127">
        <f t="shared" si="58"/>
        <v>0</v>
      </c>
      <c r="DT10" s="127">
        <f t="shared" si="59"/>
        <v>0</v>
      </c>
      <c r="DU10" s="127">
        <f t="shared" si="60"/>
        <v>0</v>
      </c>
      <c r="DV10" s="127">
        <f t="shared" si="61"/>
        <v>997220</v>
      </c>
      <c r="DW10" s="169">
        <f t="array" ref="DW10">+MIN(IF(DK10:DV10&lt;&gt;0,DK10:DV10))</f>
        <v>997220</v>
      </c>
      <c r="DX10" s="166">
        <v>1017626</v>
      </c>
      <c r="DY10" s="165" t="str">
        <f t="shared" si="24"/>
        <v>Cumple</v>
      </c>
      <c r="DZ10" s="122"/>
      <c r="EA10" s="145">
        <v>6</v>
      </c>
      <c r="EB10" s="171">
        <f t="shared" si="62"/>
        <v>0</v>
      </c>
      <c r="EC10" s="171">
        <f t="shared" si="25"/>
        <v>0</v>
      </c>
      <c r="ED10" s="171">
        <f t="shared" si="26"/>
        <v>0</v>
      </c>
      <c r="EE10" s="171">
        <f t="shared" si="27"/>
        <v>0</v>
      </c>
      <c r="EF10" s="171">
        <f t="shared" si="28"/>
        <v>0</v>
      </c>
      <c r="EG10" s="171">
        <f t="shared" si="29"/>
        <v>0</v>
      </c>
      <c r="EH10" s="171">
        <f t="shared" si="30"/>
        <v>0</v>
      </c>
      <c r="EI10" s="171">
        <f t="shared" si="31"/>
        <v>0</v>
      </c>
      <c r="EJ10" s="171">
        <f t="shared" si="32"/>
        <v>0</v>
      </c>
      <c r="EK10" s="171">
        <f t="shared" si="33"/>
        <v>0</v>
      </c>
      <c r="EL10" s="171">
        <f t="shared" si="34"/>
        <v>0</v>
      </c>
      <c r="EM10" s="171">
        <f t="shared" si="35"/>
        <v>40</v>
      </c>
      <c r="EN10" s="120"/>
      <c r="EO10" s="119">
        <v>6</v>
      </c>
      <c r="EP10" s="177">
        <f t="shared" si="36"/>
        <v>100</v>
      </c>
      <c r="EQ10" s="178" t="str">
        <f>+IF(MAXA(ES10:FD10)=0,"NO ADJUDICADO Y DESIERTO",HLOOKUP(MAXA(ES10:FD10),ES10:$FD$65,(62-EO10),FALSE))</f>
        <v>ELCTRONICA I+D</v>
      </c>
      <c r="ER10" s="179">
        <f t="shared" si="63"/>
        <v>997220</v>
      </c>
      <c r="ES10" s="180">
        <f t="shared" si="37"/>
        <v>0</v>
      </c>
      <c r="ET10" s="180">
        <f t="shared" si="38"/>
        <v>0</v>
      </c>
      <c r="EU10" s="180">
        <f t="shared" si="39"/>
        <v>0</v>
      </c>
      <c r="EV10" s="180">
        <f t="shared" si="40"/>
        <v>0</v>
      </c>
      <c r="EW10" s="180">
        <f t="shared" si="41"/>
        <v>0</v>
      </c>
      <c r="EX10" s="180">
        <f t="shared" si="42"/>
        <v>0</v>
      </c>
      <c r="EY10" s="180">
        <f t="shared" si="43"/>
        <v>0</v>
      </c>
      <c r="EZ10" s="180">
        <f t="shared" si="44"/>
        <v>0</v>
      </c>
      <c r="FA10" s="180">
        <f t="shared" si="45"/>
        <v>0</v>
      </c>
      <c r="FB10" s="180">
        <f t="shared" si="46"/>
        <v>0</v>
      </c>
      <c r="FC10" s="180">
        <f t="shared" si="47"/>
        <v>0</v>
      </c>
      <c r="FD10" s="180">
        <f t="shared" si="48"/>
        <v>100</v>
      </c>
      <c r="FE10" s="120"/>
      <c r="FF10" s="121"/>
      <c r="FG10" s="121"/>
      <c r="FH10" s="121"/>
      <c r="FI10" s="121"/>
      <c r="FJ10" s="121"/>
      <c r="FK10" s="121"/>
      <c r="FL10" s="121"/>
      <c r="FM10" s="121"/>
      <c r="FN10" s="121"/>
      <c r="FO10" s="121"/>
    </row>
    <row r="11" spans="1:171" ht="16.5" x14ac:dyDescent="0.35">
      <c r="A11" s="60"/>
      <c r="B11" s="73">
        <v>7</v>
      </c>
      <c r="C11" s="76"/>
      <c r="D11" s="76"/>
      <c r="E11" s="76"/>
      <c r="F11" s="76"/>
      <c r="G11" s="77"/>
      <c r="H11" s="76"/>
      <c r="I11" s="76"/>
      <c r="J11" s="79"/>
      <c r="K11" s="79"/>
      <c r="L11" s="79"/>
      <c r="M11" s="79"/>
      <c r="N11" s="79"/>
      <c r="O11" s="60"/>
      <c r="P11" s="73">
        <v>7</v>
      </c>
      <c r="Q11" s="76"/>
      <c r="R11" s="76"/>
      <c r="S11" s="76"/>
      <c r="T11" s="76"/>
      <c r="U11" s="77"/>
      <c r="V11" s="76"/>
      <c r="W11" s="76"/>
      <c r="X11" s="79"/>
      <c r="Y11" s="79"/>
      <c r="Z11" s="79"/>
      <c r="AA11" s="79"/>
      <c r="AB11" s="79"/>
      <c r="AC11" s="75"/>
      <c r="AD11" s="73">
        <v>7</v>
      </c>
      <c r="AE11" s="92"/>
      <c r="AF11" s="92"/>
      <c r="AG11" s="92"/>
      <c r="AH11" s="92"/>
      <c r="AI11" s="93"/>
      <c r="AJ11" s="92"/>
      <c r="AK11" s="92"/>
      <c r="AL11" s="95"/>
      <c r="AM11" s="95"/>
      <c r="AN11" s="95"/>
      <c r="AO11" s="95"/>
      <c r="AP11" s="95"/>
      <c r="AQ11" s="60"/>
      <c r="AR11" s="73">
        <v>7</v>
      </c>
      <c r="AS11" s="92"/>
      <c r="AT11" s="92"/>
      <c r="AU11" s="92"/>
      <c r="AV11" s="92"/>
      <c r="AW11" s="93"/>
      <c r="AX11" s="92"/>
      <c r="AY11" s="92"/>
      <c r="AZ11" s="95"/>
      <c r="BA11" s="95"/>
      <c r="BB11" s="95"/>
      <c r="BC11" s="95"/>
      <c r="BD11" s="95"/>
      <c r="BE11" s="60"/>
      <c r="BF11" s="73">
        <v>7</v>
      </c>
      <c r="BG11" s="125" t="str">
        <f t="shared" si="0"/>
        <v/>
      </c>
      <c r="BH11" s="125" t="str">
        <f t="shared" si="1"/>
        <v/>
      </c>
      <c r="BI11" s="125" t="str">
        <f t="shared" si="2"/>
        <v/>
      </c>
      <c r="BJ11" s="125" t="str">
        <f t="shared" si="3"/>
        <v/>
      </c>
      <c r="BK11" s="125" t="str">
        <f t="shared" si="4"/>
        <v/>
      </c>
      <c r="BL11" s="125" t="str">
        <f t="shared" si="5"/>
        <v/>
      </c>
      <c r="BM11" s="125" t="str">
        <f t="shared" si="6"/>
        <v/>
      </c>
      <c r="BN11" s="125" t="str">
        <f t="shared" si="7"/>
        <v/>
      </c>
      <c r="BO11" s="125" t="str">
        <f t="shared" si="8"/>
        <v/>
      </c>
      <c r="BP11" s="125" t="str">
        <f t="shared" si="9"/>
        <v/>
      </c>
      <c r="BQ11" s="125" t="str">
        <f t="shared" si="10"/>
        <v/>
      </c>
      <c r="BR11" s="125" t="str">
        <f t="shared" si="11"/>
        <v/>
      </c>
      <c r="BS11" s="60"/>
      <c r="BT11" s="73">
        <v>7</v>
      </c>
      <c r="BU11" s="92"/>
      <c r="BV11" s="92"/>
      <c r="BW11" s="92"/>
      <c r="BX11" s="92"/>
      <c r="BY11" s="93"/>
      <c r="BZ11" s="92"/>
      <c r="CA11" s="92"/>
      <c r="CB11" s="95"/>
      <c r="CC11" s="95"/>
      <c r="CD11" s="95"/>
      <c r="CE11" s="95"/>
      <c r="CF11" s="95"/>
      <c r="CG11" s="60"/>
      <c r="CH11" s="73">
        <v>7</v>
      </c>
      <c r="CI11" s="74">
        <f t="shared" si="49"/>
        <v>0</v>
      </c>
      <c r="CJ11" s="74">
        <f t="shared" si="12"/>
        <v>0</v>
      </c>
      <c r="CK11" s="74">
        <f t="shared" si="13"/>
        <v>0</v>
      </c>
      <c r="CL11" s="74">
        <f t="shared" si="14"/>
        <v>0</v>
      </c>
      <c r="CM11" s="74">
        <f t="shared" si="15"/>
        <v>0</v>
      </c>
      <c r="CN11" s="74">
        <f t="shared" si="16"/>
        <v>0</v>
      </c>
      <c r="CO11" s="74">
        <f t="shared" si="17"/>
        <v>0</v>
      </c>
      <c r="CP11" s="74">
        <f t="shared" si="18"/>
        <v>0</v>
      </c>
      <c r="CQ11" s="74">
        <f t="shared" si="19"/>
        <v>0</v>
      </c>
      <c r="CR11" s="74">
        <f t="shared" si="20"/>
        <v>0</v>
      </c>
      <c r="CS11" s="74">
        <f t="shared" si="21"/>
        <v>0</v>
      </c>
      <c r="CT11" s="74">
        <f t="shared" si="22"/>
        <v>0</v>
      </c>
      <c r="CU11" s="60"/>
      <c r="CV11" s="132">
        <v>7</v>
      </c>
      <c r="CW11" s="134"/>
      <c r="CX11" s="134"/>
      <c r="CY11" s="134"/>
      <c r="CZ11" s="134"/>
      <c r="DA11" s="135"/>
      <c r="DB11" s="134"/>
      <c r="DC11" s="134"/>
      <c r="DD11" s="137"/>
      <c r="DE11" s="137"/>
      <c r="DF11" s="137"/>
      <c r="DG11" s="137"/>
      <c r="DH11" s="137"/>
      <c r="DI11" s="120"/>
      <c r="DJ11" s="126">
        <v>7</v>
      </c>
      <c r="DK11" s="127">
        <f t="shared" si="50"/>
        <v>0</v>
      </c>
      <c r="DL11" s="127">
        <f t="shared" si="51"/>
        <v>0</v>
      </c>
      <c r="DM11" s="127">
        <f t="shared" si="52"/>
        <v>0</v>
      </c>
      <c r="DN11" s="127">
        <f t="shared" si="53"/>
        <v>0</v>
      </c>
      <c r="DO11" s="127">
        <f t="shared" si="54"/>
        <v>0</v>
      </c>
      <c r="DP11" s="127">
        <f t="shared" si="55"/>
        <v>0</v>
      </c>
      <c r="DQ11" s="127">
        <f t="shared" si="56"/>
        <v>0</v>
      </c>
      <c r="DR11" s="127">
        <f t="shared" si="57"/>
        <v>0</v>
      </c>
      <c r="DS11" s="127">
        <f t="shared" si="58"/>
        <v>0</v>
      </c>
      <c r="DT11" s="127">
        <f t="shared" si="59"/>
        <v>0</v>
      </c>
      <c r="DU11" s="127">
        <f t="shared" si="60"/>
        <v>0</v>
      </c>
      <c r="DV11" s="127">
        <f t="shared" si="61"/>
        <v>0</v>
      </c>
      <c r="DW11" s="169">
        <f t="array" ref="DW11">+MIN(IF(DK11:DV11&lt;&gt;0,DK11:DV11))</f>
        <v>0</v>
      </c>
      <c r="DX11" s="166">
        <v>785400</v>
      </c>
      <c r="DY11" s="165" t="str">
        <f t="shared" si="24"/>
        <v>Cumple</v>
      </c>
      <c r="DZ11" s="122"/>
      <c r="EA11" s="145">
        <v>7</v>
      </c>
      <c r="EB11" s="171">
        <f t="shared" si="62"/>
        <v>0</v>
      </c>
      <c r="EC11" s="171">
        <f t="shared" si="25"/>
        <v>0</v>
      </c>
      <c r="ED11" s="171">
        <f t="shared" si="26"/>
        <v>0</v>
      </c>
      <c r="EE11" s="171">
        <f t="shared" si="27"/>
        <v>0</v>
      </c>
      <c r="EF11" s="171">
        <f t="shared" si="28"/>
        <v>0</v>
      </c>
      <c r="EG11" s="171">
        <f t="shared" si="29"/>
        <v>0</v>
      </c>
      <c r="EH11" s="171">
        <f t="shared" si="30"/>
        <v>0</v>
      </c>
      <c r="EI11" s="171">
        <f t="shared" si="31"/>
        <v>0</v>
      </c>
      <c r="EJ11" s="171">
        <f t="shared" si="32"/>
        <v>0</v>
      </c>
      <c r="EK11" s="171">
        <f t="shared" si="33"/>
        <v>0</v>
      </c>
      <c r="EL11" s="171">
        <f t="shared" si="34"/>
        <v>0</v>
      </c>
      <c r="EM11" s="171">
        <f t="shared" si="35"/>
        <v>0</v>
      </c>
      <c r="EN11" s="120"/>
      <c r="EO11" s="119">
        <v>7</v>
      </c>
      <c r="EP11" s="177">
        <f t="shared" si="36"/>
        <v>0</v>
      </c>
      <c r="EQ11" s="178" t="str">
        <f>+IF(MAXA(ES11:FD11)=0,"NO ADJUDICADO Y DESIERTO",HLOOKUP(MAXA(ES11:FD11),ES11:$FD$65,(62-EO11),FALSE))</f>
        <v>NO ADJUDICADO Y DESIERTO</v>
      </c>
      <c r="ER11" s="179">
        <f t="shared" si="63"/>
        <v>0</v>
      </c>
      <c r="ES11" s="180">
        <f t="shared" si="37"/>
        <v>0</v>
      </c>
      <c r="ET11" s="180">
        <f t="shared" si="38"/>
        <v>0</v>
      </c>
      <c r="EU11" s="180">
        <f t="shared" si="39"/>
        <v>0</v>
      </c>
      <c r="EV11" s="180">
        <f t="shared" si="40"/>
        <v>0</v>
      </c>
      <c r="EW11" s="180">
        <f t="shared" si="41"/>
        <v>0</v>
      </c>
      <c r="EX11" s="180">
        <f t="shared" si="42"/>
        <v>0</v>
      </c>
      <c r="EY11" s="180">
        <f t="shared" si="43"/>
        <v>0</v>
      </c>
      <c r="EZ11" s="180">
        <f t="shared" si="44"/>
        <v>0</v>
      </c>
      <c r="FA11" s="180">
        <f t="shared" si="45"/>
        <v>0</v>
      </c>
      <c r="FB11" s="180">
        <f t="shared" si="46"/>
        <v>0</v>
      </c>
      <c r="FC11" s="180">
        <f t="shared" si="47"/>
        <v>0</v>
      </c>
      <c r="FD11" s="180">
        <f t="shared" si="48"/>
        <v>0</v>
      </c>
      <c r="FE11" s="120"/>
      <c r="FF11" s="121"/>
      <c r="FG11" s="121"/>
      <c r="FH11" s="121"/>
      <c r="FI11" s="121"/>
      <c r="FJ11" s="121"/>
      <c r="FK11" s="121"/>
      <c r="FL11" s="121"/>
      <c r="FM11" s="121"/>
      <c r="FN11" s="121"/>
      <c r="FO11" s="121"/>
    </row>
    <row r="12" spans="1:171" ht="16.5" hidden="1" x14ac:dyDescent="0.35">
      <c r="A12" s="60"/>
      <c r="B12" s="73">
        <v>8</v>
      </c>
      <c r="C12" s="78"/>
      <c r="D12" s="76"/>
      <c r="E12" s="76"/>
      <c r="F12" s="76"/>
      <c r="G12" s="78"/>
      <c r="H12" s="76"/>
      <c r="I12" s="76"/>
      <c r="J12" s="79"/>
      <c r="K12" s="76"/>
      <c r="L12" s="79"/>
      <c r="M12" s="77"/>
      <c r="N12" s="80" t="s">
        <v>19</v>
      </c>
      <c r="O12" s="60"/>
      <c r="P12" s="73">
        <v>8</v>
      </c>
      <c r="Q12" s="78"/>
      <c r="R12" s="76"/>
      <c r="S12" s="76"/>
      <c r="T12" s="76"/>
      <c r="U12" s="78"/>
      <c r="V12" s="76"/>
      <c r="W12" s="76"/>
      <c r="X12" s="79"/>
      <c r="Y12" s="76"/>
      <c r="Z12" s="79"/>
      <c r="AA12" s="77"/>
      <c r="AB12" s="80" t="s">
        <v>19</v>
      </c>
      <c r="AC12" s="75"/>
      <c r="AD12" s="73">
        <v>8</v>
      </c>
      <c r="AE12" s="94"/>
      <c r="AF12" s="92"/>
      <c r="AG12" s="92"/>
      <c r="AH12" s="92"/>
      <c r="AI12" s="94"/>
      <c r="AJ12" s="92"/>
      <c r="AK12" s="92"/>
      <c r="AL12" s="95"/>
      <c r="AM12" s="92"/>
      <c r="AN12" s="95"/>
      <c r="AO12" s="93"/>
      <c r="AP12" s="12" t="s">
        <v>19</v>
      </c>
      <c r="AQ12" s="60"/>
      <c r="AR12" s="73">
        <v>8</v>
      </c>
      <c r="AS12" s="94"/>
      <c r="AT12" s="92"/>
      <c r="AU12" s="92"/>
      <c r="AV12" s="92"/>
      <c r="AW12" s="94"/>
      <c r="AX12" s="92"/>
      <c r="AY12" s="92"/>
      <c r="AZ12" s="95"/>
      <c r="BA12" s="92"/>
      <c r="BB12" s="95"/>
      <c r="BC12" s="93"/>
      <c r="BD12" s="12" t="s">
        <v>19</v>
      </c>
      <c r="BE12" s="60"/>
      <c r="BF12" s="73">
        <v>8</v>
      </c>
      <c r="BG12" s="125" t="str">
        <f t="shared" si="0"/>
        <v/>
      </c>
      <c r="BH12" s="125" t="str">
        <f t="shared" si="1"/>
        <v/>
      </c>
      <c r="BI12" s="125" t="str">
        <f t="shared" si="2"/>
        <v/>
      </c>
      <c r="BJ12" s="125" t="str">
        <f t="shared" si="3"/>
        <v/>
      </c>
      <c r="BK12" s="125" t="str">
        <f t="shared" si="4"/>
        <v/>
      </c>
      <c r="BL12" s="125" t="str">
        <f t="shared" si="5"/>
        <v/>
      </c>
      <c r="BM12" s="125" t="str">
        <f t="shared" si="6"/>
        <v/>
      </c>
      <c r="BN12" s="125" t="str">
        <f t="shared" si="7"/>
        <v/>
      </c>
      <c r="BO12" s="125" t="str">
        <f t="shared" si="8"/>
        <v/>
      </c>
      <c r="BP12" s="125" t="str">
        <f t="shared" si="9"/>
        <v/>
      </c>
      <c r="BQ12" s="125" t="str">
        <f t="shared" si="10"/>
        <v/>
      </c>
      <c r="BR12" s="125" t="str">
        <f t="shared" si="11"/>
        <v>CUMPLE</v>
      </c>
      <c r="BS12" s="60"/>
      <c r="BT12" s="73">
        <v>8</v>
      </c>
      <c r="BU12" s="94"/>
      <c r="BV12" s="92"/>
      <c r="BW12" s="92"/>
      <c r="BX12" s="92"/>
      <c r="BY12" s="94"/>
      <c r="BZ12" s="92"/>
      <c r="CA12" s="92"/>
      <c r="CB12" s="95"/>
      <c r="CC12" s="92"/>
      <c r="CD12" s="95"/>
      <c r="CE12" s="93"/>
      <c r="CF12" s="117" t="s">
        <v>348</v>
      </c>
      <c r="CG12" s="60"/>
      <c r="CH12" s="73">
        <v>8</v>
      </c>
      <c r="CI12" s="74">
        <f t="shared" si="49"/>
        <v>0</v>
      </c>
      <c r="CJ12" s="74">
        <f t="shared" si="12"/>
        <v>0</v>
      </c>
      <c r="CK12" s="74">
        <f t="shared" si="13"/>
        <v>0</v>
      </c>
      <c r="CL12" s="74">
        <f t="shared" si="14"/>
        <v>0</v>
      </c>
      <c r="CM12" s="74">
        <f t="shared" si="15"/>
        <v>0</v>
      </c>
      <c r="CN12" s="74">
        <f t="shared" si="16"/>
        <v>0</v>
      </c>
      <c r="CO12" s="74">
        <f t="shared" si="17"/>
        <v>0</v>
      </c>
      <c r="CP12" s="74">
        <f t="shared" si="18"/>
        <v>0</v>
      </c>
      <c r="CQ12" s="74">
        <f t="shared" si="19"/>
        <v>0</v>
      </c>
      <c r="CR12" s="74">
        <f t="shared" si="20"/>
        <v>0</v>
      </c>
      <c r="CS12" s="74">
        <f t="shared" si="21"/>
        <v>0</v>
      </c>
      <c r="CT12" s="74">
        <f t="shared" si="22"/>
        <v>60</v>
      </c>
      <c r="CU12" s="60"/>
      <c r="CV12" s="132">
        <v>8</v>
      </c>
      <c r="CW12" s="136"/>
      <c r="CX12" s="134"/>
      <c r="CY12" s="134"/>
      <c r="CZ12" s="134"/>
      <c r="DA12" s="136"/>
      <c r="DB12" s="134"/>
      <c r="DC12" s="134"/>
      <c r="DD12" s="137"/>
      <c r="DE12" s="134"/>
      <c r="DF12" s="137"/>
      <c r="DG12" s="135"/>
      <c r="DH12" s="133">
        <v>8982120</v>
      </c>
      <c r="DI12" s="120"/>
      <c r="DJ12" s="126">
        <v>8</v>
      </c>
      <c r="DK12" s="127">
        <f t="shared" si="50"/>
        <v>0</v>
      </c>
      <c r="DL12" s="127">
        <f t="shared" si="51"/>
        <v>0</v>
      </c>
      <c r="DM12" s="127">
        <f t="shared" si="52"/>
        <v>0</v>
      </c>
      <c r="DN12" s="127">
        <f t="shared" si="53"/>
        <v>0</v>
      </c>
      <c r="DO12" s="127">
        <f t="shared" si="54"/>
        <v>0</v>
      </c>
      <c r="DP12" s="127">
        <f t="shared" si="55"/>
        <v>0</v>
      </c>
      <c r="DQ12" s="127">
        <f t="shared" si="56"/>
        <v>0</v>
      </c>
      <c r="DR12" s="127">
        <f t="shared" si="57"/>
        <v>0</v>
      </c>
      <c r="DS12" s="127">
        <f t="shared" si="58"/>
        <v>0</v>
      </c>
      <c r="DT12" s="127">
        <f t="shared" si="59"/>
        <v>0</v>
      </c>
      <c r="DU12" s="127">
        <f t="shared" si="60"/>
        <v>0</v>
      </c>
      <c r="DV12" s="127">
        <f t="shared" si="61"/>
        <v>8982120</v>
      </c>
      <c r="DW12" s="169">
        <f t="array" ref="DW12">+MIN(IF(DK12:DV12&lt;&gt;0,DK12:DV12))</f>
        <v>8982120</v>
      </c>
      <c r="DX12" s="166">
        <v>9165504</v>
      </c>
      <c r="DY12" s="165" t="str">
        <f t="shared" si="24"/>
        <v>Cumple</v>
      </c>
      <c r="DZ12" s="122"/>
      <c r="EA12" s="145">
        <v>8</v>
      </c>
      <c r="EB12" s="171">
        <f t="shared" si="62"/>
        <v>0</v>
      </c>
      <c r="EC12" s="171">
        <f t="shared" si="25"/>
        <v>0</v>
      </c>
      <c r="ED12" s="171">
        <f t="shared" si="26"/>
        <v>0</v>
      </c>
      <c r="EE12" s="171">
        <f t="shared" si="27"/>
        <v>0</v>
      </c>
      <c r="EF12" s="171">
        <f t="shared" si="28"/>
        <v>0</v>
      </c>
      <c r="EG12" s="171">
        <f t="shared" si="29"/>
        <v>0</v>
      </c>
      <c r="EH12" s="171">
        <f t="shared" si="30"/>
        <v>0</v>
      </c>
      <c r="EI12" s="171">
        <f t="shared" si="31"/>
        <v>0</v>
      </c>
      <c r="EJ12" s="171">
        <f t="shared" si="32"/>
        <v>0</v>
      </c>
      <c r="EK12" s="171">
        <f t="shared" si="33"/>
        <v>0</v>
      </c>
      <c r="EL12" s="171">
        <f t="shared" si="34"/>
        <v>0</v>
      </c>
      <c r="EM12" s="171">
        <f t="shared" si="35"/>
        <v>40</v>
      </c>
      <c r="EN12" s="120"/>
      <c r="EO12" s="119">
        <v>8</v>
      </c>
      <c r="EP12" s="177">
        <f t="shared" si="36"/>
        <v>100</v>
      </c>
      <c r="EQ12" s="178" t="str">
        <f>+IF(MAXA(ES12:FD12)=0,"NO ADJUDICADO Y DESIERTO",HLOOKUP(MAXA(ES12:FD12),ES12:$FD$65,(62-EO12),FALSE))</f>
        <v>ELCTRONICA I+D</v>
      </c>
      <c r="ER12" s="179">
        <f t="shared" si="63"/>
        <v>8982120</v>
      </c>
      <c r="ES12" s="180">
        <f t="shared" si="37"/>
        <v>0</v>
      </c>
      <c r="ET12" s="180">
        <f t="shared" si="38"/>
        <v>0</v>
      </c>
      <c r="EU12" s="180">
        <f t="shared" si="39"/>
        <v>0</v>
      </c>
      <c r="EV12" s="180">
        <f t="shared" si="40"/>
        <v>0</v>
      </c>
      <c r="EW12" s="180">
        <f t="shared" si="41"/>
        <v>0</v>
      </c>
      <c r="EX12" s="180">
        <f t="shared" si="42"/>
        <v>0</v>
      </c>
      <c r="EY12" s="180">
        <f t="shared" si="43"/>
        <v>0</v>
      </c>
      <c r="EZ12" s="180">
        <f t="shared" si="44"/>
        <v>0</v>
      </c>
      <c r="FA12" s="180">
        <f t="shared" si="45"/>
        <v>0</v>
      </c>
      <c r="FB12" s="180">
        <f t="shared" si="46"/>
        <v>0</v>
      </c>
      <c r="FC12" s="180">
        <f t="shared" si="47"/>
        <v>0</v>
      </c>
      <c r="FD12" s="180">
        <f t="shared" si="48"/>
        <v>100</v>
      </c>
      <c r="FE12" s="120"/>
      <c r="FF12" s="121"/>
      <c r="FG12" s="121"/>
      <c r="FH12" s="121"/>
      <c r="FI12" s="121"/>
      <c r="FJ12" s="121"/>
      <c r="FK12" s="121"/>
      <c r="FL12" s="121"/>
      <c r="FM12" s="121"/>
      <c r="FN12" s="121"/>
      <c r="FO12" s="121"/>
    </row>
    <row r="13" spans="1:171" ht="16.5" hidden="1" x14ac:dyDescent="0.35">
      <c r="A13" s="60"/>
      <c r="B13" s="73">
        <v>9</v>
      </c>
      <c r="C13" s="77"/>
      <c r="D13" s="76"/>
      <c r="E13" s="76"/>
      <c r="F13" s="76"/>
      <c r="G13" s="77"/>
      <c r="H13" s="76"/>
      <c r="I13" s="76"/>
      <c r="J13" s="79"/>
      <c r="K13" s="77"/>
      <c r="L13" s="79"/>
      <c r="M13" s="77"/>
      <c r="N13" s="80" t="s">
        <v>19</v>
      </c>
      <c r="O13" s="60"/>
      <c r="P13" s="73">
        <v>9</v>
      </c>
      <c r="Q13" s="77"/>
      <c r="R13" s="76"/>
      <c r="S13" s="76"/>
      <c r="T13" s="76"/>
      <c r="U13" s="77"/>
      <c r="V13" s="76"/>
      <c r="W13" s="76"/>
      <c r="X13" s="79"/>
      <c r="Y13" s="77"/>
      <c r="Z13" s="79"/>
      <c r="AA13" s="77"/>
      <c r="AB13" s="80" t="s">
        <v>19</v>
      </c>
      <c r="AC13" s="75"/>
      <c r="AD13" s="73">
        <v>9</v>
      </c>
      <c r="AE13" s="93"/>
      <c r="AF13" s="92"/>
      <c r="AG13" s="92"/>
      <c r="AH13" s="92"/>
      <c r="AI13" s="93"/>
      <c r="AJ13" s="92"/>
      <c r="AK13" s="92"/>
      <c r="AL13" s="95"/>
      <c r="AM13" s="93"/>
      <c r="AN13" s="95"/>
      <c r="AO13" s="93"/>
      <c r="AP13" s="12" t="s">
        <v>19</v>
      </c>
      <c r="AQ13" s="60"/>
      <c r="AR13" s="73">
        <v>9</v>
      </c>
      <c r="AS13" s="93"/>
      <c r="AT13" s="92"/>
      <c r="AU13" s="92"/>
      <c r="AV13" s="92"/>
      <c r="AW13" s="93"/>
      <c r="AX13" s="92"/>
      <c r="AY13" s="92"/>
      <c r="AZ13" s="95"/>
      <c r="BA13" s="93"/>
      <c r="BB13" s="95"/>
      <c r="BC13" s="93"/>
      <c r="BD13" s="12" t="s">
        <v>19</v>
      </c>
      <c r="BE13" s="60"/>
      <c r="BF13" s="73">
        <v>9</v>
      </c>
      <c r="BG13" s="125" t="str">
        <f t="shared" si="0"/>
        <v/>
      </c>
      <c r="BH13" s="125" t="str">
        <f t="shared" si="1"/>
        <v/>
      </c>
      <c r="BI13" s="125" t="str">
        <f t="shared" si="2"/>
        <v/>
      </c>
      <c r="BJ13" s="125" t="str">
        <f t="shared" si="3"/>
        <v/>
      </c>
      <c r="BK13" s="125" t="str">
        <f t="shared" si="4"/>
        <v/>
      </c>
      <c r="BL13" s="125" t="str">
        <f t="shared" si="5"/>
        <v/>
      </c>
      <c r="BM13" s="125" t="str">
        <f t="shared" si="6"/>
        <v/>
      </c>
      <c r="BN13" s="125" t="str">
        <f t="shared" si="7"/>
        <v/>
      </c>
      <c r="BO13" s="125" t="str">
        <f t="shared" si="8"/>
        <v/>
      </c>
      <c r="BP13" s="125" t="str">
        <f t="shared" si="9"/>
        <v/>
      </c>
      <c r="BQ13" s="125" t="str">
        <f t="shared" si="10"/>
        <v/>
      </c>
      <c r="BR13" s="125" t="str">
        <f t="shared" si="11"/>
        <v>CUMPLE</v>
      </c>
      <c r="BS13" s="60"/>
      <c r="BT13" s="73">
        <v>9</v>
      </c>
      <c r="BU13" s="93"/>
      <c r="BV13" s="92"/>
      <c r="BW13" s="92"/>
      <c r="BX13" s="92"/>
      <c r="BY13" s="93"/>
      <c r="BZ13" s="92"/>
      <c r="CA13" s="92"/>
      <c r="CB13" s="95"/>
      <c r="CC13" s="93"/>
      <c r="CD13" s="95"/>
      <c r="CE13" s="93"/>
      <c r="CF13" s="117" t="s">
        <v>348</v>
      </c>
      <c r="CG13" s="60"/>
      <c r="CH13" s="73">
        <v>9</v>
      </c>
      <c r="CI13" s="74">
        <f t="shared" si="49"/>
        <v>0</v>
      </c>
      <c r="CJ13" s="74">
        <f t="shared" si="12"/>
        <v>0</v>
      </c>
      <c r="CK13" s="74">
        <f t="shared" si="13"/>
        <v>0</v>
      </c>
      <c r="CL13" s="74">
        <f t="shared" si="14"/>
        <v>0</v>
      </c>
      <c r="CM13" s="74">
        <f t="shared" si="15"/>
        <v>0</v>
      </c>
      <c r="CN13" s="74">
        <f t="shared" si="16"/>
        <v>0</v>
      </c>
      <c r="CO13" s="74">
        <f t="shared" si="17"/>
        <v>0</v>
      </c>
      <c r="CP13" s="74">
        <f t="shared" si="18"/>
        <v>0</v>
      </c>
      <c r="CQ13" s="74">
        <f t="shared" si="19"/>
        <v>0</v>
      </c>
      <c r="CR13" s="74">
        <f t="shared" si="20"/>
        <v>0</v>
      </c>
      <c r="CS13" s="74">
        <f t="shared" si="21"/>
        <v>0</v>
      </c>
      <c r="CT13" s="74">
        <f t="shared" si="22"/>
        <v>60</v>
      </c>
      <c r="CU13" s="60"/>
      <c r="CV13" s="132">
        <v>9</v>
      </c>
      <c r="CW13" s="135"/>
      <c r="CX13" s="134"/>
      <c r="CY13" s="134"/>
      <c r="CZ13" s="134"/>
      <c r="DA13" s="135"/>
      <c r="DB13" s="134"/>
      <c r="DC13" s="134"/>
      <c r="DD13" s="137"/>
      <c r="DE13" s="135"/>
      <c r="DF13" s="137"/>
      <c r="DG13" s="135"/>
      <c r="DH13" s="133">
        <v>12314358</v>
      </c>
      <c r="DI13" s="120"/>
      <c r="DJ13" s="126">
        <v>9</v>
      </c>
      <c r="DK13" s="127">
        <f t="shared" si="50"/>
        <v>0</v>
      </c>
      <c r="DL13" s="127">
        <f t="shared" si="51"/>
        <v>0</v>
      </c>
      <c r="DM13" s="127">
        <f t="shared" si="52"/>
        <v>0</v>
      </c>
      <c r="DN13" s="127">
        <f t="shared" si="53"/>
        <v>0</v>
      </c>
      <c r="DO13" s="127">
        <f t="shared" si="54"/>
        <v>0</v>
      </c>
      <c r="DP13" s="127">
        <f t="shared" si="55"/>
        <v>0</v>
      </c>
      <c r="DQ13" s="127">
        <f t="shared" si="56"/>
        <v>0</v>
      </c>
      <c r="DR13" s="127">
        <f t="shared" si="57"/>
        <v>0</v>
      </c>
      <c r="DS13" s="127">
        <f t="shared" si="58"/>
        <v>0</v>
      </c>
      <c r="DT13" s="127">
        <f t="shared" si="59"/>
        <v>0</v>
      </c>
      <c r="DU13" s="127">
        <f t="shared" si="60"/>
        <v>0</v>
      </c>
      <c r="DV13" s="127">
        <f t="shared" si="61"/>
        <v>12314358</v>
      </c>
      <c r="DW13" s="169">
        <f t="array" ref="DW13">+MIN(IF(DK13:DV13&lt;&gt;0,DK13:DV13))</f>
        <v>12314358</v>
      </c>
      <c r="DX13" s="166">
        <v>12565936</v>
      </c>
      <c r="DY13" s="165" t="str">
        <f t="shared" si="24"/>
        <v>Cumple</v>
      </c>
      <c r="DZ13" s="122"/>
      <c r="EA13" s="145">
        <v>9</v>
      </c>
      <c r="EB13" s="171">
        <f t="shared" si="62"/>
        <v>0</v>
      </c>
      <c r="EC13" s="171">
        <f t="shared" si="25"/>
        <v>0</v>
      </c>
      <c r="ED13" s="171">
        <f t="shared" si="26"/>
        <v>0</v>
      </c>
      <c r="EE13" s="171">
        <f t="shared" si="27"/>
        <v>0</v>
      </c>
      <c r="EF13" s="171">
        <f t="shared" si="28"/>
        <v>0</v>
      </c>
      <c r="EG13" s="171">
        <f t="shared" si="29"/>
        <v>0</v>
      </c>
      <c r="EH13" s="171">
        <f t="shared" si="30"/>
        <v>0</v>
      </c>
      <c r="EI13" s="171">
        <f t="shared" si="31"/>
        <v>0</v>
      </c>
      <c r="EJ13" s="171">
        <f t="shared" si="32"/>
        <v>0</v>
      </c>
      <c r="EK13" s="171">
        <f t="shared" si="33"/>
        <v>0</v>
      </c>
      <c r="EL13" s="171">
        <f t="shared" si="34"/>
        <v>0</v>
      </c>
      <c r="EM13" s="171">
        <f t="shared" si="35"/>
        <v>40</v>
      </c>
      <c r="EN13" s="120"/>
      <c r="EO13" s="119">
        <v>9</v>
      </c>
      <c r="EP13" s="177">
        <f t="shared" si="36"/>
        <v>100</v>
      </c>
      <c r="EQ13" s="178" t="str">
        <f>+IF(MAXA(ES13:FD13)=0,"NO ADJUDICADO Y DESIERTO",HLOOKUP(MAXA(ES13:FD13),ES13:$FD$65,(62-EO13),FALSE))</f>
        <v>ELCTRONICA I+D</v>
      </c>
      <c r="ER13" s="179">
        <f t="shared" si="63"/>
        <v>12314358</v>
      </c>
      <c r="ES13" s="180">
        <f t="shared" si="37"/>
        <v>0</v>
      </c>
      <c r="ET13" s="180">
        <f t="shared" si="38"/>
        <v>0</v>
      </c>
      <c r="EU13" s="180">
        <f t="shared" si="39"/>
        <v>0</v>
      </c>
      <c r="EV13" s="180">
        <f t="shared" si="40"/>
        <v>0</v>
      </c>
      <c r="EW13" s="180">
        <f t="shared" si="41"/>
        <v>0</v>
      </c>
      <c r="EX13" s="180">
        <f t="shared" si="42"/>
        <v>0</v>
      </c>
      <c r="EY13" s="180">
        <f t="shared" si="43"/>
        <v>0</v>
      </c>
      <c r="EZ13" s="180">
        <f t="shared" si="44"/>
        <v>0</v>
      </c>
      <c r="FA13" s="180">
        <f t="shared" si="45"/>
        <v>0</v>
      </c>
      <c r="FB13" s="180">
        <f t="shared" si="46"/>
        <v>0</v>
      </c>
      <c r="FC13" s="180">
        <f t="shared" si="47"/>
        <v>0</v>
      </c>
      <c r="FD13" s="180">
        <f t="shared" si="48"/>
        <v>100</v>
      </c>
      <c r="FE13" s="120"/>
      <c r="FF13" s="121"/>
      <c r="FG13" s="121"/>
      <c r="FH13" s="121"/>
      <c r="FI13" s="121"/>
      <c r="FJ13" s="121"/>
      <c r="FK13" s="121"/>
      <c r="FL13" s="121"/>
      <c r="FM13" s="121"/>
      <c r="FN13" s="121"/>
      <c r="FO13" s="121"/>
    </row>
    <row r="14" spans="1:171" ht="16.5" hidden="1" x14ac:dyDescent="0.35">
      <c r="A14" s="60"/>
      <c r="B14" s="73">
        <v>10</v>
      </c>
      <c r="C14" s="76"/>
      <c r="D14" s="76"/>
      <c r="E14" s="76"/>
      <c r="F14" s="76"/>
      <c r="G14" s="77"/>
      <c r="H14" s="76"/>
      <c r="I14" s="76"/>
      <c r="J14" s="79"/>
      <c r="K14" s="12" t="s">
        <v>19</v>
      </c>
      <c r="L14" s="79"/>
      <c r="M14" s="79"/>
      <c r="N14" s="80" t="s">
        <v>80</v>
      </c>
      <c r="O14" s="60"/>
      <c r="P14" s="73">
        <v>10</v>
      </c>
      <c r="Q14" s="76"/>
      <c r="R14" s="76"/>
      <c r="S14" s="76"/>
      <c r="T14" s="76"/>
      <c r="U14" s="77"/>
      <c r="V14" s="76"/>
      <c r="W14" s="76"/>
      <c r="X14" s="79"/>
      <c r="Y14" s="12" t="s">
        <v>19</v>
      </c>
      <c r="Z14" s="79"/>
      <c r="AA14" s="79"/>
      <c r="AB14" s="80" t="s">
        <v>19</v>
      </c>
      <c r="AC14" s="75"/>
      <c r="AD14" s="73">
        <v>10</v>
      </c>
      <c r="AE14" s="92"/>
      <c r="AF14" s="92"/>
      <c r="AG14" s="92"/>
      <c r="AH14" s="92"/>
      <c r="AI14" s="93"/>
      <c r="AJ14" s="92"/>
      <c r="AK14" s="92"/>
      <c r="AL14" s="95"/>
      <c r="AM14" s="12" t="s">
        <v>19</v>
      </c>
      <c r="AN14" s="95"/>
      <c r="AO14" s="95"/>
      <c r="AP14" s="12" t="s">
        <v>19</v>
      </c>
      <c r="AQ14" s="60"/>
      <c r="AR14" s="73">
        <v>10</v>
      </c>
      <c r="AS14" s="92"/>
      <c r="AT14" s="92"/>
      <c r="AU14" s="92"/>
      <c r="AV14" s="92"/>
      <c r="AW14" s="93"/>
      <c r="AX14" s="92"/>
      <c r="AY14" s="92"/>
      <c r="AZ14" s="95"/>
      <c r="BA14" s="12" t="s">
        <v>19</v>
      </c>
      <c r="BB14" s="95"/>
      <c r="BC14" s="95"/>
      <c r="BD14" s="12" t="s">
        <v>19</v>
      </c>
      <c r="BE14" s="60"/>
      <c r="BF14" s="73">
        <v>10</v>
      </c>
      <c r="BG14" s="125" t="str">
        <f t="shared" si="0"/>
        <v/>
      </c>
      <c r="BH14" s="125" t="str">
        <f t="shared" si="1"/>
        <v/>
      </c>
      <c r="BI14" s="125" t="str">
        <f t="shared" si="2"/>
        <v/>
      </c>
      <c r="BJ14" s="125" t="str">
        <f t="shared" si="3"/>
        <v/>
      </c>
      <c r="BK14" s="125" t="str">
        <f t="shared" si="4"/>
        <v/>
      </c>
      <c r="BL14" s="125" t="str">
        <f t="shared" si="5"/>
        <v/>
      </c>
      <c r="BM14" s="125" t="str">
        <f t="shared" si="6"/>
        <v/>
      </c>
      <c r="BN14" s="125" t="str">
        <f t="shared" si="7"/>
        <v/>
      </c>
      <c r="BO14" s="125" t="str">
        <f t="shared" si="8"/>
        <v>CUMPLE</v>
      </c>
      <c r="BP14" s="125" t="str">
        <f t="shared" si="9"/>
        <v/>
      </c>
      <c r="BQ14" s="125" t="str">
        <f t="shared" si="10"/>
        <v/>
      </c>
      <c r="BR14" s="125" t="str">
        <f t="shared" si="11"/>
        <v>NO CUMPLE</v>
      </c>
      <c r="BS14" s="60"/>
      <c r="BT14" s="73">
        <v>10</v>
      </c>
      <c r="BU14" s="92"/>
      <c r="BV14" s="92"/>
      <c r="BW14" s="92"/>
      <c r="BX14" s="92"/>
      <c r="BY14" s="93"/>
      <c r="BZ14" s="92"/>
      <c r="CA14" s="92"/>
      <c r="CB14" s="95"/>
      <c r="CC14" s="117" t="s">
        <v>348</v>
      </c>
      <c r="CD14" s="95"/>
      <c r="CE14" s="95"/>
      <c r="CF14" s="117" t="s">
        <v>348</v>
      </c>
      <c r="CG14" s="60"/>
      <c r="CH14" s="73">
        <v>10</v>
      </c>
      <c r="CI14" s="74">
        <f t="shared" si="49"/>
        <v>0</v>
      </c>
      <c r="CJ14" s="74">
        <f t="shared" si="12"/>
        <v>0</v>
      </c>
      <c r="CK14" s="74">
        <f t="shared" si="13"/>
        <v>0</v>
      </c>
      <c r="CL14" s="74">
        <f t="shared" si="14"/>
        <v>0</v>
      </c>
      <c r="CM14" s="74">
        <f t="shared" si="15"/>
        <v>0</v>
      </c>
      <c r="CN14" s="74">
        <f t="shared" si="16"/>
        <v>0</v>
      </c>
      <c r="CO14" s="74">
        <f t="shared" si="17"/>
        <v>0</v>
      </c>
      <c r="CP14" s="74">
        <f t="shared" si="18"/>
        <v>0</v>
      </c>
      <c r="CQ14" s="74">
        <f t="shared" si="19"/>
        <v>60</v>
      </c>
      <c r="CR14" s="74">
        <f t="shared" si="20"/>
        <v>0</v>
      </c>
      <c r="CS14" s="74">
        <f t="shared" si="21"/>
        <v>0</v>
      </c>
      <c r="CT14" s="74">
        <f t="shared" si="22"/>
        <v>60</v>
      </c>
      <c r="CU14" s="60"/>
      <c r="CV14" s="132">
        <v>10</v>
      </c>
      <c r="CW14" s="134"/>
      <c r="CX14" s="134"/>
      <c r="CY14" s="134"/>
      <c r="CZ14" s="134"/>
      <c r="DA14" s="135"/>
      <c r="DB14" s="134"/>
      <c r="DC14" s="134"/>
      <c r="DD14" s="137"/>
      <c r="DE14" s="133">
        <v>3705660</v>
      </c>
      <c r="DF14" s="137"/>
      <c r="DG14" s="137"/>
      <c r="DH14" s="133">
        <v>3631404</v>
      </c>
      <c r="DI14" s="120"/>
      <c r="DJ14" s="126">
        <v>10</v>
      </c>
      <c r="DK14" s="127">
        <f t="shared" si="50"/>
        <v>0</v>
      </c>
      <c r="DL14" s="127">
        <f t="shared" si="51"/>
        <v>0</v>
      </c>
      <c r="DM14" s="127">
        <f t="shared" si="52"/>
        <v>0</v>
      </c>
      <c r="DN14" s="127">
        <f t="shared" si="53"/>
        <v>0</v>
      </c>
      <c r="DO14" s="127">
        <f t="shared" si="54"/>
        <v>0</v>
      </c>
      <c r="DP14" s="127">
        <f t="shared" si="55"/>
        <v>0</v>
      </c>
      <c r="DQ14" s="127">
        <f t="shared" si="56"/>
        <v>0</v>
      </c>
      <c r="DR14" s="127">
        <f t="shared" si="57"/>
        <v>0</v>
      </c>
      <c r="DS14" s="127">
        <f t="shared" si="58"/>
        <v>3705660</v>
      </c>
      <c r="DT14" s="127">
        <f t="shared" si="59"/>
        <v>0</v>
      </c>
      <c r="DU14" s="127">
        <f t="shared" si="60"/>
        <v>0</v>
      </c>
      <c r="DV14" s="127">
        <f t="shared" si="61"/>
        <v>0</v>
      </c>
      <c r="DW14" s="169">
        <f t="array" ref="DW14">+MIN(IF(DK14:DV14&lt;&gt;0,DK14:DV14))</f>
        <v>3705660</v>
      </c>
      <c r="DX14" s="166">
        <v>3705812</v>
      </c>
      <c r="DY14" s="165" t="str">
        <f t="shared" si="24"/>
        <v>Cumple</v>
      </c>
      <c r="DZ14" s="122"/>
      <c r="EA14" s="145">
        <v>10</v>
      </c>
      <c r="EB14" s="171">
        <f t="shared" si="62"/>
        <v>0</v>
      </c>
      <c r="EC14" s="171">
        <f t="shared" si="25"/>
        <v>0</v>
      </c>
      <c r="ED14" s="171">
        <f t="shared" si="26"/>
        <v>0</v>
      </c>
      <c r="EE14" s="171">
        <f t="shared" si="27"/>
        <v>0</v>
      </c>
      <c r="EF14" s="171">
        <f t="shared" si="28"/>
        <v>0</v>
      </c>
      <c r="EG14" s="171">
        <f t="shared" si="29"/>
        <v>0</v>
      </c>
      <c r="EH14" s="171">
        <f t="shared" si="30"/>
        <v>0</v>
      </c>
      <c r="EI14" s="171">
        <f t="shared" si="31"/>
        <v>0</v>
      </c>
      <c r="EJ14" s="171">
        <f t="shared" si="32"/>
        <v>40</v>
      </c>
      <c r="EK14" s="171">
        <f t="shared" si="33"/>
        <v>0</v>
      </c>
      <c r="EL14" s="171">
        <f t="shared" si="34"/>
        <v>0</v>
      </c>
      <c r="EM14" s="171">
        <f t="shared" si="35"/>
        <v>0</v>
      </c>
      <c r="EN14" s="120"/>
      <c r="EO14" s="119">
        <v>10</v>
      </c>
      <c r="EP14" s="177">
        <f t="shared" si="36"/>
        <v>100</v>
      </c>
      <c r="EQ14" s="178" t="str">
        <f>+IF(MAXA(ES14:FD14)=0,"NO ADJUDICADO Y DESIERTO",HLOOKUP(MAXA(ES14:FD14),ES14:$FD$65,(62-EO14),FALSE))</f>
        <v>ICL</v>
      </c>
      <c r="ER14" s="179">
        <f t="shared" si="63"/>
        <v>3705660</v>
      </c>
      <c r="ES14" s="180">
        <f t="shared" si="37"/>
        <v>0</v>
      </c>
      <c r="ET14" s="180">
        <f t="shared" si="38"/>
        <v>0</v>
      </c>
      <c r="EU14" s="180">
        <f t="shared" si="39"/>
        <v>0</v>
      </c>
      <c r="EV14" s="180">
        <f t="shared" si="40"/>
        <v>0</v>
      </c>
      <c r="EW14" s="180">
        <f t="shared" si="41"/>
        <v>0</v>
      </c>
      <c r="EX14" s="180">
        <f t="shared" si="42"/>
        <v>0</v>
      </c>
      <c r="EY14" s="180">
        <f t="shared" si="43"/>
        <v>0</v>
      </c>
      <c r="EZ14" s="180">
        <f t="shared" si="44"/>
        <v>0</v>
      </c>
      <c r="FA14" s="180">
        <f t="shared" si="45"/>
        <v>100</v>
      </c>
      <c r="FB14" s="180">
        <f t="shared" si="46"/>
        <v>0</v>
      </c>
      <c r="FC14" s="180">
        <f t="shared" si="47"/>
        <v>0</v>
      </c>
      <c r="FD14" s="180">
        <f t="shared" si="48"/>
        <v>0</v>
      </c>
      <c r="FE14" s="120"/>
      <c r="FF14" s="121"/>
      <c r="FG14" s="121"/>
      <c r="FH14" s="121"/>
      <c r="FI14" s="121"/>
      <c r="FJ14" s="121"/>
      <c r="FK14" s="121"/>
      <c r="FL14" s="121"/>
      <c r="FM14" s="121"/>
      <c r="FN14" s="121"/>
      <c r="FO14" s="121"/>
    </row>
    <row r="15" spans="1:171" ht="16.5" x14ac:dyDescent="0.35">
      <c r="A15" s="60"/>
      <c r="B15" s="73">
        <v>11</v>
      </c>
      <c r="C15" s="76"/>
      <c r="D15" s="76"/>
      <c r="E15" s="76"/>
      <c r="F15" s="76"/>
      <c r="G15" s="77"/>
      <c r="H15" s="76"/>
      <c r="I15" s="76"/>
      <c r="J15" s="79"/>
      <c r="K15" s="79"/>
      <c r="L15" s="79"/>
      <c r="M15" s="79"/>
      <c r="N15" s="79"/>
      <c r="O15" s="60"/>
      <c r="P15" s="73">
        <v>11</v>
      </c>
      <c r="Q15" s="76"/>
      <c r="R15" s="76"/>
      <c r="S15" s="76"/>
      <c r="T15" s="76"/>
      <c r="U15" s="77"/>
      <c r="V15" s="76"/>
      <c r="W15" s="76"/>
      <c r="X15" s="79"/>
      <c r="Y15" s="79"/>
      <c r="Z15" s="79"/>
      <c r="AA15" s="79"/>
      <c r="AB15" s="79"/>
      <c r="AC15" s="75"/>
      <c r="AD15" s="73">
        <v>11</v>
      </c>
      <c r="AE15" s="92"/>
      <c r="AF15" s="92"/>
      <c r="AG15" s="92"/>
      <c r="AH15" s="92"/>
      <c r="AI15" s="93"/>
      <c r="AJ15" s="92"/>
      <c r="AK15" s="92"/>
      <c r="AL15" s="95"/>
      <c r="AM15" s="95"/>
      <c r="AN15" s="95"/>
      <c r="AO15" s="95"/>
      <c r="AP15" s="95"/>
      <c r="AQ15" s="60"/>
      <c r="AR15" s="73">
        <v>11</v>
      </c>
      <c r="AS15" s="92"/>
      <c r="AT15" s="92"/>
      <c r="AU15" s="92"/>
      <c r="AV15" s="92"/>
      <c r="AW15" s="93"/>
      <c r="AX15" s="92"/>
      <c r="AY15" s="92"/>
      <c r="AZ15" s="95"/>
      <c r="BA15" s="95"/>
      <c r="BB15" s="95"/>
      <c r="BC15" s="95"/>
      <c r="BD15" s="95"/>
      <c r="BE15" s="60"/>
      <c r="BF15" s="73">
        <v>11</v>
      </c>
      <c r="BG15" s="125" t="str">
        <f t="shared" si="0"/>
        <v/>
      </c>
      <c r="BH15" s="125" t="str">
        <f t="shared" si="1"/>
        <v/>
      </c>
      <c r="BI15" s="125" t="str">
        <f t="shared" si="2"/>
        <v/>
      </c>
      <c r="BJ15" s="125" t="str">
        <f t="shared" si="3"/>
        <v/>
      </c>
      <c r="BK15" s="125" t="str">
        <f t="shared" si="4"/>
        <v/>
      </c>
      <c r="BL15" s="125" t="str">
        <f t="shared" si="5"/>
        <v/>
      </c>
      <c r="BM15" s="125" t="str">
        <f t="shared" si="6"/>
        <v/>
      </c>
      <c r="BN15" s="125" t="str">
        <f t="shared" si="7"/>
        <v/>
      </c>
      <c r="BO15" s="125" t="str">
        <f t="shared" si="8"/>
        <v/>
      </c>
      <c r="BP15" s="125" t="str">
        <f t="shared" si="9"/>
        <v/>
      </c>
      <c r="BQ15" s="125" t="str">
        <f t="shared" si="10"/>
        <v/>
      </c>
      <c r="BR15" s="125" t="str">
        <f t="shared" si="11"/>
        <v/>
      </c>
      <c r="BS15" s="60"/>
      <c r="BT15" s="73">
        <v>11</v>
      </c>
      <c r="BU15" s="92"/>
      <c r="BV15" s="92"/>
      <c r="BW15" s="92"/>
      <c r="BX15" s="92"/>
      <c r="BY15" s="93"/>
      <c r="BZ15" s="92"/>
      <c r="CA15" s="92"/>
      <c r="CB15" s="95"/>
      <c r="CC15" s="95"/>
      <c r="CD15" s="95"/>
      <c r="CE15" s="95"/>
      <c r="CF15" s="95"/>
      <c r="CG15" s="60"/>
      <c r="CH15" s="73">
        <v>11</v>
      </c>
      <c r="CI15" s="74">
        <f t="shared" si="49"/>
        <v>0</v>
      </c>
      <c r="CJ15" s="74">
        <f t="shared" si="12"/>
        <v>0</v>
      </c>
      <c r="CK15" s="74">
        <f t="shared" si="13"/>
        <v>0</v>
      </c>
      <c r="CL15" s="74">
        <f t="shared" si="14"/>
        <v>0</v>
      </c>
      <c r="CM15" s="74">
        <f t="shared" si="15"/>
        <v>0</v>
      </c>
      <c r="CN15" s="74">
        <f t="shared" si="16"/>
        <v>0</v>
      </c>
      <c r="CO15" s="74">
        <f t="shared" si="17"/>
        <v>0</v>
      </c>
      <c r="CP15" s="74">
        <f t="shared" si="18"/>
        <v>0</v>
      </c>
      <c r="CQ15" s="74">
        <f t="shared" si="19"/>
        <v>0</v>
      </c>
      <c r="CR15" s="74">
        <f t="shared" si="20"/>
        <v>0</v>
      </c>
      <c r="CS15" s="74">
        <f t="shared" si="21"/>
        <v>0</v>
      </c>
      <c r="CT15" s="74">
        <f t="shared" si="22"/>
        <v>0</v>
      </c>
      <c r="CU15" s="60"/>
      <c r="CV15" s="132">
        <v>11</v>
      </c>
      <c r="CW15" s="134"/>
      <c r="CX15" s="134"/>
      <c r="CY15" s="134"/>
      <c r="CZ15" s="134"/>
      <c r="DA15" s="135"/>
      <c r="DB15" s="134"/>
      <c r="DC15" s="134"/>
      <c r="DD15" s="137"/>
      <c r="DE15" s="137"/>
      <c r="DF15" s="137"/>
      <c r="DG15" s="137"/>
      <c r="DH15" s="137"/>
      <c r="DI15" s="120"/>
      <c r="DJ15" s="126">
        <v>11</v>
      </c>
      <c r="DK15" s="127">
        <f t="shared" si="50"/>
        <v>0</v>
      </c>
      <c r="DL15" s="127">
        <f t="shared" si="51"/>
        <v>0</v>
      </c>
      <c r="DM15" s="127">
        <f t="shared" si="52"/>
        <v>0</v>
      </c>
      <c r="DN15" s="127">
        <f t="shared" si="53"/>
        <v>0</v>
      </c>
      <c r="DO15" s="127">
        <f t="shared" si="54"/>
        <v>0</v>
      </c>
      <c r="DP15" s="127">
        <f t="shared" si="55"/>
        <v>0</v>
      </c>
      <c r="DQ15" s="127">
        <f t="shared" si="56"/>
        <v>0</v>
      </c>
      <c r="DR15" s="127">
        <f t="shared" si="57"/>
        <v>0</v>
      </c>
      <c r="DS15" s="127">
        <f t="shared" si="58"/>
        <v>0</v>
      </c>
      <c r="DT15" s="127">
        <f t="shared" si="59"/>
        <v>0</v>
      </c>
      <c r="DU15" s="127">
        <f t="shared" si="60"/>
        <v>0</v>
      </c>
      <c r="DV15" s="127">
        <f t="shared" si="61"/>
        <v>0</v>
      </c>
      <c r="DW15" s="169">
        <f t="array" ref="DW15">+MIN(IF(DK15:DV15&lt;&gt;0,DK15:DV15))</f>
        <v>0</v>
      </c>
      <c r="DX15" s="166">
        <v>3188724</v>
      </c>
      <c r="DY15" s="165" t="str">
        <f t="shared" si="24"/>
        <v>Cumple</v>
      </c>
      <c r="DZ15" s="122"/>
      <c r="EA15" s="145">
        <v>11</v>
      </c>
      <c r="EB15" s="171">
        <f t="shared" si="62"/>
        <v>0</v>
      </c>
      <c r="EC15" s="171">
        <f t="shared" si="25"/>
        <v>0</v>
      </c>
      <c r="ED15" s="171">
        <f t="shared" si="26"/>
        <v>0</v>
      </c>
      <c r="EE15" s="171">
        <f t="shared" si="27"/>
        <v>0</v>
      </c>
      <c r="EF15" s="171">
        <f t="shared" si="28"/>
        <v>0</v>
      </c>
      <c r="EG15" s="171">
        <f t="shared" si="29"/>
        <v>0</v>
      </c>
      <c r="EH15" s="171">
        <f t="shared" si="30"/>
        <v>0</v>
      </c>
      <c r="EI15" s="171">
        <f t="shared" si="31"/>
        <v>0</v>
      </c>
      <c r="EJ15" s="171">
        <f t="shared" si="32"/>
        <v>0</v>
      </c>
      <c r="EK15" s="171">
        <f t="shared" si="33"/>
        <v>0</v>
      </c>
      <c r="EL15" s="171">
        <f t="shared" si="34"/>
        <v>0</v>
      </c>
      <c r="EM15" s="171">
        <f t="shared" si="35"/>
        <v>0</v>
      </c>
      <c r="EN15" s="120"/>
      <c r="EO15" s="119">
        <v>11</v>
      </c>
      <c r="EP15" s="177">
        <f t="shared" si="36"/>
        <v>0</v>
      </c>
      <c r="EQ15" s="178" t="str">
        <f>+IF(MAXA(ES15:FD15)=0,"NO ADJUDICADO Y DESIERTO",HLOOKUP(MAXA(ES15:FD15),ES15:$FD$65,(62-EO15),FALSE))</f>
        <v>NO ADJUDICADO Y DESIERTO</v>
      </c>
      <c r="ER15" s="179">
        <f t="shared" si="63"/>
        <v>0</v>
      </c>
      <c r="ES15" s="180">
        <f t="shared" si="37"/>
        <v>0</v>
      </c>
      <c r="ET15" s="180">
        <f t="shared" si="38"/>
        <v>0</v>
      </c>
      <c r="EU15" s="180">
        <f t="shared" si="39"/>
        <v>0</v>
      </c>
      <c r="EV15" s="180">
        <f t="shared" si="40"/>
        <v>0</v>
      </c>
      <c r="EW15" s="180">
        <f t="shared" si="41"/>
        <v>0</v>
      </c>
      <c r="EX15" s="180">
        <f t="shared" si="42"/>
        <v>0</v>
      </c>
      <c r="EY15" s="180">
        <f t="shared" si="43"/>
        <v>0</v>
      </c>
      <c r="EZ15" s="180">
        <f t="shared" si="44"/>
        <v>0</v>
      </c>
      <c r="FA15" s="180">
        <f t="shared" si="45"/>
        <v>0</v>
      </c>
      <c r="FB15" s="180">
        <f t="shared" si="46"/>
        <v>0</v>
      </c>
      <c r="FC15" s="180">
        <f t="shared" si="47"/>
        <v>0</v>
      </c>
      <c r="FD15" s="180">
        <f t="shared" si="48"/>
        <v>0</v>
      </c>
      <c r="FE15" s="120"/>
      <c r="FF15" s="121"/>
      <c r="FG15" s="121"/>
      <c r="FH15" s="121"/>
      <c r="FI15" s="121"/>
      <c r="FJ15" s="121"/>
      <c r="FK15" s="121"/>
      <c r="FL15" s="121"/>
      <c r="FM15" s="121"/>
      <c r="FN15" s="121"/>
      <c r="FO15" s="121"/>
    </row>
    <row r="16" spans="1:171" ht="16.5" hidden="1" x14ac:dyDescent="0.35">
      <c r="A16" s="60"/>
      <c r="B16" s="73">
        <v>12</v>
      </c>
      <c r="C16" s="76" t="s">
        <v>19</v>
      </c>
      <c r="D16" s="76"/>
      <c r="E16" s="76"/>
      <c r="F16" s="76"/>
      <c r="G16" s="19"/>
      <c r="H16" s="76" t="s">
        <v>19</v>
      </c>
      <c r="I16" s="76"/>
      <c r="J16" s="79"/>
      <c r="K16" s="16"/>
      <c r="L16" s="79"/>
      <c r="M16" s="16"/>
      <c r="N16" s="79"/>
      <c r="O16" s="60"/>
      <c r="P16" s="73">
        <v>12</v>
      </c>
      <c r="Q16" s="76" t="s">
        <v>19</v>
      </c>
      <c r="R16" s="76"/>
      <c r="S16" s="76"/>
      <c r="T16" s="76"/>
      <c r="U16" s="19"/>
      <c r="V16" s="76" t="s">
        <v>19</v>
      </c>
      <c r="W16" s="76"/>
      <c r="X16" s="79"/>
      <c r="Y16" s="16"/>
      <c r="Z16" s="79"/>
      <c r="AA16" s="16"/>
      <c r="AB16" s="79"/>
      <c r="AC16" s="75"/>
      <c r="AD16" s="73">
        <v>12</v>
      </c>
      <c r="AE16" s="117" t="s">
        <v>19</v>
      </c>
      <c r="AF16" s="92"/>
      <c r="AG16" s="92"/>
      <c r="AH16" s="92"/>
      <c r="AI16" s="98"/>
      <c r="AJ16" s="117" t="s">
        <v>19</v>
      </c>
      <c r="AK16" s="92"/>
      <c r="AL16" s="95"/>
      <c r="AM16" s="99"/>
      <c r="AN16" s="95"/>
      <c r="AO16" s="99"/>
      <c r="AP16" s="95"/>
      <c r="AQ16" s="60"/>
      <c r="AR16" s="73">
        <v>12</v>
      </c>
      <c r="AS16" s="117" t="s">
        <v>19</v>
      </c>
      <c r="AT16" s="92"/>
      <c r="AU16" s="92"/>
      <c r="AV16" s="92"/>
      <c r="AW16" s="98"/>
      <c r="AX16" s="117" t="s">
        <v>19</v>
      </c>
      <c r="AY16" s="92"/>
      <c r="AZ16" s="95"/>
      <c r="BA16" s="99"/>
      <c r="BB16" s="95"/>
      <c r="BC16" s="99"/>
      <c r="BD16" s="95"/>
      <c r="BE16" s="60"/>
      <c r="BF16" s="73">
        <v>12</v>
      </c>
      <c r="BG16" s="125" t="str">
        <f t="shared" si="0"/>
        <v>CUMPLE</v>
      </c>
      <c r="BH16" s="125" t="str">
        <f t="shared" si="1"/>
        <v/>
      </c>
      <c r="BI16" s="125" t="str">
        <f t="shared" si="2"/>
        <v/>
      </c>
      <c r="BJ16" s="125" t="str">
        <f t="shared" si="3"/>
        <v/>
      </c>
      <c r="BK16" s="125" t="str">
        <f t="shared" si="4"/>
        <v/>
      </c>
      <c r="BL16" s="125" t="str">
        <f t="shared" si="5"/>
        <v>CUMPLE</v>
      </c>
      <c r="BM16" s="125" t="str">
        <f t="shared" si="6"/>
        <v/>
      </c>
      <c r="BN16" s="125" t="str">
        <f t="shared" si="7"/>
        <v/>
      </c>
      <c r="BO16" s="125" t="str">
        <f t="shared" si="8"/>
        <v/>
      </c>
      <c r="BP16" s="125" t="str">
        <f t="shared" si="9"/>
        <v/>
      </c>
      <c r="BQ16" s="125" t="str">
        <f t="shared" si="10"/>
        <v/>
      </c>
      <c r="BR16" s="125" t="str">
        <f t="shared" si="11"/>
        <v/>
      </c>
      <c r="BS16" s="60"/>
      <c r="BT16" s="73">
        <v>12</v>
      </c>
      <c r="BU16" s="117" t="s">
        <v>349</v>
      </c>
      <c r="BV16" s="92"/>
      <c r="BW16" s="92"/>
      <c r="BX16" s="92"/>
      <c r="BY16" s="98"/>
      <c r="BZ16" s="117" t="s">
        <v>348</v>
      </c>
      <c r="CA16" s="92"/>
      <c r="CB16" s="95"/>
      <c r="CC16" s="99"/>
      <c r="CD16" s="95"/>
      <c r="CE16" s="99"/>
      <c r="CF16" s="95"/>
      <c r="CG16" s="60"/>
      <c r="CH16" s="73">
        <v>12</v>
      </c>
      <c r="CI16" s="74">
        <f t="shared" si="49"/>
        <v>20</v>
      </c>
      <c r="CJ16" s="74">
        <f t="shared" si="12"/>
        <v>0</v>
      </c>
      <c r="CK16" s="74">
        <f t="shared" si="13"/>
        <v>0</v>
      </c>
      <c r="CL16" s="74">
        <f t="shared" si="14"/>
        <v>0</v>
      </c>
      <c r="CM16" s="74">
        <f t="shared" si="15"/>
        <v>0</v>
      </c>
      <c r="CN16" s="74">
        <f t="shared" si="16"/>
        <v>60</v>
      </c>
      <c r="CO16" s="74">
        <f t="shared" si="17"/>
        <v>0</v>
      </c>
      <c r="CP16" s="74">
        <f t="shared" si="18"/>
        <v>0</v>
      </c>
      <c r="CQ16" s="74">
        <f t="shared" si="19"/>
        <v>0</v>
      </c>
      <c r="CR16" s="74">
        <f t="shared" si="20"/>
        <v>0</v>
      </c>
      <c r="CS16" s="74">
        <f t="shared" si="21"/>
        <v>0</v>
      </c>
      <c r="CT16" s="74">
        <f t="shared" si="22"/>
        <v>0</v>
      </c>
      <c r="CU16" s="60"/>
      <c r="CV16" s="132">
        <v>12</v>
      </c>
      <c r="CW16" s="133">
        <v>64736000</v>
      </c>
      <c r="CX16" s="134"/>
      <c r="CY16" s="134"/>
      <c r="CZ16" s="134"/>
      <c r="DA16" s="138"/>
      <c r="DB16" s="133">
        <v>61779584</v>
      </c>
      <c r="DC16" s="134"/>
      <c r="DD16" s="137"/>
      <c r="DE16" s="139"/>
      <c r="DF16" s="137"/>
      <c r="DG16" s="139"/>
      <c r="DH16" s="137"/>
      <c r="DI16" s="120"/>
      <c r="DJ16" s="126">
        <v>12</v>
      </c>
      <c r="DK16" s="127">
        <f t="shared" si="50"/>
        <v>64736000</v>
      </c>
      <c r="DL16" s="127">
        <f t="shared" si="51"/>
        <v>0</v>
      </c>
      <c r="DM16" s="127">
        <f t="shared" si="52"/>
        <v>0</v>
      </c>
      <c r="DN16" s="127">
        <f t="shared" si="53"/>
        <v>0</v>
      </c>
      <c r="DO16" s="127">
        <f t="shared" si="54"/>
        <v>0</v>
      </c>
      <c r="DP16" s="127">
        <f t="shared" si="55"/>
        <v>61779584</v>
      </c>
      <c r="DQ16" s="127">
        <f t="shared" si="56"/>
        <v>0</v>
      </c>
      <c r="DR16" s="127">
        <f t="shared" si="57"/>
        <v>0</v>
      </c>
      <c r="DS16" s="127">
        <f t="shared" si="58"/>
        <v>0</v>
      </c>
      <c r="DT16" s="127">
        <f t="shared" si="59"/>
        <v>0</v>
      </c>
      <c r="DU16" s="127">
        <f t="shared" si="60"/>
        <v>0</v>
      </c>
      <c r="DV16" s="127">
        <f t="shared" si="61"/>
        <v>0</v>
      </c>
      <c r="DW16" s="169">
        <f t="array" ref="DW16">+MIN(IF(DK16:DV16&lt;&gt;0,DK16:DV16))</f>
        <v>61779584</v>
      </c>
      <c r="DX16" s="166">
        <v>68567800</v>
      </c>
      <c r="DY16" s="165" t="str">
        <f t="shared" si="24"/>
        <v>Cumple</v>
      </c>
      <c r="DZ16" s="122"/>
      <c r="EA16" s="145">
        <v>12</v>
      </c>
      <c r="EB16" s="171">
        <f t="shared" si="62"/>
        <v>38.173247652001976</v>
      </c>
      <c r="EC16" s="171">
        <f t="shared" si="25"/>
        <v>0</v>
      </c>
      <c r="ED16" s="171">
        <f t="shared" si="26"/>
        <v>0</v>
      </c>
      <c r="EE16" s="171">
        <f t="shared" si="27"/>
        <v>0</v>
      </c>
      <c r="EF16" s="171">
        <f t="shared" si="28"/>
        <v>0</v>
      </c>
      <c r="EG16" s="171">
        <f t="shared" si="29"/>
        <v>40</v>
      </c>
      <c r="EH16" s="171">
        <f t="shared" si="30"/>
        <v>0</v>
      </c>
      <c r="EI16" s="171">
        <f t="shared" si="31"/>
        <v>0</v>
      </c>
      <c r="EJ16" s="171">
        <f t="shared" si="32"/>
        <v>0</v>
      </c>
      <c r="EK16" s="171">
        <f t="shared" si="33"/>
        <v>0</v>
      </c>
      <c r="EL16" s="171">
        <f t="shared" si="34"/>
        <v>0</v>
      </c>
      <c r="EM16" s="171">
        <f t="shared" si="35"/>
        <v>0</v>
      </c>
      <c r="EN16" s="120"/>
      <c r="EO16" s="119">
        <v>12</v>
      </c>
      <c r="EP16" s="177">
        <f t="shared" si="36"/>
        <v>100</v>
      </c>
      <c r="EQ16" s="178" t="str">
        <f>+IF(MAXA(ES16:FD16)=0,"NO ADJUDICADO Y DESIERTO",HLOOKUP(MAXA(ES16:FD16),ES16:$FD$65,(62-EO16),FALSE))</f>
        <v>INSTRUSERV</v>
      </c>
      <c r="ER16" s="179">
        <f t="shared" si="63"/>
        <v>61779584</v>
      </c>
      <c r="ES16" s="180">
        <f t="shared" si="37"/>
        <v>58.173247652001976</v>
      </c>
      <c r="ET16" s="180">
        <f t="shared" si="38"/>
        <v>0</v>
      </c>
      <c r="EU16" s="180">
        <f t="shared" si="39"/>
        <v>0</v>
      </c>
      <c r="EV16" s="180">
        <f t="shared" si="40"/>
        <v>0</v>
      </c>
      <c r="EW16" s="180">
        <f t="shared" si="41"/>
        <v>0</v>
      </c>
      <c r="EX16" s="180">
        <f t="shared" si="42"/>
        <v>100</v>
      </c>
      <c r="EY16" s="180">
        <f t="shared" si="43"/>
        <v>0</v>
      </c>
      <c r="EZ16" s="180">
        <f t="shared" si="44"/>
        <v>0</v>
      </c>
      <c r="FA16" s="180">
        <f t="shared" si="45"/>
        <v>0</v>
      </c>
      <c r="FB16" s="180">
        <f t="shared" si="46"/>
        <v>0</v>
      </c>
      <c r="FC16" s="180">
        <f t="shared" si="47"/>
        <v>0</v>
      </c>
      <c r="FD16" s="180">
        <f t="shared" si="48"/>
        <v>0</v>
      </c>
      <c r="FE16" s="120"/>
      <c r="FF16" s="121"/>
      <c r="FG16" s="121"/>
      <c r="FH16" s="121"/>
      <c r="FI16" s="121"/>
      <c r="FJ16" s="121"/>
      <c r="FK16" s="121"/>
      <c r="FL16" s="121"/>
      <c r="FM16" s="121"/>
      <c r="FN16" s="121"/>
      <c r="FO16" s="121"/>
    </row>
    <row r="17" spans="1:171" ht="16.5" hidden="1" x14ac:dyDescent="0.35">
      <c r="A17" s="60"/>
      <c r="B17" s="73">
        <v>13</v>
      </c>
      <c r="C17" s="76" t="s">
        <v>19</v>
      </c>
      <c r="D17" s="76" t="s">
        <v>19</v>
      </c>
      <c r="E17" s="76"/>
      <c r="F17" s="76"/>
      <c r="G17" s="77"/>
      <c r="H17" s="76" t="s">
        <v>19</v>
      </c>
      <c r="I17" s="76"/>
      <c r="J17" s="76" t="s">
        <v>19</v>
      </c>
      <c r="K17" s="16"/>
      <c r="L17" s="76" t="s">
        <v>19</v>
      </c>
      <c r="M17" s="16"/>
      <c r="N17" s="79"/>
      <c r="O17" s="60"/>
      <c r="P17" s="73">
        <v>13</v>
      </c>
      <c r="Q17" s="76" t="s">
        <v>19</v>
      </c>
      <c r="R17" s="76" t="s">
        <v>19</v>
      </c>
      <c r="S17" s="76"/>
      <c r="T17" s="76"/>
      <c r="U17" s="77"/>
      <c r="V17" s="76" t="s">
        <v>19</v>
      </c>
      <c r="W17" s="76"/>
      <c r="X17" s="76" t="s">
        <v>19</v>
      </c>
      <c r="Y17" s="16"/>
      <c r="Z17" s="76" t="s">
        <v>19</v>
      </c>
      <c r="AA17" s="16"/>
      <c r="AB17" s="79"/>
      <c r="AC17" s="75"/>
      <c r="AD17" s="73">
        <v>13</v>
      </c>
      <c r="AE17" s="117" t="s">
        <v>19</v>
      </c>
      <c r="AF17" s="117" t="s">
        <v>19</v>
      </c>
      <c r="AG17" s="92"/>
      <c r="AH17" s="92"/>
      <c r="AI17" s="93"/>
      <c r="AJ17" s="117" t="s">
        <v>19</v>
      </c>
      <c r="AK17" s="92"/>
      <c r="AL17" s="117" t="s">
        <v>19</v>
      </c>
      <c r="AM17" s="99"/>
      <c r="AN17" s="117" t="s">
        <v>19</v>
      </c>
      <c r="AO17" s="99"/>
      <c r="AP17" s="95"/>
      <c r="AQ17" s="60"/>
      <c r="AR17" s="73">
        <v>13</v>
      </c>
      <c r="AS17" s="117" t="s">
        <v>19</v>
      </c>
      <c r="AT17" s="117" t="s">
        <v>19</v>
      </c>
      <c r="AU17" s="92"/>
      <c r="AV17" s="92"/>
      <c r="AW17" s="93"/>
      <c r="AX17" s="117" t="s">
        <v>19</v>
      </c>
      <c r="AY17" s="92"/>
      <c r="AZ17" s="117" t="s">
        <v>19</v>
      </c>
      <c r="BA17" s="99"/>
      <c r="BB17" s="117" t="s">
        <v>19</v>
      </c>
      <c r="BC17" s="99"/>
      <c r="BD17" s="95"/>
      <c r="BE17" s="60"/>
      <c r="BF17" s="73">
        <v>13</v>
      </c>
      <c r="BG17" s="125" t="str">
        <f t="shared" si="0"/>
        <v>CUMPLE</v>
      </c>
      <c r="BH17" s="125" t="str">
        <f t="shared" si="1"/>
        <v>CUMPLE</v>
      </c>
      <c r="BI17" s="125" t="str">
        <f t="shared" si="2"/>
        <v/>
      </c>
      <c r="BJ17" s="125" t="str">
        <f t="shared" si="3"/>
        <v/>
      </c>
      <c r="BK17" s="125" t="str">
        <f t="shared" si="4"/>
        <v/>
      </c>
      <c r="BL17" s="125" t="str">
        <f t="shared" si="5"/>
        <v>CUMPLE</v>
      </c>
      <c r="BM17" s="125" t="str">
        <f t="shared" si="6"/>
        <v/>
      </c>
      <c r="BN17" s="125" t="str">
        <f t="shared" si="7"/>
        <v>CUMPLE</v>
      </c>
      <c r="BO17" s="125" t="str">
        <f t="shared" si="8"/>
        <v/>
      </c>
      <c r="BP17" s="125" t="str">
        <f t="shared" si="9"/>
        <v>CUMPLE</v>
      </c>
      <c r="BQ17" s="125" t="str">
        <f t="shared" si="10"/>
        <v/>
      </c>
      <c r="BR17" s="125" t="str">
        <f t="shared" si="11"/>
        <v/>
      </c>
      <c r="BS17" s="60"/>
      <c r="BT17" s="73">
        <v>13</v>
      </c>
      <c r="BU17" s="117" t="s">
        <v>349</v>
      </c>
      <c r="BV17" s="117" t="s">
        <v>349</v>
      </c>
      <c r="BW17" s="92"/>
      <c r="BX17" s="92"/>
      <c r="BY17" s="93"/>
      <c r="BZ17" s="117" t="s">
        <v>347</v>
      </c>
      <c r="CA17" s="92"/>
      <c r="CB17" s="117" t="s">
        <v>348</v>
      </c>
      <c r="CC17" s="99"/>
      <c r="CD17" s="117" t="s">
        <v>347</v>
      </c>
      <c r="CE17" s="99"/>
      <c r="CF17" s="95"/>
      <c r="CG17" s="60"/>
      <c r="CH17" s="73">
        <v>13</v>
      </c>
      <c r="CI17" s="74">
        <f t="shared" si="49"/>
        <v>20</v>
      </c>
      <c r="CJ17" s="74">
        <f t="shared" si="12"/>
        <v>20</v>
      </c>
      <c r="CK17" s="74">
        <f t="shared" si="13"/>
        <v>0</v>
      </c>
      <c r="CL17" s="74">
        <f t="shared" si="14"/>
        <v>0</v>
      </c>
      <c r="CM17" s="74">
        <f t="shared" si="15"/>
        <v>0</v>
      </c>
      <c r="CN17" s="74">
        <f t="shared" si="16"/>
        <v>0</v>
      </c>
      <c r="CO17" s="74">
        <f t="shared" si="17"/>
        <v>0</v>
      </c>
      <c r="CP17" s="74">
        <f t="shared" si="18"/>
        <v>60</v>
      </c>
      <c r="CQ17" s="74">
        <f t="shared" si="19"/>
        <v>0</v>
      </c>
      <c r="CR17" s="74">
        <f t="shared" si="20"/>
        <v>0</v>
      </c>
      <c r="CS17" s="74">
        <f t="shared" si="21"/>
        <v>0</v>
      </c>
      <c r="CT17" s="74">
        <f t="shared" si="22"/>
        <v>0</v>
      </c>
      <c r="CU17" s="60"/>
      <c r="CV17" s="132">
        <v>13</v>
      </c>
      <c r="CW17" s="133">
        <v>12209400</v>
      </c>
      <c r="CX17" s="133">
        <v>13387500</v>
      </c>
      <c r="CY17" s="134"/>
      <c r="CZ17" s="134"/>
      <c r="DA17" s="135"/>
      <c r="DB17" s="133">
        <v>13030143</v>
      </c>
      <c r="DC17" s="134"/>
      <c r="DD17" s="133">
        <v>13298250</v>
      </c>
      <c r="DE17" s="139"/>
      <c r="DF17" s="133">
        <v>13387500</v>
      </c>
      <c r="DG17" s="139"/>
      <c r="DH17" s="137"/>
      <c r="DI17" s="120"/>
      <c r="DJ17" s="126">
        <v>13</v>
      </c>
      <c r="DK17" s="127">
        <f t="shared" si="50"/>
        <v>12209400</v>
      </c>
      <c r="DL17" s="127">
        <f t="shared" si="51"/>
        <v>13387500</v>
      </c>
      <c r="DM17" s="127">
        <f t="shared" si="52"/>
        <v>0</v>
      </c>
      <c r="DN17" s="127">
        <f t="shared" si="53"/>
        <v>0</v>
      </c>
      <c r="DO17" s="127">
        <f t="shared" si="54"/>
        <v>0</v>
      </c>
      <c r="DP17" s="127">
        <f t="shared" si="55"/>
        <v>13030143</v>
      </c>
      <c r="DQ17" s="127">
        <f t="shared" si="56"/>
        <v>0</v>
      </c>
      <c r="DR17" s="127">
        <f t="shared" si="57"/>
        <v>13298250</v>
      </c>
      <c r="DS17" s="127">
        <f t="shared" si="58"/>
        <v>0</v>
      </c>
      <c r="DT17" s="127">
        <f t="shared" si="59"/>
        <v>13387500</v>
      </c>
      <c r="DU17" s="127">
        <f t="shared" si="60"/>
        <v>0</v>
      </c>
      <c r="DV17" s="127">
        <f t="shared" si="61"/>
        <v>0</v>
      </c>
      <c r="DW17" s="169">
        <f t="array" ref="DW17">+MIN(IF(DK17:DV17&lt;&gt;0,DK17:DV17))</f>
        <v>12209400</v>
      </c>
      <c r="DX17" s="166">
        <v>13566000</v>
      </c>
      <c r="DY17" s="165" t="str">
        <f t="shared" si="24"/>
        <v>Cumple</v>
      </c>
      <c r="DZ17" s="122"/>
      <c r="EA17" s="145">
        <v>13</v>
      </c>
      <c r="EB17" s="171">
        <f t="shared" si="62"/>
        <v>40</v>
      </c>
      <c r="EC17" s="171">
        <f t="shared" si="25"/>
        <v>36.479999999999997</v>
      </c>
      <c r="ED17" s="171">
        <f t="shared" si="26"/>
        <v>0</v>
      </c>
      <c r="EE17" s="171">
        <f t="shared" si="27"/>
        <v>0</v>
      </c>
      <c r="EF17" s="171">
        <f t="shared" si="28"/>
        <v>0</v>
      </c>
      <c r="EG17" s="171">
        <f t="shared" si="29"/>
        <v>37.480478917230606</v>
      </c>
      <c r="EH17" s="171">
        <f t="shared" si="30"/>
        <v>0</v>
      </c>
      <c r="EI17" s="171">
        <f t="shared" si="31"/>
        <v>36.724832214765101</v>
      </c>
      <c r="EJ17" s="171">
        <f t="shared" si="32"/>
        <v>0</v>
      </c>
      <c r="EK17" s="171">
        <f t="shared" si="33"/>
        <v>36.479999999999997</v>
      </c>
      <c r="EL17" s="171">
        <f t="shared" si="34"/>
        <v>0</v>
      </c>
      <c r="EM17" s="171">
        <f t="shared" si="35"/>
        <v>0</v>
      </c>
      <c r="EN17" s="120"/>
      <c r="EO17" s="119">
        <v>13</v>
      </c>
      <c r="EP17" s="177">
        <f t="shared" si="36"/>
        <v>96.724832214765101</v>
      </c>
      <c r="EQ17" s="178" t="str">
        <f>+IF(MAXA(ES17:FD17)=0,"NO ADJUDICADO Y DESIERTO",HLOOKUP(MAXA(ES17:FD17),ES17:$FD$65,(62-EO17),FALSE))</f>
        <v>CASA CIENTIFICA</v>
      </c>
      <c r="ER17" s="179">
        <f t="shared" si="63"/>
        <v>12209400</v>
      </c>
      <c r="ES17" s="180">
        <f t="shared" si="37"/>
        <v>60</v>
      </c>
      <c r="ET17" s="180">
        <f t="shared" si="38"/>
        <v>56.48</v>
      </c>
      <c r="EU17" s="180">
        <f t="shared" si="39"/>
        <v>0</v>
      </c>
      <c r="EV17" s="180">
        <f t="shared" si="40"/>
        <v>0</v>
      </c>
      <c r="EW17" s="180">
        <f t="shared" si="41"/>
        <v>0</v>
      </c>
      <c r="EX17" s="180">
        <f t="shared" si="42"/>
        <v>37.480478917230606</v>
      </c>
      <c r="EY17" s="180">
        <f t="shared" si="43"/>
        <v>0</v>
      </c>
      <c r="EZ17" s="180">
        <f t="shared" si="44"/>
        <v>96.724832214765101</v>
      </c>
      <c r="FA17" s="180">
        <f t="shared" si="45"/>
        <v>0</v>
      </c>
      <c r="FB17" s="180">
        <f t="shared" si="46"/>
        <v>36.479999999999997</v>
      </c>
      <c r="FC17" s="180">
        <f t="shared" si="47"/>
        <v>0</v>
      </c>
      <c r="FD17" s="180">
        <f t="shared" si="48"/>
        <v>0</v>
      </c>
      <c r="FE17" s="120"/>
      <c r="FF17" s="121"/>
      <c r="FG17" s="121"/>
      <c r="FH17" s="121"/>
      <c r="FI17" s="121"/>
      <c r="FJ17" s="121"/>
      <c r="FK17" s="121"/>
      <c r="FL17" s="121"/>
      <c r="FM17" s="121"/>
      <c r="FN17" s="121"/>
      <c r="FO17" s="121"/>
    </row>
    <row r="18" spans="1:171" ht="16.5" hidden="1" x14ac:dyDescent="0.35">
      <c r="A18" s="60"/>
      <c r="B18" s="73">
        <v>14</v>
      </c>
      <c r="C18" s="76"/>
      <c r="D18" s="76"/>
      <c r="E18" s="76"/>
      <c r="F18" s="76"/>
      <c r="G18" s="78"/>
      <c r="H18" s="76"/>
      <c r="I18" s="76"/>
      <c r="J18" s="79"/>
      <c r="K18" s="16"/>
      <c r="L18" s="76" t="s">
        <v>19</v>
      </c>
      <c r="M18" s="78"/>
      <c r="N18" s="79"/>
      <c r="O18" s="60"/>
      <c r="P18" s="73">
        <v>14</v>
      </c>
      <c r="Q18" s="76"/>
      <c r="R18" s="76"/>
      <c r="S18" s="76"/>
      <c r="T18" s="76"/>
      <c r="U18" s="78"/>
      <c r="V18" s="76"/>
      <c r="W18" s="76"/>
      <c r="X18" s="79"/>
      <c r="Y18" s="16"/>
      <c r="Z18" s="76" t="s">
        <v>19</v>
      </c>
      <c r="AA18" s="78"/>
      <c r="AB18" s="79"/>
      <c r="AC18" s="75"/>
      <c r="AD18" s="73">
        <v>14</v>
      </c>
      <c r="AE18" s="92"/>
      <c r="AF18" s="92"/>
      <c r="AG18" s="92"/>
      <c r="AH18" s="92"/>
      <c r="AI18" s="94"/>
      <c r="AJ18" s="92"/>
      <c r="AK18" s="92"/>
      <c r="AL18" s="95"/>
      <c r="AM18" s="99"/>
      <c r="AN18" s="117" t="s">
        <v>19</v>
      </c>
      <c r="AO18" s="94"/>
      <c r="AP18" s="95"/>
      <c r="AQ18" s="60"/>
      <c r="AR18" s="73">
        <v>14</v>
      </c>
      <c r="AS18" s="92"/>
      <c r="AT18" s="92"/>
      <c r="AU18" s="92"/>
      <c r="AV18" s="92"/>
      <c r="AW18" s="94"/>
      <c r="AX18" s="92"/>
      <c r="AY18" s="92"/>
      <c r="AZ18" s="95"/>
      <c r="BA18" s="99"/>
      <c r="BB18" s="117" t="s">
        <v>19</v>
      </c>
      <c r="BC18" s="94"/>
      <c r="BD18" s="95"/>
      <c r="BE18" s="60"/>
      <c r="BF18" s="73">
        <v>14</v>
      </c>
      <c r="BG18" s="125" t="str">
        <f t="shared" si="0"/>
        <v/>
      </c>
      <c r="BH18" s="125" t="str">
        <f t="shared" si="1"/>
        <v/>
      </c>
      <c r="BI18" s="125" t="str">
        <f t="shared" si="2"/>
        <v/>
      </c>
      <c r="BJ18" s="125" t="str">
        <f t="shared" si="3"/>
        <v/>
      </c>
      <c r="BK18" s="125" t="str">
        <f t="shared" si="4"/>
        <v/>
      </c>
      <c r="BL18" s="125" t="str">
        <f t="shared" si="5"/>
        <v/>
      </c>
      <c r="BM18" s="125" t="str">
        <f t="shared" si="6"/>
        <v/>
      </c>
      <c r="BN18" s="125" t="str">
        <f t="shared" si="7"/>
        <v/>
      </c>
      <c r="BO18" s="125" t="str">
        <f t="shared" si="8"/>
        <v/>
      </c>
      <c r="BP18" s="125" t="str">
        <f t="shared" si="9"/>
        <v>CUMPLE</v>
      </c>
      <c r="BQ18" s="125" t="str">
        <f t="shared" si="10"/>
        <v/>
      </c>
      <c r="BR18" s="125" t="str">
        <f t="shared" si="11"/>
        <v/>
      </c>
      <c r="BS18" s="60"/>
      <c r="BT18" s="73">
        <v>14</v>
      </c>
      <c r="BU18" s="92"/>
      <c r="BV18" s="92"/>
      <c r="BW18" s="92"/>
      <c r="BX18" s="92"/>
      <c r="BY18" s="94"/>
      <c r="BZ18" s="92"/>
      <c r="CA18" s="92"/>
      <c r="CB18" s="95"/>
      <c r="CC18" s="99"/>
      <c r="CD18" s="117" t="s">
        <v>349</v>
      </c>
      <c r="CE18" s="94"/>
      <c r="CF18" s="95"/>
      <c r="CG18" s="60"/>
      <c r="CH18" s="73">
        <v>14</v>
      </c>
      <c r="CI18" s="74">
        <f t="shared" si="49"/>
        <v>0</v>
      </c>
      <c r="CJ18" s="74">
        <f t="shared" si="12"/>
        <v>0</v>
      </c>
      <c r="CK18" s="74">
        <f t="shared" si="13"/>
        <v>0</v>
      </c>
      <c r="CL18" s="74">
        <f t="shared" si="14"/>
        <v>0</v>
      </c>
      <c r="CM18" s="74">
        <f t="shared" si="15"/>
        <v>0</v>
      </c>
      <c r="CN18" s="74">
        <f t="shared" si="16"/>
        <v>0</v>
      </c>
      <c r="CO18" s="74">
        <f t="shared" si="17"/>
        <v>0</v>
      </c>
      <c r="CP18" s="74">
        <f t="shared" si="18"/>
        <v>0</v>
      </c>
      <c r="CQ18" s="74">
        <f t="shared" si="19"/>
        <v>0</v>
      </c>
      <c r="CR18" s="74">
        <f t="shared" si="20"/>
        <v>20</v>
      </c>
      <c r="CS18" s="74">
        <f t="shared" si="21"/>
        <v>0</v>
      </c>
      <c r="CT18" s="74">
        <f t="shared" si="22"/>
        <v>0</v>
      </c>
      <c r="CU18" s="60"/>
      <c r="CV18" s="132">
        <v>14</v>
      </c>
      <c r="CW18" s="134"/>
      <c r="CX18" s="134"/>
      <c r="CY18" s="134"/>
      <c r="CZ18" s="134"/>
      <c r="DA18" s="136"/>
      <c r="DB18" s="134"/>
      <c r="DC18" s="134"/>
      <c r="DD18" s="137"/>
      <c r="DE18" s="139"/>
      <c r="DF18" s="133">
        <v>11305000</v>
      </c>
      <c r="DG18" s="136"/>
      <c r="DH18" s="137"/>
      <c r="DI18" s="120"/>
      <c r="DJ18" s="126">
        <v>14</v>
      </c>
      <c r="DK18" s="127">
        <f t="shared" si="50"/>
        <v>0</v>
      </c>
      <c r="DL18" s="127">
        <f t="shared" si="51"/>
        <v>0</v>
      </c>
      <c r="DM18" s="127">
        <f t="shared" si="52"/>
        <v>0</v>
      </c>
      <c r="DN18" s="127">
        <f t="shared" si="53"/>
        <v>0</v>
      </c>
      <c r="DO18" s="127">
        <f t="shared" si="54"/>
        <v>0</v>
      </c>
      <c r="DP18" s="127">
        <f t="shared" si="55"/>
        <v>0</v>
      </c>
      <c r="DQ18" s="127">
        <f t="shared" si="56"/>
        <v>0</v>
      </c>
      <c r="DR18" s="127">
        <f t="shared" si="57"/>
        <v>0</v>
      </c>
      <c r="DS18" s="127">
        <f t="shared" si="58"/>
        <v>0</v>
      </c>
      <c r="DT18" s="127">
        <f t="shared" si="59"/>
        <v>11305000</v>
      </c>
      <c r="DU18" s="127">
        <f t="shared" si="60"/>
        <v>0</v>
      </c>
      <c r="DV18" s="127">
        <f t="shared" si="61"/>
        <v>0</v>
      </c>
      <c r="DW18" s="169">
        <f t="array" ref="DW18">+MIN(IF(DK18:DV18&lt;&gt;0,DK18:DV18))</f>
        <v>11305000</v>
      </c>
      <c r="DX18" s="166">
        <v>17255000</v>
      </c>
      <c r="DY18" s="165" t="str">
        <f t="shared" si="24"/>
        <v>Cumple</v>
      </c>
      <c r="DZ18" s="122"/>
      <c r="EA18" s="145">
        <v>14</v>
      </c>
      <c r="EB18" s="171">
        <f t="shared" si="62"/>
        <v>0</v>
      </c>
      <c r="EC18" s="171">
        <f t="shared" si="25"/>
        <v>0</v>
      </c>
      <c r="ED18" s="171">
        <f t="shared" si="26"/>
        <v>0</v>
      </c>
      <c r="EE18" s="171">
        <f t="shared" si="27"/>
        <v>0</v>
      </c>
      <c r="EF18" s="171">
        <f t="shared" si="28"/>
        <v>0</v>
      </c>
      <c r="EG18" s="171">
        <f t="shared" si="29"/>
        <v>0</v>
      </c>
      <c r="EH18" s="171">
        <f t="shared" si="30"/>
        <v>0</v>
      </c>
      <c r="EI18" s="171">
        <f t="shared" si="31"/>
        <v>0</v>
      </c>
      <c r="EJ18" s="171">
        <f t="shared" si="32"/>
        <v>0</v>
      </c>
      <c r="EK18" s="171">
        <f t="shared" si="33"/>
        <v>40</v>
      </c>
      <c r="EL18" s="171">
        <f t="shared" si="34"/>
        <v>0</v>
      </c>
      <c r="EM18" s="171">
        <f t="shared" si="35"/>
        <v>0</v>
      </c>
      <c r="EN18" s="120"/>
      <c r="EO18" s="119">
        <v>14</v>
      </c>
      <c r="EP18" s="177">
        <f t="shared" si="36"/>
        <v>60</v>
      </c>
      <c r="EQ18" s="178" t="str">
        <f>+IF(MAXA(ES18:FD18)=0,"NO ADJUDICADO Y DESIERTO",HLOOKUP(MAXA(ES18:FD18),ES18:$FD$65,(62-EO18),FALSE))</f>
        <v>SANDOX</v>
      </c>
      <c r="ER18" s="179">
        <f t="shared" si="63"/>
        <v>11305000</v>
      </c>
      <c r="ES18" s="180">
        <f t="shared" si="37"/>
        <v>0</v>
      </c>
      <c r="ET18" s="180">
        <f t="shared" si="38"/>
        <v>0</v>
      </c>
      <c r="EU18" s="180">
        <f t="shared" si="39"/>
        <v>0</v>
      </c>
      <c r="EV18" s="180">
        <f t="shared" si="40"/>
        <v>0</v>
      </c>
      <c r="EW18" s="180">
        <f t="shared" si="41"/>
        <v>0</v>
      </c>
      <c r="EX18" s="180">
        <f t="shared" si="42"/>
        <v>0</v>
      </c>
      <c r="EY18" s="180">
        <f t="shared" si="43"/>
        <v>0</v>
      </c>
      <c r="EZ18" s="180">
        <f t="shared" si="44"/>
        <v>0</v>
      </c>
      <c r="FA18" s="180">
        <f t="shared" si="45"/>
        <v>0</v>
      </c>
      <c r="FB18" s="180">
        <f t="shared" si="46"/>
        <v>60</v>
      </c>
      <c r="FC18" s="180">
        <f t="shared" si="47"/>
        <v>0</v>
      </c>
      <c r="FD18" s="180">
        <f t="shared" si="48"/>
        <v>0</v>
      </c>
      <c r="FE18" s="120"/>
      <c r="FF18" s="121"/>
      <c r="FG18" s="121"/>
      <c r="FH18" s="121"/>
      <c r="FI18" s="121"/>
      <c r="FJ18" s="121"/>
      <c r="FK18" s="121"/>
      <c r="FL18" s="121"/>
      <c r="FM18" s="121"/>
      <c r="FN18" s="121"/>
      <c r="FO18" s="121"/>
    </row>
    <row r="19" spans="1:171" ht="16.5" hidden="1" x14ac:dyDescent="0.35">
      <c r="A19" s="60"/>
      <c r="B19" s="73">
        <v>15</v>
      </c>
      <c r="C19" s="11"/>
      <c r="D19" s="12"/>
      <c r="E19" s="12"/>
      <c r="F19" s="12"/>
      <c r="G19" s="20"/>
      <c r="H19" s="12" t="s">
        <v>19</v>
      </c>
      <c r="I19" s="12"/>
      <c r="J19" s="76" t="s">
        <v>80</v>
      </c>
      <c r="K19" s="14"/>
      <c r="L19" s="76" t="s">
        <v>19</v>
      </c>
      <c r="M19" s="14"/>
      <c r="N19" s="17"/>
      <c r="O19" s="60"/>
      <c r="P19" s="73">
        <v>15</v>
      </c>
      <c r="Q19" s="11"/>
      <c r="R19" s="12"/>
      <c r="S19" s="12"/>
      <c r="T19" s="12"/>
      <c r="U19" s="20"/>
      <c r="V19" s="12" t="s">
        <v>19</v>
      </c>
      <c r="W19" s="12"/>
      <c r="X19" s="76" t="s">
        <v>19</v>
      </c>
      <c r="Y19" s="14"/>
      <c r="Z19" s="76" t="s">
        <v>19</v>
      </c>
      <c r="AA19" s="14"/>
      <c r="AB19" s="17"/>
      <c r="AC19" s="75"/>
      <c r="AD19" s="73">
        <v>15</v>
      </c>
      <c r="AE19" s="100"/>
      <c r="AF19" s="97"/>
      <c r="AG19" s="97"/>
      <c r="AH19" s="97"/>
      <c r="AI19" s="101"/>
      <c r="AJ19" s="12" t="s">
        <v>19</v>
      </c>
      <c r="AK19" s="97"/>
      <c r="AL19" s="117" t="s">
        <v>19</v>
      </c>
      <c r="AM19" s="102"/>
      <c r="AN19" s="117" t="s">
        <v>19</v>
      </c>
      <c r="AO19" s="102"/>
      <c r="AP19" s="103"/>
      <c r="AQ19" s="60"/>
      <c r="AR19" s="73">
        <v>15</v>
      </c>
      <c r="AS19" s="100"/>
      <c r="AT19" s="97"/>
      <c r="AU19" s="97"/>
      <c r="AV19" s="97"/>
      <c r="AW19" s="101"/>
      <c r="AX19" s="12" t="s">
        <v>19</v>
      </c>
      <c r="AY19" s="97"/>
      <c r="AZ19" s="117" t="s">
        <v>19</v>
      </c>
      <c r="BA19" s="102"/>
      <c r="BB19" s="117" t="s">
        <v>19</v>
      </c>
      <c r="BC19" s="102"/>
      <c r="BD19" s="103"/>
      <c r="BE19" s="60"/>
      <c r="BF19" s="73">
        <v>15</v>
      </c>
      <c r="BG19" s="125" t="str">
        <f t="shared" si="0"/>
        <v/>
      </c>
      <c r="BH19" s="125" t="str">
        <f t="shared" si="1"/>
        <v/>
      </c>
      <c r="BI19" s="125" t="str">
        <f t="shared" si="2"/>
        <v/>
      </c>
      <c r="BJ19" s="125" t="str">
        <f t="shared" si="3"/>
        <v/>
      </c>
      <c r="BK19" s="125" t="str">
        <f t="shared" si="4"/>
        <v/>
      </c>
      <c r="BL19" s="125" t="str">
        <f t="shared" si="5"/>
        <v>CUMPLE</v>
      </c>
      <c r="BM19" s="125" t="str">
        <f t="shared" si="6"/>
        <v/>
      </c>
      <c r="BN19" s="125" t="str">
        <f t="shared" si="7"/>
        <v>NO CUMPLE</v>
      </c>
      <c r="BO19" s="125" t="str">
        <f t="shared" si="8"/>
        <v/>
      </c>
      <c r="BP19" s="125" t="str">
        <f t="shared" si="9"/>
        <v>CUMPLE</v>
      </c>
      <c r="BQ19" s="125" t="str">
        <f t="shared" si="10"/>
        <v/>
      </c>
      <c r="BR19" s="125" t="str">
        <f t="shared" si="11"/>
        <v/>
      </c>
      <c r="BS19" s="60"/>
      <c r="BT19" s="73">
        <v>15</v>
      </c>
      <c r="BU19" s="100"/>
      <c r="BV19" s="97"/>
      <c r="BW19" s="97"/>
      <c r="BX19" s="97"/>
      <c r="BY19" s="101"/>
      <c r="BZ19" s="12" t="s">
        <v>350</v>
      </c>
      <c r="CA19" s="97"/>
      <c r="CB19" s="12" t="s">
        <v>349</v>
      </c>
      <c r="CC19" s="102"/>
      <c r="CD19" s="117" t="s">
        <v>349</v>
      </c>
      <c r="CE19" s="102"/>
      <c r="CF19" s="103"/>
      <c r="CG19" s="60"/>
      <c r="CH19" s="73">
        <v>15</v>
      </c>
      <c r="CI19" s="74">
        <f t="shared" si="49"/>
        <v>0</v>
      </c>
      <c r="CJ19" s="74">
        <f t="shared" si="12"/>
        <v>0</v>
      </c>
      <c r="CK19" s="74">
        <f t="shared" si="13"/>
        <v>0</v>
      </c>
      <c r="CL19" s="74">
        <f t="shared" si="14"/>
        <v>0</v>
      </c>
      <c r="CM19" s="74">
        <f t="shared" si="15"/>
        <v>0</v>
      </c>
      <c r="CN19" s="74">
        <f t="shared" si="16"/>
        <v>0</v>
      </c>
      <c r="CO19" s="74">
        <f t="shared" si="17"/>
        <v>0</v>
      </c>
      <c r="CP19" s="74">
        <f t="shared" si="18"/>
        <v>20</v>
      </c>
      <c r="CQ19" s="74">
        <f t="shared" si="19"/>
        <v>0</v>
      </c>
      <c r="CR19" s="74">
        <f t="shared" si="20"/>
        <v>20</v>
      </c>
      <c r="CS19" s="74">
        <f t="shared" si="21"/>
        <v>0</v>
      </c>
      <c r="CT19" s="74">
        <f t="shared" si="22"/>
        <v>0</v>
      </c>
      <c r="CU19" s="60"/>
      <c r="CV19" s="132">
        <v>15</v>
      </c>
      <c r="CW19" s="139"/>
      <c r="CX19" s="140"/>
      <c r="CY19" s="140"/>
      <c r="CZ19" s="140"/>
      <c r="DA19" s="141"/>
      <c r="DB19" s="142">
        <v>12571664</v>
      </c>
      <c r="DC19" s="140"/>
      <c r="DD19" s="142">
        <v>12852000</v>
      </c>
      <c r="DE19" s="143"/>
      <c r="DF19" s="133">
        <v>8330000</v>
      </c>
      <c r="DG19" s="143"/>
      <c r="DH19" s="140"/>
      <c r="DI19" s="120"/>
      <c r="DJ19" s="126">
        <v>15</v>
      </c>
      <c r="DK19" s="127">
        <f t="shared" si="50"/>
        <v>0</v>
      </c>
      <c r="DL19" s="127">
        <f t="shared" si="51"/>
        <v>0</v>
      </c>
      <c r="DM19" s="127">
        <f t="shared" si="52"/>
        <v>0</v>
      </c>
      <c r="DN19" s="127">
        <f t="shared" si="53"/>
        <v>0</v>
      </c>
      <c r="DO19" s="127">
        <f t="shared" si="54"/>
        <v>0</v>
      </c>
      <c r="DP19" s="127">
        <f t="shared" si="55"/>
        <v>12571664</v>
      </c>
      <c r="DQ19" s="127">
        <f t="shared" si="56"/>
        <v>0</v>
      </c>
      <c r="DR19" s="127">
        <f t="shared" si="57"/>
        <v>0</v>
      </c>
      <c r="DS19" s="127">
        <f t="shared" si="58"/>
        <v>0</v>
      </c>
      <c r="DT19" s="127">
        <f t="shared" si="59"/>
        <v>8330000</v>
      </c>
      <c r="DU19" s="127">
        <f t="shared" si="60"/>
        <v>0</v>
      </c>
      <c r="DV19" s="127">
        <f t="shared" si="61"/>
        <v>0</v>
      </c>
      <c r="DW19" s="169">
        <f t="array" ref="DW19">+MIN(IF(DK19:DV19&lt;&gt;0,DK19:DV19))</f>
        <v>8330000</v>
      </c>
      <c r="DX19" s="166">
        <v>13088667</v>
      </c>
      <c r="DY19" s="165" t="str">
        <f t="shared" si="24"/>
        <v>Cumple</v>
      </c>
      <c r="DZ19" s="122"/>
      <c r="EA19" s="145">
        <v>15</v>
      </c>
      <c r="EB19" s="171">
        <f t="shared" si="62"/>
        <v>0</v>
      </c>
      <c r="EC19" s="171">
        <f t="shared" si="25"/>
        <v>0</v>
      </c>
      <c r="ED19" s="171">
        <f t="shared" si="26"/>
        <v>0</v>
      </c>
      <c r="EE19" s="171">
        <f t="shared" si="27"/>
        <v>0</v>
      </c>
      <c r="EF19" s="171">
        <f t="shared" si="28"/>
        <v>0</v>
      </c>
      <c r="EG19" s="171">
        <f t="shared" si="29"/>
        <v>26.50404910598947</v>
      </c>
      <c r="EH19" s="171">
        <f t="shared" si="30"/>
        <v>0</v>
      </c>
      <c r="EI19" s="171">
        <f t="shared" si="31"/>
        <v>0</v>
      </c>
      <c r="EJ19" s="171">
        <f t="shared" si="32"/>
        <v>0</v>
      </c>
      <c r="EK19" s="171">
        <f t="shared" si="33"/>
        <v>40</v>
      </c>
      <c r="EL19" s="171">
        <f t="shared" si="34"/>
        <v>0</v>
      </c>
      <c r="EM19" s="171">
        <f t="shared" si="35"/>
        <v>0</v>
      </c>
      <c r="EN19" s="120"/>
      <c r="EO19" s="119">
        <v>15</v>
      </c>
      <c r="EP19" s="177">
        <f t="shared" si="36"/>
        <v>60</v>
      </c>
      <c r="EQ19" s="178" t="str">
        <f>+IF(MAXA(ES19:FD19)=0,"NO ADJUDICADO Y DESIERTO",HLOOKUP(MAXA(ES19:FD19),ES19:$FD$65,(62-EO19),FALSE))</f>
        <v>SANDOX</v>
      </c>
      <c r="ER19" s="179">
        <f t="shared" si="63"/>
        <v>8330000</v>
      </c>
      <c r="ES19" s="180">
        <f t="shared" si="37"/>
        <v>0</v>
      </c>
      <c r="ET19" s="180">
        <f t="shared" si="38"/>
        <v>0</v>
      </c>
      <c r="EU19" s="180">
        <f t="shared" si="39"/>
        <v>0</v>
      </c>
      <c r="EV19" s="180">
        <f t="shared" si="40"/>
        <v>0</v>
      </c>
      <c r="EW19" s="180">
        <f t="shared" si="41"/>
        <v>0</v>
      </c>
      <c r="EX19" s="180">
        <f t="shared" si="42"/>
        <v>26.50404910598947</v>
      </c>
      <c r="EY19" s="180">
        <f t="shared" si="43"/>
        <v>0</v>
      </c>
      <c r="EZ19" s="180">
        <f t="shared" si="44"/>
        <v>0</v>
      </c>
      <c r="FA19" s="180">
        <f t="shared" si="45"/>
        <v>0</v>
      </c>
      <c r="FB19" s="180">
        <f t="shared" si="46"/>
        <v>60</v>
      </c>
      <c r="FC19" s="180">
        <f t="shared" si="47"/>
        <v>0</v>
      </c>
      <c r="FD19" s="180">
        <f t="shared" si="48"/>
        <v>0</v>
      </c>
      <c r="FE19" s="120"/>
      <c r="FF19" s="121"/>
      <c r="FG19" s="121"/>
      <c r="FH19" s="121"/>
      <c r="FI19" s="121"/>
      <c r="FJ19" s="121"/>
      <c r="FK19" s="121"/>
      <c r="FL19" s="121"/>
      <c r="FM19" s="121"/>
      <c r="FN19" s="121"/>
      <c r="FO19" s="121"/>
    </row>
    <row r="20" spans="1:171" ht="16.5" hidden="1" x14ac:dyDescent="0.35">
      <c r="A20" s="60"/>
      <c r="B20" s="73">
        <v>16</v>
      </c>
      <c r="C20" s="11"/>
      <c r="D20" s="16"/>
      <c r="E20" s="12"/>
      <c r="F20" s="16"/>
      <c r="G20" s="20"/>
      <c r="H20" s="12"/>
      <c r="I20" s="12"/>
      <c r="J20" s="14"/>
      <c r="K20" s="14"/>
      <c r="L20" s="76" t="s">
        <v>19</v>
      </c>
      <c r="M20" s="14"/>
      <c r="N20" s="16"/>
      <c r="O20" s="60"/>
      <c r="P20" s="73">
        <v>16</v>
      </c>
      <c r="Q20" s="11"/>
      <c r="R20" s="16"/>
      <c r="S20" s="12"/>
      <c r="T20" s="16"/>
      <c r="U20" s="20"/>
      <c r="V20" s="12"/>
      <c r="W20" s="12"/>
      <c r="X20" s="14"/>
      <c r="Y20" s="14"/>
      <c r="Z20" s="76" t="s">
        <v>19</v>
      </c>
      <c r="AA20" s="14"/>
      <c r="AB20" s="16"/>
      <c r="AC20" s="75"/>
      <c r="AD20" s="73">
        <v>16</v>
      </c>
      <c r="AE20" s="100"/>
      <c r="AF20" s="99"/>
      <c r="AG20" s="97"/>
      <c r="AH20" s="99"/>
      <c r="AI20" s="101"/>
      <c r="AJ20" s="97"/>
      <c r="AK20" s="97"/>
      <c r="AL20" s="102"/>
      <c r="AM20" s="102"/>
      <c r="AN20" s="117" t="s">
        <v>19</v>
      </c>
      <c r="AO20" s="102"/>
      <c r="AP20" s="99"/>
      <c r="AQ20" s="60"/>
      <c r="AR20" s="73">
        <v>16</v>
      </c>
      <c r="AS20" s="100"/>
      <c r="AT20" s="99"/>
      <c r="AU20" s="97"/>
      <c r="AV20" s="99"/>
      <c r="AW20" s="101"/>
      <c r="AX20" s="97"/>
      <c r="AY20" s="97"/>
      <c r="AZ20" s="102"/>
      <c r="BA20" s="102"/>
      <c r="BB20" s="117" t="s">
        <v>19</v>
      </c>
      <c r="BC20" s="102"/>
      <c r="BD20" s="99"/>
      <c r="BE20" s="60"/>
      <c r="BF20" s="73">
        <v>16</v>
      </c>
      <c r="BG20" s="125" t="str">
        <f t="shared" si="0"/>
        <v/>
      </c>
      <c r="BH20" s="125" t="str">
        <f t="shared" si="1"/>
        <v/>
      </c>
      <c r="BI20" s="125" t="str">
        <f t="shared" si="2"/>
        <v/>
      </c>
      <c r="BJ20" s="125" t="str">
        <f t="shared" si="3"/>
        <v/>
      </c>
      <c r="BK20" s="125" t="str">
        <f t="shared" si="4"/>
        <v/>
      </c>
      <c r="BL20" s="125" t="str">
        <f t="shared" si="5"/>
        <v/>
      </c>
      <c r="BM20" s="125" t="str">
        <f t="shared" si="6"/>
        <v/>
      </c>
      <c r="BN20" s="125" t="str">
        <f t="shared" si="7"/>
        <v/>
      </c>
      <c r="BO20" s="125" t="str">
        <f t="shared" si="8"/>
        <v/>
      </c>
      <c r="BP20" s="125" t="str">
        <f t="shared" si="9"/>
        <v>CUMPLE</v>
      </c>
      <c r="BQ20" s="125" t="str">
        <f t="shared" si="10"/>
        <v/>
      </c>
      <c r="BR20" s="125" t="str">
        <f t="shared" si="11"/>
        <v/>
      </c>
      <c r="BS20" s="60"/>
      <c r="BT20" s="73">
        <v>16</v>
      </c>
      <c r="BU20" s="100"/>
      <c r="BV20" s="99"/>
      <c r="BW20" s="97"/>
      <c r="BX20" s="99"/>
      <c r="BY20" s="101"/>
      <c r="BZ20" s="97"/>
      <c r="CA20" s="97"/>
      <c r="CB20" s="102"/>
      <c r="CC20" s="102"/>
      <c r="CD20" s="117" t="s">
        <v>351</v>
      </c>
      <c r="CE20" s="102"/>
      <c r="CF20" s="99"/>
      <c r="CG20" s="60"/>
      <c r="CH20" s="73">
        <v>16</v>
      </c>
      <c r="CI20" s="74">
        <f t="shared" si="49"/>
        <v>0</v>
      </c>
      <c r="CJ20" s="74">
        <f t="shared" si="12"/>
        <v>0</v>
      </c>
      <c r="CK20" s="74">
        <f t="shared" si="13"/>
        <v>0</v>
      </c>
      <c r="CL20" s="74">
        <f t="shared" si="14"/>
        <v>0</v>
      </c>
      <c r="CM20" s="74">
        <f t="shared" si="15"/>
        <v>0</v>
      </c>
      <c r="CN20" s="74">
        <f t="shared" si="16"/>
        <v>0</v>
      </c>
      <c r="CO20" s="74">
        <f t="shared" si="17"/>
        <v>0</v>
      </c>
      <c r="CP20" s="74">
        <f t="shared" si="18"/>
        <v>0</v>
      </c>
      <c r="CQ20" s="74">
        <f t="shared" si="19"/>
        <v>0</v>
      </c>
      <c r="CR20" s="74">
        <f t="shared" si="20"/>
        <v>30</v>
      </c>
      <c r="CS20" s="74">
        <f t="shared" si="21"/>
        <v>0</v>
      </c>
      <c r="CT20" s="74">
        <f t="shared" si="22"/>
        <v>0</v>
      </c>
      <c r="CU20" s="60"/>
      <c r="CV20" s="132">
        <v>16</v>
      </c>
      <c r="CW20" s="139"/>
      <c r="CX20" s="139"/>
      <c r="CY20" s="140"/>
      <c r="CZ20" s="139"/>
      <c r="DA20" s="141"/>
      <c r="DB20" s="140"/>
      <c r="DC20" s="140"/>
      <c r="DD20" s="143"/>
      <c r="DE20" s="143"/>
      <c r="DF20" s="133">
        <v>6783000</v>
      </c>
      <c r="DG20" s="143"/>
      <c r="DH20" s="139"/>
      <c r="DI20" s="120"/>
      <c r="DJ20" s="126">
        <v>16</v>
      </c>
      <c r="DK20" s="127">
        <f t="shared" si="50"/>
        <v>0</v>
      </c>
      <c r="DL20" s="127">
        <f t="shared" si="51"/>
        <v>0</v>
      </c>
      <c r="DM20" s="127">
        <f t="shared" si="52"/>
        <v>0</v>
      </c>
      <c r="DN20" s="127">
        <f t="shared" si="53"/>
        <v>0</v>
      </c>
      <c r="DO20" s="127">
        <f t="shared" si="54"/>
        <v>0</v>
      </c>
      <c r="DP20" s="127">
        <f t="shared" si="55"/>
        <v>0</v>
      </c>
      <c r="DQ20" s="127">
        <f t="shared" si="56"/>
        <v>0</v>
      </c>
      <c r="DR20" s="127">
        <f t="shared" si="57"/>
        <v>0</v>
      </c>
      <c r="DS20" s="127">
        <f t="shared" si="58"/>
        <v>0</v>
      </c>
      <c r="DT20" s="127">
        <f t="shared" si="59"/>
        <v>6783000</v>
      </c>
      <c r="DU20" s="127">
        <f t="shared" si="60"/>
        <v>0</v>
      </c>
      <c r="DV20" s="127">
        <f t="shared" si="61"/>
        <v>0</v>
      </c>
      <c r="DW20" s="169">
        <f t="array" ref="DW20">+MIN(IF(DK20:DV20&lt;&gt;0,DK20:DV20))</f>
        <v>6783000</v>
      </c>
      <c r="DX20" s="166">
        <v>8075340</v>
      </c>
      <c r="DY20" s="165" t="str">
        <f t="shared" si="24"/>
        <v>Cumple</v>
      </c>
      <c r="DZ20" s="122"/>
      <c r="EA20" s="145">
        <v>16</v>
      </c>
      <c r="EB20" s="171">
        <f t="shared" si="62"/>
        <v>0</v>
      </c>
      <c r="EC20" s="171">
        <f t="shared" si="25"/>
        <v>0</v>
      </c>
      <c r="ED20" s="171">
        <f t="shared" si="26"/>
        <v>0</v>
      </c>
      <c r="EE20" s="171">
        <f t="shared" si="27"/>
        <v>0</v>
      </c>
      <c r="EF20" s="171">
        <f t="shared" si="28"/>
        <v>0</v>
      </c>
      <c r="EG20" s="171">
        <f t="shared" si="29"/>
        <v>0</v>
      </c>
      <c r="EH20" s="171">
        <f t="shared" si="30"/>
        <v>0</v>
      </c>
      <c r="EI20" s="171">
        <f t="shared" si="31"/>
        <v>0</v>
      </c>
      <c r="EJ20" s="171">
        <f t="shared" si="32"/>
        <v>0</v>
      </c>
      <c r="EK20" s="171">
        <f t="shared" si="33"/>
        <v>40</v>
      </c>
      <c r="EL20" s="171">
        <f t="shared" si="34"/>
        <v>0</v>
      </c>
      <c r="EM20" s="171">
        <f t="shared" si="35"/>
        <v>0</v>
      </c>
      <c r="EN20" s="120"/>
      <c r="EO20" s="119">
        <v>16</v>
      </c>
      <c r="EP20" s="177">
        <f t="shared" si="36"/>
        <v>70</v>
      </c>
      <c r="EQ20" s="178" t="str">
        <f>+IF(MAXA(ES20:FD20)=0,"NO ADJUDICADO Y DESIERTO",HLOOKUP(MAXA(ES20:FD20),ES20:$FD$65,(62-EO20),FALSE))</f>
        <v>SANDOX</v>
      </c>
      <c r="ER20" s="179">
        <f t="shared" si="63"/>
        <v>6783000</v>
      </c>
      <c r="ES20" s="180">
        <f t="shared" si="37"/>
        <v>0</v>
      </c>
      <c r="ET20" s="180">
        <f t="shared" si="38"/>
        <v>0</v>
      </c>
      <c r="EU20" s="180">
        <f t="shared" si="39"/>
        <v>0</v>
      </c>
      <c r="EV20" s="180">
        <f t="shared" si="40"/>
        <v>0</v>
      </c>
      <c r="EW20" s="180">
        <f t="shared" si="41"/>
        <v>0</v>
      </c>
      <c r="EX20" s="180">
        <f t="shared" si="42"/>
        <v>0</v>
      </c>
      <c r="EY20" s="180">
        <f t="shared" si="43"/>
        <v>0</v>
      </c>
      <c r="EZ20" s="180">
        <f t="shared" si="44"/>
        <v>0</v>
      </c>
      <c r="FA20" s="180">
        <f t="shared" si="45"/>
        <v>0</v>
      </c>
      <c r="FB20" s="180">
        <f t="shared" si="46"/>
        <v>70</v>
      </c>
      <c r="FC20" s="180">
        <f t="shared" si="47"/>
        <v>0</v>
      </c>
      <c r="FD20" s="180">
        <f t="shared" si="48"/>
        <v>0</v>
      </c>
      <c r="FE20" s="120"/>
      <c r="FF20" s="121"/>
      <c r="FG20" s="121"/>
      <c r="FH20" s="121"/>
      <c r="FI20" s="121"/>
      <c r="FJ20" s="121"/>
      <c r="FK20" s="121"/>
      <c r="FL20" s="121"/>
      <c r="FM20" s="121"/>
      <c r="FN20" s="121"/>
      <c r="FO20" s="121"/>
    </row>
    <row r="21" spans="1:171" ht="16.5" hidden="1" x14ac:dyDescent="0.35">
      <c r="A21" s="60"/>
      <c r="B21" s="73">
        <v>17</v>
      </c>
      <c r="C21" s="11"/>
      <c r="D21" s="12"/>
      <c r="E21" s="12"/>
      <c r="F21" s="12"/>
      <c r="G21" s="20"/>
      <c r="H21" s="13"/>
      <c r="I21" s="12"/>
      <c r="J21" s="14"/>
      <c r="K21" s="14"/>
      <c r="L21" s="76" t="s">
        <v>19</v>
      </c>
      <c r="M21" s="14"/>
      <c r="N21" s="14"/>
      <c r="O21" s="60"/>
      <c r="P21" s="73">
        <v>17</v>
      </c>
      <c r="Q21" s="11"/>
      <c r="R21" s="12"/>
      <c r="S21" s="12"/>
      <c r="T21" s="12"/>
      <c r="U21" s="20"/>
      <c r="V21" s="13"/>
      <c r="W21" s="12"/>
      <c r="X21" s="14"/>
      <c r="Y21" s="14"/>
      <c r="Z21" s="76" t="s">
        <v>19</v>
      </c>
      <c r="AA21" s="14"/>
      <c r="AB21" s="14"/>
      <c r="AC21" s="75"/>
      <c r="AD21" s="73">
        <v>17</v>
      </c>
      <c r="AE21" s="100"/>
      <c r="AF21" s="97"/>
      <c r="AG21" s="97"/>
      <c r="AH21" s="97"/>
      <c r="AI21" s="101"/>
      <c r="AJ21" s="104"/>
      <c r="AK21" s="97"/>
      <c r="AL21" s="102"/>
      <c r="AM21" s="102"/>
      <c r="AN21" s="117" t="s">
        <v>19</v>
      </c>
      <c r="AO21" s="102"/>
      <c r="AP21" s="102"/>
      <c r="AQ21" s="60"/>
      <c r="AR21" s="73">
        <v>17</v>
      </c>
      <c r="AS21" s="100"/>
      <c r="AT21" s="97"/>
      <c r="AU21" s="97"/>
      <c r="AV21" s="97"/>
      <c r="AW21" s="101"/>
      <c r="AX21" s="104"/>
      <c r="AY21" s="97"/>
      <c r="AZ21" s="102"/>
      <c r="BA21" s="102"/>
      <c r="BB21" s="117" t="s">
        <v>19</v>
      </c>
      <c r="BC21" s="102"/>
      <c r="BD21" s="102"/>
      <c r="BE21" s="60"/>
      <c r="BF21" s="73">
        <v>17</v>
      </c>
      <c r="BG21" s="125" t="str">
        <f t="shared" si="0"/>
        <v/>
      </c>
      <c r="BH21" s="125" t="str">
        <f t="shared" si="1"/>
        <v/>
      </c>
      <c r="BI21" s="125" t="str">
        <f t="shared" si="2"/>
        <v/>
      </c>
      <c r="BJ21" s="125" t="str">
        <f t="shared" si="3"/>
        <v/>
      </c>
      <c r="BK21" s="125" t="str">
        <f t="shared" si="4"/>
        <v/>
      </c>
      <c r="BL21" s="125" t="str">
        <f t="shared" si="5"/>
        <v/>
      </c>
      <c r="BM21" s="125" t="str">
        <f t="shared" si="6"/>
        <v/>
      </c>
      <c r="BN21" s="125" t="str">
        <f t="shared" si="7"/>
        <v/>
      </c>
      <c r="BO21" s="125" t="str">
        <f t="shared" si="8"/>
        <v/>
      </c>
      <c r="BP21" s="125" t="str">
        <f t="shared" si="9"/>
        <v>CUMPLE</v>
      </c>
      <c r="BQ21" s="125" t="str">
        <f t="shared" si="10"/>
        <v/>
      </c>
      <c r="BR21" s="125" t="str">
        <f t="shared" si="11"/>
        <v/>
      </c>
      <c r="BS21" s="60"/>
      <c r="BT21" s="73">
        <v>17</v>
      </c>
      <c r="BU21" s="100"/>
      <c r="BV21" s="97"/>
      <c r="BW21" s="97"/>
      <c r="BX21" s="97"/>
      <c r="BY21" s="101"/>
      <c r="BZ21" s="104"/>
      <c r="CA21" s="97"/>
      <c r="CB21" s="102"/>
      <c r="CC21" s="102"/>
      <c r="CD21" s="117" t="s">
        <v>351</v>
      </c>
      <c r="CE21" s="102"/>
      <c r="CF21" s="102"/>
      <c r="CG21" s="60"/>
      <c r="CH21" s="73">
        <v>17</v>
      </c>
      <c r="CI21" s="74">
        <f t="shared" si="49"/>
        <v>0</v>
      </c>
      <c r="CJ21" s="74">
        <f t="shared" si="12"/>
        <v>0</v>
      </c>
      <c r="CK21" s="74">
        <f t="shared" si="13"/>
        <v>0</v>
      </c>
      <c r="CL21" s="74">
        <f t="shared" si="14"/>
        <v>0</v>
      </c>
      <c r="CM21" s="74">
        <f t="shared" si="15"/>
        <v>0</v>
      </c>
      <c r="CN21" s="74">
        <f t="shared" si="16"/>
        <v>0</v>
      </c>
      <c r="CO21" s="74">
        <f t="shared" si="17"/>
        <v>0</v>
      </c>
      <c r="CP21" s="74">
        <f t="shared" si="18"/>
        <v>0</v>
      </c>
      <c r="CQ21" s="74">
        <f t="shared" si="19"/>
        <v>0</v>
      </c>
      <c r="CR21" s="74">
        <f t="shared" si="20"/>
        <v>30</v>
      </c>
      <c r="CS21" s="74">
        <f t="shared" si="21"/>
        <v>0</v>
      </c>
      <c r="CT21" s="74">
        <f t="shared" si="22"/>
        <v>0</v>
      </c>
      <c r="CU21" s="60"/>
      <c r="CV21" s="132">
        <v>17</v>
      </c>
      <c r="CW21" s="139"/>
      <c r="CX21" s="140"/>
      <c r="CY21" s="140"/>
      <c r="CZ21" s="140"/>
      <c r="DA21" s="141"/>
      <c r="DB21" s="144"/>
      <c r="DC21" s="140"/>
      <c r="DD21" s="143"/>
      <c r="DE21" s="143"/>
      <c r="DF21" s="133">
        <v>5652500</v>
      </c>
      <c r="DG21" s="143"/>
      <c r="DH21" s="143"/>
      <c r="DI21" s="120"/>
      <c r="DJ21" s="126">
        <v>17</v>
      </c>
      <c r="DK21" s="127">
        <f t="shared" si="50"/>
        <v>0</v>
      </c>
      <c r="DL21" s="127">
        <f t="shared" si="51"/>
        <v>0</v>
      </c>
      <c r="DM21" s="127">
        <f t="shared" si="52"/>
        <v>0</v>
      </c>
      <c r="DN21" s="127">
        <f t="shared" si="53"/>
        <v>0</v>
      </c>
      <c r="DO21" s="127">
        <f t="shared" si="54"/>
        <v>0</v>
      </c>
      <c r="DP21" s="127">
        <f t="shared" si="55"/>
        <v>0</v>
      </c>
      <c r="DQ21" s="127">
        <f t="shared" si="56"/>
        <v>0</v>
      </c>
      <c r="DR21" s="127">
        <f t="shared" si="57"/>
        <v>0</v>
      </c>
      <c r="DS21" s="127">
        <f t="shared" si="58"/>
        <v>0</v>
      </c>
      <c r="DT21" s="127">
        <f t="shared" si="59"/>
        <v>5652500</v>
      </c>
      <c r="DU21" s="127">
        <f t="shared" si="60"/>
        <v>0</v>
      </c>
      <c r="DV21" s="127">
        <f t="shared" si="61"/>
        <v>0</v>
      </c>
      <c r="DW21" s="169">
        <f t="array" ref="DW21">+MIN(IF(DK21:DV21&lt;&gt;0,DK21:DV21))</f>
        <v>5652500</v>
      </c>
      <c r="DX21" s="166">
        <v>6729450</v>
      </c>
      <c r="DY21" s="165" t="str">
        <f t="shared" si="24"/>
        <v>Cumple</v>
      </c>
      <c r="DZ21" s="122"/>
      <c r="EA21" s="145">
        <v>17</v>
      </c>
      <c r="EB21" s="171">
        <f t="shared" si="62"/>
        <v>0</v>
      </c>
      <c r="EC21" s="171">
        <f t="shared" si="25"/>
        <v>0</v>
      </c>
      <c r="ED21" s="171">
        <f t="shared" si="26"/>
        <v>0</v>
      </c>
      <c r="EE21" s="171">
        <f t="shared" si="27"/>
        <v>0</v>
      </c>
      <c r="EF21" s="171">
        <f t="shared" si="28"/>
        <v>0</v>
      </c>
      <c r="EG21" s="171">
        <f t="shared" si="29"/>
        <v>0</v>
      </c>
      <c r="EH21" s="171">
        <f t="shared" si="30"/>
        <v>0</v>
      </c>
      <c r="EI21" s="171">
        <f t="shared" si="31"/>
        <v>0</v>
      </c>
      <c r="EJ21" s="171">
        <f t="shared" si="32"/>
        <v>0</v>
      </c>
      <c r="EK21" s="171">
        <f t="shared" si="33"/>
        <v>40</v>
      </c>
      <c r="EL21" s="171">
        <f t="shared" si="34"/>
        <v>0</v>
      </c>
      <c r="EM21" s="171">
        <f t="shared" si="35"/>
        <v>0</v>
      </c>
      <c r="EN21" s="120"/>
      <c r="EO21" s="119">
        <v>17</v>
      </c>
      <c r="EP21" s="177">
        <f t="shared" si="36"/>
        <v>70</v>
      </c>
      <c r="EQ21" s="178" t="str">
        <f>+IF(MAXA(ES21:FD21)=0,"NO ADJUDICADO Y DESIERTO",HLOOKUP(MAXA(ES21:FD21),ES21:$FD$65,(62-EO21),FALSE))</f>
        <v>SANDOX</v>
      </c>
      <c r="ER21" s="179">
        <f t="shared" si="63"/>
        <v>5652500</v>
      </c>
      <c r="ES21" s="180">
        <f t="shared" si="37"/>
        <v>0</v>
      </c>
      <c r="ET21" s="180">
        <f t="shared" si="38"/>
        <v>0</v>
      </c>
      <c r="EU21" s="180">
        <f t="shared" si="39"/>
        <v>0</v>
      </c>
      <c r="EV21" s="180">
        <f t="shared" si="40"/>
        <v>0</v>
      </c>
      <c r="EW21" s="180">
        <f t="shared" si="41"/>
        <v>0</v>
      </c>
      <c r="EX21" s="180">
        <f t="shared" si="42"/>
        <v>0</v>
      </c>
      <c r="EY21" s="180">
        <f t="shared" si="43"/>
        <v>0</v>
      </c>
      <c r="EZ21" s="180">
        <f t="shared" si="44"/>
        <v>0</v>
      </c>
      <c r="FA21" s="180">
        <f t="shared" si="45"/>
        <v>0</v>
      </c>
      <c r="FB21" s="180">
        <f t="shared" si="46"/>
        <v>70</v>
      </c>
      <c r="FC21" s="180">
        <f t="shared" si="47"/>
        <v>0</v>
      </c>
      <c r="FD21" s="180">
        <f t="shared" si="48"/>
        <v>0</v>
      </c>
      <c r="FE21" s="120"/>
      <c r="FF21" s="121"/>
      <c r="FG21" s="121"/>
      <c r="FH21" s="121"/>
      <c r="FI21" s="121"/>
      <c r="FJ21" s="121"/>
      <c r="FK21" s="121"/>
      <c r="FL21" s="121"/>
      <c r="FM21" s="121"/>
      <c r="FN21" s="121"/>
      <c r="FO21" s="121"/>
    </row>
    <row r="22" spans="1:171" ht="16.5" hidden="1" x14ac:dyDescent="0.35">
      <c r="A22" s="60"/>
      <c r="B22" s="73">
        <v>18</v>
      </c>
      <c r="C22" s="11"/>
      <c r="D22" s="12"/>
      <c r="E22" s="12"/>
      <c r="F22" s="12"/>
      <c r="G22" s="20"/>
      <c r="H22" s="12" t="s">
        <v>19</v>
      </c>
      <c r="I22" s="12"/>
      <c r="J22" s="14"/>
      <c r="K22" s="14"/>
      <c r="L22" s="14"/>
      <c r="M22" s="14"/>
      <c r="N22" s="14"/>
      <c r="O22" s="60"/>
      <c r="P22" s="73">
        <v>18</v>
      </c>
      <c r="Q22" s="11"/>
      <c r="R22" s="12"/>
      <c r="S22" s="12"/>
      <c r="T22" s="12"/>
      <c r="U22" s="20"/>
      <c r="V22" s="12" t="s">
        <v>19</v>
      </c>
      <c r="W22" s="12"/>
      <c r="X22" s="14"/>
      <c r="Y22" s="14"/>
      <c r="Z22" s="14"/>
      <c r="AA22" s="14"/>
      <c r="AB22" s="14"/>
      <c r="AC22" s="75"/>
      <c r="AD22" s="73">
        <v>18</v>
      </c>
      <c r="AE22" s="100"/>
      <c r="AF22" s="97"/>
      <c r="AG22" s="97"/>
      <c r="AH22" s="97"/>
      <c r="AI22" s="101"/>
      <c r="AJ22" s="12" t="s">
        <v>19</v>
      </c>
      <c r="AK22" s="97"/>
      <c r="AL22" s="102"/>
      <c r="AM22" s="102"/>
      <c r="AN22" s="102"/>
      <c r="AO22" s="102"/>
      <c r="AP22" s="102"/>
      <c r="AQ22" s="60"/>
      <c r="AR22" s="73">
        <v>18</v>
      </c>
      <c r="AS22" s="100"/>
      <c r="AT22" s="97"/>
      <c r="AU22" s="97"/>
      <c r="AV22" s="97"/>
      <c r="AW22" s="101"/>
      <c r="AX22" s="12" t="s">
        <v>19</v>
      </c>
      <c r="AY22" s="97"/>
      <c r="AZ22" s="102"/>
      <c r="BA22" s="102"/>
      <c r="BB22" s="102"/>
      <c r="BC22" s="102"/>
      <c r="BD22" s="102"/>
      <c r="BE22" s="60"/>
      <c r="BF22" s="73">
        <v>18</v>
      </c>
      <c r="BG22" s="125" t="str">
        <f t="shared" si="0"/>
        <v/>
      </c>
      <c r="BH22" s="125" t="str">
        <f t="shared" si="1"/>
        <v/>
      </c>
      <c r="BI22" s="125" t="str">
        <f t="shared" si="2"/>
        <v/>
      </c>
      <c r="BJ22" s="125" t="str">
        <f t="shared" si="3"/>
        <v/>
      </c>
      <c r="BK22" s="125" t="str">
        <f t="shared" si="4"/>
        <v/>
      </c>
      <c r="BL22" s="125" t="str">
        <f t="shared" si="5"/>
        <v>CUMPLE</v>
      </c>
      <c r="BM22" s="125" t="str">
        <f t="shared" si="6"/>
        <v/>
      </c>
      <c r="BN22" s="125" t="str">
        <f t="shared" si="7"/>
        <v/>
      </c>
      <c r="BO22" s="125" t="str">
        <f t="shared" si="8"/>
        <v/>
      </c>
      <c r="BP22" s="125" t="str">
        <f t="shared" si="9"/>
        <v/>
      </c>
      <c r="BQ22" s="125" t="str">
        <f t="shared" si="10"/>
        <v/>
      </c>
      <c r="BR22" s="125" t="str">
        <f t="shared" si="11"/>
        <v/>
      </c>
      <c r="BS22" s="60"/>
      <c r="BT22" s="73">
        <v>18</v>
      </c>
      <c r="BU22" s="100"/>
      <c r="BV22" s="97"/>
      <c r="BW22" s="97"/>
      <c r="BX22" s="97"/>
      <c r="BY22" s="101"/>
      <c r="BZ22" s="12" t="s">
        <v>349</v>
      </c>
      <c r="CA22" s="97"/>
      <c r="CB22" s="102"/>
      <c r="CC22" s="102"/>
      <c r="CD22" s="102"/>
      <c r="CE22" s="102"/>
      <c r="CF22" s="102"/>
      <c r="CG22" s="60"/>
      <c r="CH22" s="73">
        <v>18</v>
      </c>
      <c r="CI22" s="74">
        <f t="shared" si="49"/>
        <v>0</v>
      </c>
      <c r="CJ22" s="74">
        <f t="shared" si="12"/>
        <v>0</v>
      </c>
      <c r="CK22" s="74">
        <f t="shared" si="13"/>
        <v>0</v>
      </c>
      <c r="CL22" s="74">
        <f t="shared" si="14"/>
        <v>0</v>
      </c>
      <c r="CM22" s="74">
        <f t="shared" si="15"/>
        <v>0</v>
      </c>
      <c r="CN22" s="74">
        <f t="shared" si="16"/>
        <v>20</v>
      </c>
      <c r="CO22" s="74">
        <f t="shared" si="17"/>
        <v>0</v>
      </c>
      <c r="CP22" s="74">
        <f t="shared" si="18"/>
        <v>0</v>
      </c>
      <c r="CQ22" s="74">
        <f t="shared" si="19"/>
        <v>0</v>
      </c>
      <c r="CR22" s="74">
        <f t="shared" si="20"/>
        <v>0</v>
      </c>
      <c r="CS22" s="74">
        <f t="shared" si="21"/>
        <v>0</v>
      </c>
      <c r="CT22" s="74">
        <f t="shared" si="22"/>
        <v>0</v>
      </c>
      <c r="CU22" s="60"/>
      <c r="CV22" s="132">
        <v>18</v>
      </c>
      <c r="CW22" s="139"/>
      <c r="CX22" s="140"/>
      <c r="CY22" s="140"/>
      <c r="CZ22" s="140"/>
      <c r="DA22" s="141"/>
      <c r="DB22" s="142">
        <v>14858935</v>
      </c>
      <c r="DC22" s="140"/>
      <c r="DD22" s="143"/>
      <c r="DE22" s="143"/>
      <c r="DF22" s="143"/>
      <c r="DG22" s="143"/>
      <c r="DH22" s="143"/>
      <c r="DI22" s="120"/>
      <c r="DJ22" s="126">
        <v>18</v>
      </c>
      <c r="DK22" s="127">
        <f t="shared" si="50"/>
        <v>0</v>
      </c>
      <c r="DL22" s="127">
        <f t="shared" si="51"/>
        <v>0</v>
      </c>
      <c r="DM22" s="127">
        <f t="shared" si="52"/>
        <v>0</v>
      </c>
      <c r="DN22" s="127">
        <f t="shared" si="53"/>
        <v>0</v>
      </c>
      <c r="DO22" s="127">
        <f t="shared" si="54"/>
        <v>0</v>
      </c>
      <c r="DP22" s="127">
        <f t="shared" si="55"/>
        <v>14858935</v>
      </c>
      <c r="DQ22" s="127">
        <f t="shared" si="56"/>
        <v>0</v>
      </c>
      <c r="DR22" s="127">
        <f t="shared" si="57"/>
        <v>0</v>
      </c>
      <c r="DS22" s="127">
        <f t="shared" si="58"/>
        <v>0</v>
      </c>
      <c r="DT22" s="127">
        <f t="shared" si="59"/>
        <v>0</v>
      </c>
      <c r="DU22" s="127">
        <f t="shared" si="60"/>
        <v>0</v>
      </c>
      <c r="DV22" s="127">
        <f t="shared" si="61"/>
        <v>0</v>
      </c>
      <c r="DW22" s="169">
        <f t="array" ref="DW22">+MIN(IF(DK22:DV22&lt;&gt;0,DK22:DV22))</f>
        <v>14858935</v>
      </c>
      <c r="DX22" s="166">
        <v>15470000</v>
      </c>
      <c r="DY22" s="165" t="str">
        <f t="shared" si="24"/>
        <v>Cumple</v>
      </c>
      <c r="DZ22" s="122"/>
      <c r="EA22" s="145">
        <v>18</v>
      </c>
      <c r="EB22" s="171">
        <f t="shared" si="62"/>
        <v>0</v>
      </c>
      <c r="EC22" s="171">
        <f t="shared" si="25"/>
        <v>0</v>
      </c>
      <c r="ED22" s="171">
        <f t="shared" si="26"/>
        <v>0</v>
      </c>
      <c r="EE22" s="171">
        <f t="shared" si="27"/>
        <v>0</v>
      </c>
      <c r="EF22" s="171">
        <f t="shared" si="28"/>
        <v>0</v>
      </c>
      <c r="EG22" s="171">
        <f t="shared" si="29"/>
        <v>40</v>
      </c>
      <c r="EH22" s="171">
        <f t="shared" si="30"/>
        <v>0</v>
      </c>
      <c r="EI22" s="171">
        <f t="shared" si="31"/>
        <v>0</v>
      </c>
      <c r="EJ22" s="171">
        <f t="shared" si="32"/>
        <v>0</v>
      </c>
      <c r="EK22" s="171">
        <f t="shared" si="33"/>
        <v>0</v>
      </c>
      <c r="EL22" s="171">
        <f t="shared" si="34"/>
        <v>0</v>
      </c>
      <c r="EM22" s="171">
        <f t="shared" si="35"/>
        <v>0</v>
      </c>
      <c r="EN22" s="120"/>
      <c r="EO22" s="119">
        <v>18</v>
      </c>
      <c r="EP22" s="177">
        <f t="shared" si="36"/>
        <v>60</v>
      </c>
      <c r="EQ22" s="178" t="str">
        <f>+IF(MAXA(ES22:FD22)=0,"NO ADJUDICADO Y DESIERTO",HLOOKUP(MAXA(ES22:FD22),ES22:$FD$65,(62-EO22),FALSE))</f>
        <v>INSTRUSERV</v>
      </c>
      <c r="ER22" s="179">
        <f t="shared" si="63"/>
        <v>14858935</v>
      </c>
      <c r="ES22" s="180">
        <f t="shared" si="37"/>
        <v>0</v>
      </c>
      <c r="ET22" s="180">
        <f t="shared" si="38"/>
        <v>0</v>
      </c>
      <c r="EU22" s="180">
        <f t="shared" si="39"/>
        <v>0</v>
      </c>
      <c r="EV22" s="180">
        <f t="shared" si="40"/>
        <v>0</v>
      </c>
      <c r="EW22" s="180">
        <f t="shared" si="41"/>
        <v>0</v>
      </c>
      <c r="EX22" s="180">
        <f t="shared" si="42"/>
        <v>60</v>
      </c>
      <c r="EY22" s="180">
        <f t="shared" si="43"/>
        <v>0</v>
      </c>
      <c r="EZ22" s="180">
        <f t="shared" si="44"/>
        <v>0</v>
      </c>
      <c r="FA22" s="180">
        <f t="shared" si="45"/>
        <v>0</v>
      </c>
      <c r="FB22" s="180">
        <f t="shared" si="46"/>
        <v>0</v>
      </c>
      <c r="FC22" s="180">
        <f t="shared" si="47"/>
        <v>0</v>
      </c>
      <c r="FD22" s="180">
        <f t="shared" si="48"/>
        <v>0</v>
      </c>
      <c r="FE22" s="120"/>
      <c r="FF22" s="121"/>
      <c r="FG22" s="121"/>
      <c r="FH22" s="121"/>
      <c r="FI22" s="121"/>
      <c r="FJ22" s="121"/>
      <c r="FK22" s="121"/>
      <c r="FL22" s="121"/>
      <c r="FM22" s="121"/>
      <c r="FN22" s="121"/>
      <c r="FO22" s="121"/>
    </row>
    <row r="23" spans="1:171" ht="16.5" x14ac:dyDescent="0.35">
      <c r="A23" s="60"/>
      <c r="B23" s="73">
        <v>19</v>
      </c>
      <c r="C23" s="11"/>
      <c r="D23" s="12"/>
      <c r="E23" s="12"/>
      <c r="F23" s="12"/>
      <c r="G23" s="20"/>
      <c r="H23" s="13"/>
      <c r="I23" s="12"/>
      <c r="J23" s="14"/>
      <c r="K23" s="14"/>
      <c r="L23" s="14"/>
      <c r="M23" s="14"/>
      <c r="N23" s="14"/>
      <c r="O23" s="60"/>
      <c r="P23" s="73">
        <v>19</v>
      </c>
      <c r="Q23" s="11"/>
      <c r="R23" s="12"/>
      <c r="S23" s="12"/>
      <c r="T23" s="12"/>
      <c r="U23" s="20"/>
      <c r="V23" s="13"/>
      <c r="W23" s="12"/>
      <c r="X23" s="14"/>
      <c r="Y23" s="14"/>
      <c r="Z23" s="14"/>
      <c r="AA23" s="14"/>
      <c r="AB23" s="14"/>
      <c r="AC23" s="75"/>
      <c r="AD23" s="73">
        <v>19</v>
      </c>
      <c r="AE23" s="100"/>
      <c r="AF23" s="97"/>
      <c r="AG23" s="97"/>
      <c r="AH23" s="97"/>
      <c r="AI23" s="101"/>
      <c r="AJ23" s="104"/>
      <c r="AK23" s="97"/>
      <c r="AL23" s="102"/>
      <c r="AM23" s="102"/>
      <c r="AN23" s="102"/>
      <c r="AO23" s="102"/>
      <c r="AP23" s="102"/>
      <c r="AQ23" s="60"/>
      <c r="AR23" s="73">
        <v>19</v>
      </c>
      <c r="AS23" s="100"/>
      <c r="AT23" s="97"/>
      <c r="AU23" s="97"/>
      <c r="AV23" s="97"/>
      <c r="AW23" s="101"/>
      <c r="AX23" s="104"/>
      <c r="AY23" s="97"/>
      <c r="AZ23" s="102"/>
      <c r="BA23" s="102"/>
      <c r="BB23" s="102"/>
      <c r="BC23" s="102"/>
      <c r="BD23" s="102"/>
      <c r="BE23" s="60"/>
      <c r="BF23" s="73">
        <v>19</v>
      </c>
      <c r="BG23" s="125" t="str">
        <f t="shared" si="0"/>
        <v/>
      </c>
      <c r="BH23" s="125" t="str">
        <f t="shared" si="1"/>
        <v/>
      </c>
      <c r="BI23" s="125" t="str">
        <f t="shared" si="2"/>
        <v/>
      </c>
      <c r="BJ23" s="125" t="str">
        <f t="shared" si="3"/>
        <v/>
      </c>
      <c r="BK23" s="125" t="str">
        <f t="shared" si="4"/>
        <v/>
      </c>
      <c r="BL23" s="125" t="str">
        <f t="shared" si="5"/>
        <v/>
      </c>
      <c r="BM23" s="125" t="str">
        <f t="shared" si="6"/>
        <v/>
      </c>
      <c r="BN23" s="125" t="str">
        <f t="shared" si="7"/>
        <v/>
      </c>
      <c r="BO23" s="125" t="str">
        <f t="shared" si="8"/>
        <v/>
      </c>
      <c r="BP23" s="125" t="str">
        <f t="shared" si="9"/>
        <v/>
      </c>
      <c r="BQ23" s="125" t="str">
        <f t="shared" si="10"/>
        <v/>
      </c>
      <c r="BR23" s="125" t="str">
        <f t="shared" si="11"/>
        <v/>
      </c>
      <c r="BS23" s="60"/>
      <c r="BT23" s="73">
        <v>19</v>
      </c>
      <c r="BU23" s="100"/>
      <c r="BV23" s="97"/>
      <c r="BW23" s="97"/>
      <c r="BX23" s="97"/>
      <c r="BY23" s="101"/>
      <c r="BZ23" s="104"/>
      <c r="CA23" s="97"/>
      <c r="CB23" s="102"/>
      <c r="CC23" s="102"/>
      <c r="CD23" s="102"/>
      <c r="CE23" s="102"/>
      <c r="CF23" s="102"/>
      <c r="CG23" s="60"/>
      <c r="CH23" s="73">
        <v>19</v>
      </c>
      <c r="CI23" s="74">
        <f t="shared" si="49"/>
        <v>0</v>
      </c>
      <c r="CJ23" s="74">
        <f t="shared" si="12"/>
        <v>0</v>
      </c>
      <c r="CK23" s="74">
        <f t="shared" si="13"/>
        <v>0</v>
      </c>
      <c r="CL23" s="74">
        <f t="shared" si="14"/>
        <v>0</v>
      </c>
      <c r="CM23" s="74">
        <f t="shared" si="15"/>
        <v>0</v>
      </c>
      <c r="CN23" s="74">
        <f t="shared" si="16"/>
        <v>0</v>
      </c>
      <c r="CO23" s="74">
        <f t="shared" si="17"/>
        <v>0</v>
      </c>
      <c r="CP23" s="74">
        <f t="shared" si="18"/>
        <v>0</v>
      </c>
      <c r="CQ23" s="74">
        <f t="shared" si="19"/>
        <v>0</v>
      </c>
      <c r="CR23" s="74">
        <f t="shared" si="20"/>
        <v>0</v>
      </c>
      <c r="CS23" s="74">
        <f t="shared" si="21"/>
        <v>0</v>
      </c>
      <c r="CT23" s="74">
        <f t="shared" si="22"/>
        <v>0</v>
      </c>
      <c r="CU23" s="60"/>
      <c r="CV23" s="132">
        <v>19</v>
      </c>
      <c r="CW23" s="139"/>
      <c r="CX23" s="140"/>
      <c r="CY23" s="140"/>
      <c r="CZ23" s="140"/>
      <c r="DA23" s="141"/>
      <c r="DB23" s="144"/>
      <c r="DC23" s="140"/>
      <c r="DD23" s="143"/>
      <c r="DE23" s="143"/>
      <c r="DF23" s="143"/>
      <c r="DG23" s="143"/>
      <c r="DH23" s="143"/>
      <c r="DI23" s="120"/>
      <c r="DJ23" s="126">
        <v>19</v>
      </c>
      <c r="DK23" s="127">
        <f t="shared" si="50"/>
        <v>0</v>
      </c>
      <c r="DL23" s="127">
        <f t="shared" si="51"/>
        <v>0</v>
      </c>
      <c r="DM23" s="127">
        <f t="shared" si="52"/>
        <v>0</v>
      </c>
      <c r="DN23" s="127">
        <f t="shared" si="53"/>
        <v>0</v>
      </c>
      <c r="DO23" s="127">
        <f t="shared" si="54"/>
        <v>0</v>
      </c>
      <c r="DP23" s="127">
        <f t="shared" si="55"/>
        <v>0</v>
      </c>
      <c r="DQ23" s="127">
        <f t="shared" si="56"/>
        <v>0</v>
      </c>
      <c r="DR23" s="127">
        <f t="shared" si="57"/>
        <v>0</v>
      </c>
      <c r="DS23" s="127">
        <f t="shared" si="58"/>
        <v>0</v>
      </c>
      <c r="DT23" s="127">
        <f t="shared" si="59"/>
        <v>0</v>
      </c>
      <c r="DU23" s="127">
        <f t="shared" si="60"/>
        <v>0</v>
      </c>
      <c r="DV23" s="127">
        <f t="shared" si="61"/>
        <v>0</v>
      </c>
      <c r="DW23" s="169">
        <f t="array" ref="DW23">+MIN(IF(DK23:DV23&lt;&gt;0,DK23:DV23))</f>
        <v>0</v>
      </c>
      <c r="DX23" s="166">
        <v>30253334</v>
      </c>
      <c r="DY23" s="165" t="str">
        <f t="shared" si="24"/>
        <v>Cumple</v>
      </c>
      <c r="DZ23" s="122"/>
      <c r="EA23" s="145">
        <v>19</v>
      </c>
      <c r="EB23" s="171">
        <f t="shared" si="62"/>
        <v>0</v>
      </c>
      <c r="EC23" s="171">
        <f t="shared" si="25"/>
        <v>0</v>
      </c>
      <c r="ED23" s="171">
        <f t="shared" si="26"/>
        <v>0</v>
      </c>
      <c r="EE23" s="171">
        <f t="shared" si="27"/>
        <v>0</v>
      </c>
      <c r="EF23" s="171">
        <f t="shared" si="28"/>
        <v>0</v>
      </c>
      <c r="EG23" s="171">
        <f t="shared" si="29"/>
        <v>0</v>
      </c>
      <c r="EH23" s="171">
        <f t="shared" si="30"/>
        <v>0</v>
      </c>
      <c r="EI23" s="171">
        <f t="shared" si="31"/>
        <v>0</v>
      </c>
      <c r="EJ23" s="171">
        <f t="shared" si="32"/>
        <v>0</v>
      </c>
      <c r="EK23" s="171">
        <f t="shared" si="33"/>
        <v>0</v>
      </c>
      <c r="EL23" s="171">
        <f t="shared" si="34"/>
        <v>0</v>
      </c>
      <c r="EM23" s="171">
        <f t="shared" si="35"/>
        <v>0</v>
      </c>
      <c r="EN23" s="120"/>
      <c r="EO23" s="119">
        <v>19</v>
      </c>
      <c r="EP23" s="177">
        <f t="shared" si="36"/>
        <v>0</v>
      </c>
      <c r="EQ23" s="178" t="str">
        <f>+IF(MAXA(ES23:FD23)=0,"NO ADJUDICADO Y DESIERTO",HLOOKUP(MAXA(ES23:FD23),ES23:$FD$65,(62-EO23),FALSE))</f>
        <v>NO ADJUDICADO Y DESIERTO</v>
      </c>
      <c r="ER23" s="179">
        <f t="shared" si="63"/>
        <v>0</v>
      </c>
      <c r="ES23" s="180">
        <f t="shared" si="37"/>
        <v>0</v>
      </c>
      <c r="ET23" s="180">
        <f t="shared" si="38"/>
        <v>0</v>
      </c>
      <c r="EU23" s="180">
        <f t="shared" si="39"/>
        <v>0</v>
      </c>
      <c r="EV23" s="180">
        <f t="shared" si="40"/>
        <v>0</v>
      </c>
      <c r="EW23" s="180">
        <f t="shared" si="41"/>
        <v>0</v>
      </c>
      <c r="EX23" s="180">
        <f t="shared" si="42"/>
        <v>0</v>
      </c>
      <c r="EY23" s="180">
        <f t="shared" si="43"/>
        <v>0</v>
      </c>
      <c r="EZ23" s="180">
        <f t="shared" si="44"/>
        <v>0</v>
      </c>
      <c r="FA23" s="180">
        <f t="shared" si="45"/>
        <v>0</v>
      </c>
      <c r="FB23" s="180">
        <f t="shared" si="46"/>
        <v>0</v>
      </c>
      <c r="FC23" s="180">
        <f t="shared" si="47"/>
        <v>0</v>
      </c>
      <c r="FD23" s="180">
        <f t="shared" si="48"/>
        <v>0</v>
      </c>
      <c r="FE23" s="120"/>
      <c r="FF23" s="121"/>
      <c r="FG23" s="121"/>
      <c r="FH23" s="121"/>
      <c r="FI23" s="121"/>
      <c r="FJ23" s="121"/>
      <c r="FK23" s="121"/>
      <c r="FL23" s="121"/>
      <c r="FM23" s="121"/>
      <c r="FN23" s="121"/>
      <c r="FO23" s="121"/>
    </row>
    <row r="24" spans="1:171" ht="16.5" x14ac:dyDescent="0.35">
      <c r="A24" s="60"/>
      <c r="B24" s="73">
        <v>20</v>
      </c>
      <c r="C24" s="11"/>
      <c r="D24" s="12"/>
      <c r="E24" s="12"/>
      <c r="F24" s="12"/>
      <c r="G24" s="20"/>
      <c r="H24" s="13"/>
      <c r="I24" s="12"/>
      <c r="J24" s="14"/>
      <c r="K24" s="14"/>
      <c r="L24" s="14"/>
      <c r="M24" s="14"/>
      <c r="N24" s="14"/>
      <c r="O24" s="60"/>
      <c r="P24" s="73">
        <v>20</v>
      </c>
      <c r="Q24" s="11"/>
      <c r="R24" s="12"/>
      <c r="S24" s="12"/>
      <c r="T24" s="12"/>
      <c r="U24" s="20"/>
      <c r="V24" s="13"/>
      <c r="W24" s="12"/>
      <c r="X24" s="14"/>
      <c r="Y24" s="14"/>
      <c r="Z24" s="14"/>
      <c r="AA24" s="14"/>
      <c r="AB24" s="14"/>
      <c r="AC24" s="75"/>
      <c r="AD24" s="73">
        <v>20</v>
      </c>
      <c r="AE24" s="100"/>
      <c r="AF24" s="97"/>
      <c r="AG24" s="97"/>
      <c r="AH24" s="97"/>
      <c r="AI24" s="101"/>
      <c r="AJ24" s="104"/>
      <c r="AK24" s="97"/>
      <c r="AL24" s="102"/>
      <c r="AM24" s="102"/>
      <c r="AN24" s="102"/>
      <c r="AO24" s="102"/>
      <c r="AP24" s="102"/>
      <c r="AQ24" s="60"/>
      <c r="AR24" s="73">
        <v>20</v>
      </c>
      <c r="AS24" s="100"/>
      <c r="AT24" s="97"/>
      <c r="AU24" s="97"/>
      <c r="AV24" s="97"/>
      <c r="AW24" s="101"/>
      <c r="AX24" s="104"/>
      <c r="AY24" s="97"/>
      <c r="AZ24" s="102"/>
      <c r="BA24" s="102"/>
      <c r="BB24" s="102"/>
      <c r="BC24" s="102"/>
      <c r="BD24" s="102"/>
      <c r="BE24" s="60"/>
      <c r="BF24" s="73">
        <v>20</v>
      </c>
      <c r="BG24" s="125" t="str">
        <f t="shared" si="0"/>
        <v/>
      </c>
      <c r="BH24" s="125" t="str">
        <f t="shared" si="1"/>
        <v/>
      </c>
      <c r="BI24" s="125" t="str">
        <f t="shared" si="2"/>
        <v/>
      </c>
      <c r="BJ24" s="125" t="str">
        <f t="shared" si="3"/>
        <v/>
      </c>
      <c r="BK24" s="125" t="str">
        <f t="shared" si="4"/>
        <v/>
      </c>
      <c r="BL24" s="125" t="str">
        <f t="shared" si="5"/>
        <v/>
      </c>
      <c r="BM24" s="125" t="str">
        <f t="shared" si="6"/>
        <v/>
      </c>
      <c r="BN24" s="125" t="str">
        <f t="shared" si="7"/>
        <v/>
      </c>
      <c r="BO24" s="125" t="str">
        <f t="shared" si="8"/>
        <v/>
      </c>
      <c r="BP24" s="125" t="str">
        <f t="shared" si="9"/>
        <v/>
      </c>
      <c r="BQ24" s="125" t="str">
        <f t="shared" si="10"/>
        <v/>
      </c>
      <c r="BR24" s="125" t="str">
        <f t="shared" si="11"/>
        <v/>
      </c>
      <c r="BS24" s="60"/>
      <c r="BT24" s="73">
        <v>20</v>
      </c>
      <c r="BU24" s="100"/>
      <c r="BV24" s="97"/>
      <c r="BW24" s="97"/>
      <c r="BX24" s="97"/>
      <c r="BY24" s="101"/>
      <c r="BZ24" s="104"/>
      <c r="CA24" s="97"/>
      <c r="CB24" s="102"/>
      <c r="CC24" s="102"/>
      <c r="CD24" s="102"/>
      <c r="CE24" s="102"/>
      <c r="CF24" s="102"/>
      <c r="CG24" s="60"/>
      <c r="CH24" s="73">
        <v>20</v>
      </c>
      <c r="CI24" s="74">
        <f t="shared" si="49"/>
        <v>0</v>
      </c>
      <c r="CJ24" s="74">
        <f t="shared" si="12"/>
        <v>0</v>
      </c>
      <c r="CK24" s="74">
        <f t="shared" si="13"/>
        <v>0</v>
      </c>
      <c r="CL24" s="74">
        <f t="shared" si="14"/>
        <v>0</v>
      </c>
      <c r="CM24" s="74">
        <f t="shared" si="15"/>
        <v>0</v>
      </c>
      <c r="CN24" s="74">
        <f t="shared" si="16"/>
        <v>0</v>
      </c>
      <c r="CO24" s="74">
        <f t="shared" si="17"/>
        <v>0</v>
      </c>
      <c r="CP24" s="74">
        <f t="shared" si="18"/>
        <v>0</v>
      </c>
      <c r="CQ24" s="74">
        <f t="shared" si="19"/>
        <v>0</v>
      </c>
      <c r="CR24" s="74">
        <f t="shared" si="20"/>
        <v>0</v>
      </c>
      <c r="CS24" s="74">
        <f t="shared" si="21"/>
        <v>0</v>
      </c>
      <c r="CT24" s="74">
        <f t="shared" si="22"/>
        <v>0</v>
      </c>
      <c r="CU24" s="60"/>
      <c r="CV24" s="132">
        <v>20</v>
      </c>
      <c r="CW24" s="139"/>
      <c r="CX24" s="140"/>
      <c r="CY24" s="140"/>
      <c r="CZ24" s="140"/>
      <c r="DA24" s="141"/>
      <c r="DB24" s="144"/>
      <c r="DC24" s="140"/>
      <c r="DD24" s="143"/>
      <c r="DE24" s="143"/>
      <c r="DF24" s="143"/>
      <c r="DG24" s="143"/>
      <c r="DH24" s="143"/>
      <c r="DI24" s="120"/>
      <c r="DJ24" s="126">
        <v>20</v>
      </c>
      <c r="DK24" s="127">
        <f t="shared" si="50"/>
        <v>0</v>
      </c>
      <c r="DL24" s="127">
        <f t="shared" si="51"/>
        <v>0</v>
      </c>
      <c r="DM24" s="127">
        <f t="shared" si="52"/>
        <v>0</v>
      </c>
      <c r="DN24" s="127">
        <f t="shared" si="53"/>
        <v>0</v>
      </c>
      <c r="DO24" s="127">
        <f t="shared" si="54"/>
        <v>0</v>
      </c>
      <c r="DP24" s="127">
        <f t="shared" si="55"/>
        <v>0</v>
      </c>
      <c r="DQ24" s="127">
        <f t="shared" si="56"/>
        <v>0</v>
      </c>
      <c r="DR24" s="127">
        <f t="shared" si="57"/>
        <v>0</v>
      </c>
      <c r="DS24" s="127">
        <f t="shared" si="58"/>
        <v>0</v>
      </c>
      <c r="DT24" s="127">
        <f t="shared" si="59"/>
        <v>0</v>
      </c>
      <c r="DU24" s="127">
        <f t="shared" si="60"/>
        <v>0</v>
      </c>
      <c r="DV24" s="127">
        <f t="shared" si="61"/>
        <v>0</v>
      </c>
      <c r="DW24" s="169">
        <f t="array" ref="DW24">+MIN(IF(DK24:DV24&lt;&gt;0,DK24:DV24))</f>
        <v>0</v>
      </c>
      <c r="DX24" s="166">
        <v>1672666</v>
      </c>
      <c r="DY24" s="165" t="str">
        <f t="shared" si="24"/>
        <v>Cumple</v>
      </c>
      <c r="DZ24" s="122"/>
      <c r="EA24" s="145">
        <v>20</v>
      </c>
      <c r="EB24" s="171">
        <f t="shared" si="62"/>
        <v>0</v>
      </c>
      <c r="EC24" s="171">
        <f t="shared" si="25"/>
        <v>0</v>
      </c>
      <c r="ED24" s="171">
        <f t="shared" si="26"/>
        <v>0</v>
      </c>
      <c r="EE24" s="171">
        <f t="shared" si="27"/>
        <v>0</v>
      </c>
      <c r="EF24" s="171">
        <f t="shared" si="28"/>
        <v>0</v>
      </c>
      <c r="EG24" s="171">
        <f t="shared" si="29"/>
        <v>0</v>
      </c>
      <c r="EH24" s="171">
        <f t="shared" si="30"/>
        <v>0</v>
      </c>
      <c r="EI24" s="171">
        <f t="shared" si="31"/>
        <v>0</v>
      </c>
      <c r="EJ24" s="171">
        <f t="shared" si="32"/>
        <v>0</v>
      </c>
      <c r="EK24" s="171">
        <f t="shared" si="33"/>
        <v>0</v>
      </c>
      <c r="EL24" s="171">
        <f t="shared" si="34"/>
        <v>0</v>
      </c>
      <c r="EM24" s="171">
        <f t="shared" si="35"/>
        <v>0</v>
      </c>
      <c r="EN24" s="120"/>
      <c r="EO24" s="119">
        <v>20</v>
      </c>
      <c r="EP24" s="177">
        <f t="shared" si="36"/>
        <v>0</v>
      </c>
      <c r="EQ24" s="178" t="str">
        <f>+IF(MAXA(ES24:FD24)=0,"NO ADJUDICADO Y DESIERTO",HLOOKUP(MAXA(ES24:FD24),ES24:$FD$65,(62-EO24),FALSE))</f>
        <v>NO ADJUDICADO Y DESIERTO</v>
      </c>
      <c r="ER24" s="179">
        <f t="shared" si="63"/>
        <v>0</v>
      </c>
      <c r="ES24" s="180">
        <f t="shared" si="37"/>
        <v>0</v>
      </c>
      <c r="ET24" s="180">
        <f t="shared" si="38"/>
        <v>0</v>
      </c>
      <c r="EU24" s="180">
        <f t="shared" si="39"/>
        <v>0</v>
      </c>
      <c r="EV24" s="180">
        <f t="shared" si="40"/>
        <v>0</v>
      </c>
      <c r="EW24" s="180">
        <f t="shared" si="41"/>
        <v>0</v>
      </c>
      <c r="EX24" s="180">
        <f t="shared" si="42"/>
        <v>0</v>
      </c>
      <c r="EY24" s="180">
        <f t="shared" si="43"/>
        <v>0</v>
      </c>
      <c r="EZ24" s="180">
        <f t="shared" si="44"/>
        <v>0</v>
      </c>
      <c r="FA24" s="180">
        <f t="shared" si="45"/>
        <v>0</v>
      </c>
      <c r="FB24" s="180">
        <f t="shared" si="46"/>
        <v>0</v>
      </c>
      <c r="FC24" s="180">
        <f t="shared" si="47"/>
        <v>0</v>
      </c>
      <c r="FD24" s="180">
        <f t="shared" si="48"/>
        <v>0</v>
      </c>
      <c r="FE24" s="120"/>
      <c r="FF24" s="121"/>
      <c r="FG24" s="121"/>
      <c r="FH24" s="121"/>
      <c r="FI24" s="121"/>
      <c r="FJ24" s="121"/>
      <c r="FK24" s="121"/>
      <c r="FL24" s="121"/>
      <c r="FM24" s="121"/>
      <c r="FN24" s="121"/>
      <c r="FO24" s="121"/>
    </row>
    <row r="25" spans="1:171" ht="16.5" x14ac:dyDescent="0.35">
      <c r="A25" s="60"/>
      <c r="B25" s="73">
        <v>21</v>
      </c>
      <c r="C25" s="11"/>
      <c r="D25" s="12"/>
      <c r="E25" s="12"/>
      <c r="F25" s="12"/>
      <c r="G25" s="20"/>
      <c r="H25" s="13"/>
      <c r="I25" s="12"/>
      <c r="J25" s="14"/>
      <c r="K25" s="14"/>
      <c r="L25" s="14"/>
      <c r="M25" s="14"/>
      <c r="N25" s="14"/>
      <c r="O25" s="60"/>
      <c r="P25" s="73">
        <v>21</v>
      </c>
      <c r="Q25" s="11"/>
      <c r="R25" s="12"/>
      <c r="S25" s="12"/>
      <c r="T25" s="12"/>
      <c r="U25" s="20"/>
      <c r="V25" s="13"/>
      <c r="W25" s="12"/>
      <c r="X25" s="14"/>
      <c r="Y25" s="14"/>
      <c r="Z25" s="14"/>
      <c r="AA25" s="14"/>
      <c r="AB25" s="14"/>
      <c r="AC25" s="75"/>
      <c r="AD25" s="73">
        <v>21</v>
      </c>
      <c r="AE25" s="100"/>
      <c r="AF25" s="97"/>
      <c r="AG25" s="97"/>
      <c r="AH25" s="97"/>
      <c r="AI25" s="101"/>
      <c r="AJ25" s="104"/>
      <c r="AK25" s="97"/>
      <c r="AL25" s="102"/>
      <c r="AM25" s="102"/>
      <c r="AN25" s="102"/>
      <c r="AO25" s="102"/>
      <c r="AP25" s="102"/>
      <c r="AQ25" s="60"/>
      <c r="AR25" s="73">
        <v>21</v>
      </c>
      <c r="AS25" s="100"/>
      <c r="AT25" s="97"/>
      <c r="AU25" s="97"/>
      <c r="AV25" s="97"/>
      <c r="AW25" s="101"/>
      <c r="AX25" s="104"/>
      <c r="AY25" s="97"/>
      <c r="AZ25" s="102"/>
      <c r="BA25" s="102"/>
      <c r="BB25" s="102"/>
      <c r="BC25" s="102"/>
      <c r="BD25" s="102"/>
      <c r="BE25" s="60"/>
      <c r="BF25" s="73">
        <v>21</v>
      </c>
      <c r="BG25" s="125" t="str">
        <f t="shared" si="0"/>
        <v/>
      </c>
      <c r="BH25" s="125" t="str">
        <f t="shared" si="1"/>
        <v/>
      </c>
      <c r="BI25" s="125" t="str">
        <f t="shared" si="2"/>
        <v/>
      </c>
      <c r="BJ25" s="125" t="str">
        <f t="shared" si="3"/>
        <v/>
      </c>
      <c r="BK25" s="125" t="str">
        <f t="shared" si="4"/>
        <v/>
      </c>
      <c r="BL25" s="125" t="str">
        <f t="shared" si="5"/>
        <v/>
      </c>
      <c r="BM25" s="125" t="str">
        <f t="shared" si="6"/>
        <v/>
      </c>
      <c r="BN25" s="125" t="str">
        <f t="shared" si="7"/>
        <v/>
      </c>
      <c r="BO25" s="125" t="str">
        <f t="shared" si="8"/>
        <v/>
      </c>
      <c r="BP25" s="125" t="str">
        <f t="shared" si="9"/>
        <v/>
      </c>
      <c r="BQ25" s="125" t="str">
        <f t="shared" si="10"/>
        <v/>
      </c>
      <c r="BR25" s="125" t="str">
        <f t="shared" si="11"/>
        <v/>
      </c>
      <c r="BS25" s="60"/>
      <c r="BT25" s="73">
        <v>21</v>
      </c>
      <c r="BU25" s="100"/>
      <c r="BV25" s="97"/>
      <c r="BW25" s="97"/>
      <c r="BX25" s="97"/>
      <c r="BY25" s="101"/>
      <c r="BZ25" s="104"/>
      <c r="CA25" s="97"/>
      <c r="CB25" s="102"/>
      <c r="CC25" s="102"/>
      <c r="CD25" s="102"/>
      <c r="CE25" s="102"/>
      <c r="CF25" s="102"/>
      <c r="CG25" s="60"/>
      <c r="CH25" s="73">
        <v>21</v>
      </c>
      <c r="CI25" s="74">
        <f t="shared" si="49"/>
        <v>0</v>
      </c>
      <c r="CJ25" s="74">
        <f t="shared" si="12"/>
        <v>0</v>
      </c>
      <c r="CK25" s="74">
        <f t="shared" si="13"/>
        <v>0</v>
      </c>
      <c r="CL25" s="74">
        <f t="shared" si="14"/>
        <v>0</v>
      </c>
      <c r="CM25" s="74">
        <f t="shared" si="15"/>
        <v>0</v>
      </c>
      <c r="CN25" s="74">
        <f t="shared" si="16"/>
        <v>0</v>
      </c>
      <c r="CO25" s="74">
        <f t="shared" si="17"/>
        <v>0</v>
      </c>
      <c r="CP25" s="74">
        <f t="shared" si="18"/>
        <v>0</v>
      </c>
      <c r="CQ25" s="74">
        <f t="shared" si="19"/>
        <v>0</v>
      </c>
      <c r="CR25" s="74">
        <f t="shared" si="20"/>
        <v>0</v>
      </c>
      <c r="CS25" s="74">
        <f t="shared" si="21"/>
        <v>0</v>
      </c>
      <c r="CT25" s="74">
        <f t="shared" si="22"/>
        <v>0</v>
      </c>
      <c r="CU25" s="60"/>
      <c r="CV25" s="132">
        <v>21</v>
      </c>
      <c r="CW25" s="139"/>
      <c r="CX25" s="140"/>
      <c r="CY25" s="140"/>
      <c r="CZ25" s="140"/>
      <c r="DA25" s="141"/>
      <c r="DB25" s="144"/>
      <c r="DC25" s="140"/>
      <c r="DD25" s="143"/>
      <c r="DE25" s="143"/>
      <c r="DF25" s="143"/>
      <c r="DG25" s="143"/>
      <c r="DH25" s="143"/>
      <c r="DI25" s="120"/>
      <c r="DJ25" s="126">
        <v>21</v>
      </c>
      <c r="DK25" s="127">
        <f t="shared" si="50"/>
        <v>0</v>
      </c>
      <c r="DL25" s="127">
        <f t="shared" si="51"/>
        <v>0</v>
      </c>
      <c r="DM25" s="127">
        <f t="shared" si="52"/>
        <v>0</v>
      </c>
      <c r="DN25" s="127">
        <f t="shared" si="53"/>
        <v>0</v>
      </c>
      <c r="DO25" s="127">
        <f t="shared" si="54"/>
        <v>0</v>
      </c>
      <c r="DP25" s="127">
        <f t="shared" si="55"/>
        <v>0</v>
      </c>
      <c r="DQ25" s="127">
        <f t="shared" si="56"/>
        <v>0</v>
      </c>
      <c r="DR25" s="127">
        <f t="shared" si="57"/>
        <v>0</v>
      </c>
      <c r="DS25" s="127">
        <f t="shared" si="58"/>
        <v>0</v>
      </c>
      <c r="DT25" s="127">
        <f t="shared" si="59"/>
        <v>0</v>
      </c>
      <c r="DU25" s="127">
        <f t="shared" si="60"/>
        <v>0</v>
      </c>
      <c r="DV25" s="127">
        <f t="shared" si="61"/>
        <v>0</v>
      </c>
      <c r="DW25" s="169">
        <f t="array" ref="DW25">+MIN(IF(DK25:DV25&lt;&gt;0,DK25:DV25))</f>
        <v>0</v>
      </c>
      <c r="DX25" s="166">
        <v>9500000</v>
      </c>
      <c r="DY25" s="165" t="str">
        <f t="shared" si="24"/>
        <v>Cumple</v>
      </c>
      <c r="DZ25" s="122"/>
      <c r="EA25" s="145">
        <v>21</v>
      </c>
      <c r="EB25" s="171">
        <f t="shared" si="62"/>
        <v>0</v>
      </c>
      <c r="EC25" s="171">
        <f t="shared" si="25"/>
        <v>0</v>
      </c>
      <c r="ED25" s="171">
        <f t="shared" si="26"/>
        <v>0</v>
      </c>
      <c r="EE25" s="171">
        <f t="shared" si="27"/>
        <v>0</v>
      </c>
      <c r="EF25" s="171">
        <f t="shared" si="28"/>
        <v>0</v>
      </c>
      <c r="EG25" s="171">
        <f t="shared" si="29"/>
        <v>0</v>
      </c>
      <c r="EH25" s="171">
        <f t="shared" si="30"/>
        <v>0</v>
      </c>
      <c r="EI25" s="171">
        <f t="shared" si="31"/>
        <v>0</v>
      </c>
      <c r="EJ25" s="171">
        <f t="shared" si="32"/>
        <v>0</v>
      </c>
      <c r="EK25" s="171">
        <f t="shared" si="33"/>
        <v>0</v>
      </c>
      <c r="EL25" s="171">
        <f t="shared" si="34"/>
        <v>0</v>
      </c>
      <c r="EM25" s="171">
        <f t="shared" si="35"/>
        <v>0</v>
      </c>
      <c r="EN25" s="120"/>
      <c r="EO25" s="119">
        <v>21</v>
      </c>
      <c r="EP25" s="177">
        <f t="shared" si="36"/>
        <v>0</v>
      </c>
      <c r="EQ25" s="178" t="str">
        <f>+IF(MAXA(ES25:FD25)=0,"NO ADJUDICADO Y DESIERTO",HLOOKUP(MAXA(ES25:FD25),ES25:$FD$65,(62-EO25),FALSE))</f>
        <v>NO ADJUDICADO Y DESIERTO</v>
      </c>
      <c r="ER25" s="179">
        <f t="shared" si="63"/>
        <v>0</v>
      </c>
      <c r="ES25" s="180">
        <f t="shared" si="37"/>
        <v>0</v>
      </c>
      <c r="ET25" s="180">
        <f t="shared" si="38"/>
        <v>0</v>
      </c>
      <c r="EU25" s="180">
        <f t="shared" si="39"/>
        <v>0</v>
      </c>
      <c r="EV25" s="180">
        <f t="shared" si="40"/>
        <v>0</v>
      </c>
      <c r="EW25" s="180">
        <f t="shared" si="41"/>
        <v>0</v>
      </c>
      <c r="EX25" s="180">
        <f t="shared" si="42"/>
        <v>0</v>
      </c>
      <c r="EY25" s="180">
        <f t="shared" si="43"/>
        <v>0</v>
      </c>
      <c r="EZ25" s="180">
        <f t="shared" si="44"/>
        <v>0</v>
      </c>
      <c r="FA25" s="180">
        <f t="shared" si="45"/>
        <v>0</v>
      </c>
      <c r="FB25" s="180">
        <f t="shared" si="46"/>
        <v>0</v>
      </c>
      <c r="FC25" s="180">
        <f t="shared" si="47"/>
        <v>0</v>
      </c>
      <c r="FD25" s="180">
        <f t="shared" si="48"/>
        <v>0</v>
      </c>
      <c r="FE25" s="120"/>
      <c r="FF25" s="121"/>
      <c r="FG25" s="121"/>
      <c r="FH25" s="121"/>
      <c r="FI25" s="121"/>
      <c r="FJ25" s="121"/>
      <c r="FK25" s="121"/>
      <c r="FL25" s="121"/>
      <c r="FM25" s="121"/>
      <c r="FN25" s="121"/>
      <c r="FO25" s="121"/>
    </row>
    <row r="26" spans="1:171" ht="16.5" x14ac:dyDescent="0.35">
      <c r="A26" s="60"/>
      <c r="B26" s="73">
        <v>22</v>
      </c>
      <c r="C26" s="11"/>
      <c r="D26" s="12"/>
      <c r="E26" s="12"/>
      <c r="F26" s="12"/>
      <c r="G26" s="20"/>
      <c r="H26" s="13"/>
      <c r="I26" s="12"/>
      <c r="J26" s="14"/>
      <c r="K26" s="14"/>
      <c r="L26" s="14"/>
      <c r="M26" s="14"/>
      <c r="N26" s="14"/>
      <c r="O26" s="60"/>
      <c r="P26" s="73">
        <v>22</v>
      </c>
      <c r="Q26" s="11"/>
      <c r="R26" s="12"/>
      <c r="S26" s="12"/>
      <c r="T26" s="12"/>
      <c r="U26" s="20"/>
      <c r="V26" s="13"/>
      <c r="W26" s="12"/>
      <c r="X26" s="14"/>
      <c r="Y26" s="14"/>
      <c r="Z26" s="14"/>
      <c r="AA26" s="14"/>
      <c r="AB26" s="14"/>
      <c r="AC26" s="75"/>
      <c r="AD26" s="73">
        <v>22</v>
      </c>
      <c r="AE26" s="100"/>
      <c r="AF26" s="97"/>
      <c r="AG26" s="97"/>
      <c r="AH26" s="97"/>
      <c r="AI26" s="101"/>
      <c r="AJ26" s="104"/>
      <c r="AK26" s="97"/>
      <c r="AL26" s="102"/>
      <c r="AM26" s="102"/>
      <c r="AN26" s="102"/>
      <c r="AO26" s="102"/>
      <c r="AP26" s="102"/>
      <c r="AQ26" s="60"/>
      <c r="AR26" s="73">
        <v>22</v>
      </c>
      <c r="AS26" s="100"/>
      <c r="AT26" s="97"/>
      <c r="AU26" s="97"/>
      <c r="AV26" s="97"/>
      <c r="AW26" s="101"/>
      <c r="AX26" s="104"/>
      <c r="AY26" s="97"/>
      <c r="AZ26" s="102"/>
      <c r="BA26" s="102"/>
      <c r="BB26" s="102"/>
      <c r="BC26" s="102"/>
      <c r="BD26" s="102"/>
      <c r="BE26" s="60"/>
      <c r="BF26" s="73">
        <v>22</v>
      </c>
      <c r="BG26" s="125" t="str">
        <f t="shared" si="0"/>
        <v/>
      </c>
      <c r="BH26" s="125" t="str">
        <f t="shared" si="1"/>
        <v/>
      </c>
      <c r="BI26" s="125" t="str">
        <f t="shared" si="2"/>
        <v/>
      </c>
      <c r="BJ26" s="125" t="str">
        <f t="shared" si="3"/>
        <v/>
      </c>
      <c r="BK26" s="125" t="str">
        <f t="shared" si="4"/>
        <v/>
      </c>
      <c r="BL26" s="125" t="str">
        <f t="shared" si="5"/>
        <v/>
      </c>
      <c r="BM26" s="125" t="str">
        <f t="shared" si="6"/>
        <v/>
      </c>
      <c r="BN26" s="125" t="str">
        <f t="shared" si="7"/>
        <v/>
      </c>
      <c r="BO26" s="125" t="str">
        <f t="shared" si="8"/>
        <v/>
      </c>
      <c r="BP26" s="125" t="str">
        <f t="shared" si="9"/>
        <v/>
      </c>
      <c r="BQ26" s="125" t="str">
        <f t="shared" si="10"/>
        <v/>
      </c>
      <c r="BR26" s="125" t="str">
        <f t="shared" si="11"/>
        <v/>
      </c>
      <c r="BS26" s="60"/>
      <c r="BT26" s="73">
        <v>22</v>
      </c>
      <c r="BU26" s="100"/>
      <c r="BV26" s="97"/>
      <c r="BW26" s="97"/>
      <c r="BX26" s="97"/>
      <c r="BY26" s="101"/>
      <c r="BZ26" s="104"/>
      <c r="CA26" s="97"/>
      <c r="CB26" s="102"/>
      <c r="CC26" s="102"/>
      <c r="CD26" s="102"/>
      <c r="CE26" s="102"/>
      <c r="CF26" s="102"/>
      <c r="CG26" s="60"/>
      <c r="CH26" s="73">
        <v>22</v>
      </c>
      <c r="CI26" s="74">
        <f t="shared" si="49"/>
        <v>0</v>
      </c>
      <c r="CJ26" s="74">
        <f t="shared" si="12"/>
        <v>0</v>
      </c>
      <c r="CK26" s="74">
        <f t="shared" si="13"/>
        <v>0</v>
      </c>
      <c r="CL26" s="74">
        <f t="shared" si="14"/>
        <v>0</v>
      </c>
      <c r="CM26" s="74">
        <f t="shared" si="15"/>
        <v>0</v>
      </c>
      <c r="CN26" s="74">
        <f t="shared" si="16"/>
        <v>0</v>
      </c>
      <c r="CO26" s="74">
        <f t="shared" si="17"/>
        <v>0</v>
      </c>
      <c r="CP26" s="74">
        <f t="shared" si="18"/>
        <v>0</v>
      </c>
      <c r="CQ26" s="74">
        <f t="shared" si="19"/>
        <v>0</v>
      </c>
      <c r="CR26" s="74">
        <f t="shared" si="20"/>
        <v>0</v>
      </c>
      <c r="CS26" s="74">
        <f t="shared" si="21"/>
        <v>0</v>
      </c>
      <c r="CT26" s="74">
        <f t="shared" si="22"/>
        <v>0</v>
      </c>
      <c r="CU26" s="60"/>
      <c r="CV26" s="132">
        <v>22</v>
      </c>
      <c r="CW26" s="139"/>
      <c r="CX26" s="140"/>
      <c r="CY26" s="140"/>
      <c r="CZ26" s="140"/>
      <c r="DA26" s="141"/>
      <c r="DB26" s="144"/>
      <c r="DC26" s="140"/>
      <c r="DD26" s="143"/>
      <c r="DE26" s="143"/>
      <c r="DF26" s="143"/>
      <c r="DG26" s="143"/>
      <c r="DH26" s="143"/>
      <c r="DI26" s="120"/>
      <c r="DJ26" s="126">
        <v>22</v>
      </c>
      <c r="DK26" s="127">
        <f t="shared" si="50"/>
        <v>0</v>
      </c>
      <c r="DL26" s="127">
        <f t="shared" si="51"/>
        <v>0</v>
      </c>
      <c r="DM26" s="127">
        <f t="shared" si="52"/>
        <v>0</v>
      </c>
      <c r="DN26" s="127">
        <f t="shared" si="53"/>
        <v>0</v>
      </c>
      <c r="DO26" s="127">
        <f t="shared" si="54"/>
        <v>0</v>
      </c>
      <c r="DP26" s="127">
        <f t="shared" si="55"/>
        <v>0</v>
      </c>
      <c r="DQ26" s="127">
        <f t="shared" si="56"/>
        <v>0</v>
      </c>
      <c r="DR26" s="127">
        <f t="shared" si="57"/>
        <v>0</v>
      </c>
      <c r="DS26" s="127">
        <f t="shared" si="58"/>
        <v>0</v>
      </c>
      <c r="DT26" s="127">
        <f t="shared" si="59"/>
        <v>0</v>
      </c>
      <c r="DU26" s="127">
        <f t="shared" si="60"/>
        <v>0</v>
      </c>
      <c r="DV26" s="127">
        <f t="shared" si="61"/>
        <v>0</v>
      </c>
      <c r="DW26" s="169">
        <f t="array" ref="DW26">+MIN(IF(DK26:DV26&lt;&gt;0,DK26:DV26))</f>
        <v>0</v>
      </c>
      <c r="DX26" s="166">
        <v>10621385</v>
      </c>
      <c r="DY26" s="165" t="str">
        <f t="shared" si="24"/>
        <v>Cumple</v>
      </c>
      <c r="DZ26" s="122"/>
      <c r="EA26" s="145">
        <v>22</v>
      </c>
      <c r="EB26" s="171">
        <f t="shared" si="62"/>
        <v>0</v>
      </c>
      <c r="EC26" s="171">
        <f t="shared" si="25"/>
        <v>0</v>
      </c>
      <c r="ED26" s="171">
        <f t="shared" si="26"/>
        <v>0</v>
      </c>
      <c r="EE26" s="171">
        <f t="shared" si="27"/>
        <v>0</v>
      </c>
      <c r="EF26" s="171">
        <f t="shared" si="28"/>
        <v>0</v>
      </c>
      <c r="EG26" s="171">
        <f t="shared" si="29"/>
        <v>0</v>
      </c>
      <c r="EH26" s="171">
        <f t="shared" si="30"/>
        <v>0</v>
      </c>
      <c r="EI26" s="171">
        <f t="shared" si="31"/>
        <v>0</v>
      </c>
      <c r="EJ26" s="171">
        <f t="shared" si="32"/>
        <v>0</v>
      </c>
      <c r="EK26" s="171">
        <f t="shared" si="33"/>
        <v>0</v>
      </c>
      <c r="EL26" s="171">
        <f t="shared" si="34"/>
        <v>0</v>
      </c>
      <c r="EM26" s="171">
        <f t="shared" si="35"/>
        <v>0</v>
      </c>
      <c r="EN26" s="120"/>
      <c r="EO26" s="119">
        <v>22</v>
      </c>
      <c r="EP26" s="177">
        <f t="shared" si="36"/>
        <v>0</v>
      </c>
      <c r="EQ26" s="178" t="str">
        <f>+IF(MAXA(ES26:FD26)=0,"NO ADJUDICADO Y DESIERTO",HLOOKUP(MAXA(ES26:FD26),ES26:$FD$65,(62-EO26),FALSE))</f>
        <v>NO ADJUDICADO Y DESIERTO</v>
      </c>
      <c r="ER26" s="179">
        <f t="shared" si="63"/>
        <v>0</v>
      </c>
      <c r="ES26" s="180">
        <f t="shared" si="37"/>
        <v>0</v>
      </c>
      <c r="ET26" s="180">
        <f t="shared" si="38"/>
        <v>0</v>
      </c>
      <c r="EU26" s="180">
        <f t="shared" si="39"/>
        <v>0</v>
      </c>
      <c r="EV26" s="180">
        <f t="shared" si="40"/>
        <v>0</v>
      </c>
      <c r="EW26" s="180">
        <f t="shared" si="41"/>
        <v>0</v>
      </c>
      <c r="EX26" s="180">
        <f t="shared" si="42"/>
        <v>0</v>
      </c>
      <c r="EY26" s="180">
        <f t="shared" si="43"/>
        <v>0</v>
      </c>
      <c r="EZ26" s="180">
        <f t="shared" si="44"/>
        <v>0</v>
      </c>
      <c r="FA26" s="180">
        <f t="shared" si="45"/>
        <v>0</v>
      </c>
      <c r="FB26" s="180">
        <f t="shared" si="46"/>
        <v>0</v>
      </c>
      <c r="FC26" s="180">
        <f t="shared" si="47"/>
        <v>0</v>
      </c>
      <c r="FD26" s="180">
        <f t="shared" si="48"/>
        <v>0</v>
      </c>
      <c r="FE26" s="120"/>
      <c r="FF26" s="121"/>
      <c r="FG26" s="121"/>
      <c r="FH26" s="121"/>
      <c r="FI26" s="121"/>
      <c r="FJ26" s="121"/>
      <c r="FK26" s="121"/>
      <c r="FL26" s="121"/>
      <c r="FM26" s="121"/>
      <c r="FN26" s="121"/>
      <c r="FO26" s="121"/>
    </row>
    <row r="27" spans="1:171" ht="16.5" hidden="1" x14ac:dyDescent="0.35">
      <c r="A27" s="60"/>
      <c r="B27" s="73">
        <v>23</v>
      </c>
      <c r="C27" s="11"/>
      <c r="D27" s="12"/>
      <c r="E27" s="12"/>
      <c r="F27" s="12"/>
      <c r="G27" s="20"/>
      <c r="H27" s="13"/>
      <c r="I27" s="12"/>
      <c r="J27" s="14"/>
      <c r="K27" s="14"/>
      <c r="L27" s="12" t="s">
        <v>19</v>
      </c>
      <c r="M27" s="12" t="s">
        <v>80</v>
      </c>
      <c r="N27" s="12" t="s">
        <v>19</v>
      </c>
      <c r="O27" s="60"/>
      <c r="P27" s="73">
        <v>23</v>
      </c>
      <c r="Q27" s="11"/>
      <c r="R27" s="12"/>
      <c r="S27" s="12"/>
      <c r="T27" s="12"/>
      <c r="U27" s="20"/>
      <c r="V27" s="13"/>
      <c r="W27" s="12"/>
      <c r="X27" s="14"/>
      <c r="Y27" s="14"/>
      <c r="Z27" s="12" t="s">
        <v>19</v>
      </c>
      <c r="AA27" s="12" t="s">
        <v>80</v>
      </c>
      <c r="AB27" s="12" t="s">
        <v>19</v>
      </c>
      <c r="AC27" s="75"/>
      <c r="AD27" s="73">
        <v>23</v>
      </c>
      <c r="AE27" s="100"/>
      <c r="AF27" s="97"/>
      <c r="AG27" s="97"/>
      <c r="AH27" s="97"/>
      <c r="AI27" s="101"/>
      <c r="AJ27" s="104"/>
      <c r="AK27" s="97"/>
      <c r="AL27" s="102"/>
      <c r="AM27" s="102"/>
      <c r="AN27" s="12" t="s">
        <v>19</v>
      </c>
      <c r="AO27" s="12" t="s">
        <v>19</v>
      </c>
      <c r="AP27" s="12" t="s">
        <v>19</v>
      </c>
      <c r="AQ27" s="60"/>
      <c r="AR27" s="73">
        <v>23</v>
      </c>
      <c r="AS27" s="100"/>
      <c r="AT27" s="97"/>
      <c r="AU27" s="97"/>
      <c r="AV27" s="97"/>
      <c r="AW27" s="101"/>
      <c r="AX27" s="104"/>
      <c r="AY27" s="97"/>
      <c r="AZ27" s="102"/>
      <c r="BA27" s="102"/>
      <c r="BB27" s="12" t="s">
        <v>19</v>
      </c>
      <c r="BC27" s="12" t="s">
        <v>19</v>
      </c>
      <c r="BD27" s="12" t="s">
        <v>19</v>
      </c>
      <c r="BE27" s="60"/>
      <c r="BF27" s="73">
        <v>23</v>
      </c>
      <c r="BG27" s="125" t="str">
        <f t="shared" si="0"/>
        <v/>
      </c>
      <c r="BH27" s="125" t="str">
        <f t="shared" si="1"/>
        <v/>
      </c>
      <c r="BI27" s="125" t="str">
        <f t="shared" si="2"/>
        <v/>
      </c>
      <c r="BJ27" s="125" t="str">
        <f t="shared" si="3"/>
        <v/>
      </c>
      <c r="BK27" s="125" t="str">
        <f t="shared" si="4"/>
        <v/>
      </c>
      <c r="BL27" s="125" t="str">
        <f t="shared" si="5"/>
        <v/>
      </c>
      <c r="BM27" s="125" t="str">
        <f t="shared" si="6"/>
        <v/>
      </c>
      <c r="BN27" s="125" t="str">
        <f t="shared" si="7"/>
        <v/>
      </c>
      <c r="BO27" s="125" t="str">
        <f t="shared" si="8"/>
        <v/>
      </c>
      <c r="BP27" s="125" t="str">
        <f t="shared" si="9"/>
        <v>CUMPLE</v>
      </c>
      <c r="BQ27" s="125" t="str">
        <f t="shared" si="10"/>
        <v>NO CUMPLE</v>
      </c>
      <c r="BR27" s="125" t="str">
        <f t="shared" si="11"/>
        <v>CUMPLE</v>
      </c>
      <c r="BS27" s="60"/>
      <c r="BT27" s="73">
        <v>23</v>
      </c>
      <c r="BU27" s="100"/>
      <c r="BV27" s="97"/>
      <c r="BW27" s="97"/>
      <c r="BX27" s="97"/>
      <c r="BY27" s="101"/>
      <c r="BZ27" s="104"/>
      <c r="CA27" s="97"/>
      <c r="CB27" s="102"/>
      <c r="CC27" s="102"/>
      <c r="CD27" s="117" t="s">
        <v>347</v>
      </c>
      <c r="CE27" s="117" t="s">
        <v>347</v>
      </c>
      <c r="CF27" s="117" t="s">
        <v>347</v>
      </c>
      <c r="CG27" s="60"/>
      <c r="CH27" s="73">
        <v>23</v>
      </c>
      <c r="CI27" s="74">
        <f t="shared" si="49"/>
        <v>0</v>
      </c>
      <c r="CJ27" s="74">
        <f t="shared" si="12"/>
        <v>0</v>
      </c>
      <c r="CK27" s="74">
        <f t="shared" si="13"/>
        <v>0</v>
      </c>
      <c r="CL27" s="74">
        <f t="shared" si="14"/>
        <v>0</v>
      </c>
      <c r="CM27" s="74">
        <f t="shared" si="15"/>
        <v>0</v>
      </c>
      <c r="CN27" s="74">
        <f t="shared" si="16"/>
        <v>0</v>
      </c>
      <c r="CO27" s="74">
        <f t="shared" si="17"/>
        <v>0</v>
      </c>
      <c r="CP27" s="74">
        <f t="shared" si="18"/>
        <v>0</v>
      </c>
      <c r="CQ27" s="74">
        <f t="shared" si="19"/>
        <v>0</v>
      </c>
      <c r="CR27" s="74">
        <f t="shared" si="20"/>
        <v>0</v>
      </c>
      <c r="CS27" s="74">
        <f t="shared" si="21"/>
        <v>0</v>
      </c>
      <c r="CT27" s="74">
        <f t="shared" si="22"/>
        <v>0</v>
      </c>
      <c r="CU27" s="60"/>
      <c r="CV27" s="132">
        <v>23</v>
      </c>
      <c r="CW27" s="139"/>
      <c r="CX27" s="140"/>
      <c r="CY27" s="140"/>
      <c r="CZ27" s="140"/>
      <c r="DA27" s="141"/>
      <c r="DB27" s="144"/>
      <c r="DC27" s="140"/>
      <c r="DD27" s="143"/>
      <c r="DE27" s="143"/>
      <c r="DF27" s="133">
        <v>19992000</v>
      </c>
      <c r="DG27" s="133">
        <v>13116180</v>
      </c>
      <c r="DH27" s="133">
        <v>16893240</v>
      </c>
      <c r="DI27" s="120"/>
      <c r="DJ27" s="126">
        <v>23</v>
      </c>
      <c r="DK27" s="127">
        <f t="shared" si="50"/>
        <v>0</v>
      </c>
      <c r="DL27" s="127">
        <f t="shared" si="51"/>
        <v>0</v>
      </c>
      <c r="DM27" s="127">
        <f t="shared" si="52"/>
        <v>0</v>
      </c>
      <c r="DN27" s="127">
        <f t="shared" si="53"/>
        <v>0</v>
      </c>
      <c r="DO27" s="127">
        <f t="shared" si="54"/>
        <v>0</v>
      </c>
      <c r="DP27" s="127">
        <f t="shared" si="55"/>
        <v>0</v>
      </c>
      <c r="DQ27" s="127">
        <f t="shared" si="56"/>
        <v>0</v>
      </c>
      <c r="DR27" s="127">
        <f t="shared" si="57"/>
        <v>0</v>
      </c>
      <c r="DS27" s="127">
        <f t="shared" si="58"/>
        <v>0</v>
      </c>
      <c r="DT27" s="127">
        <f t="shared" si="59"/>
        <v>19992000</v>
      </c>
      <c r="DU27" s="127">
        <f t="shared" si="60"/>
        <v>0</v>
      </c>
      <c r="DV27" s="127">
        <f t="shared" si="61"/>
        <v>16893240</v>
      </c>
      <c r="DW27" s="169">
        <f t="array" ref="DW27">+MIN(IF(DK27:DV27&lt;&gt;0,DK27:DV27))</f>
        <v>16893240</v>
      </c>
      <c r="DX27" s="166">
        <v>21392392</v>
      </c>
      <c r="DY27" s="165" t="str">
        <f t="shared" si="24"/>
        <v>Cumple</v>
      </c>
      <c r="DZ27" s="122"/>
      <c r="EA27" s="145">
        <v>23</v>
      </c>
      <c r="EB27" s="171">
        <f t="shared" si="62"/>
        <v>0</v>
      </c>
      <c r="EC27" s="171">
        <f t="shared" si="25"/>
        <v>0</v>
      </c>
      <c r="ED27" s="171">
        <f t="shared" si="26"/>
        <v>0</v>
      </c>
      <c r="EE27" s="171">
        <f t="shared" si="27"/>
        <v>0</v>
      </c>
      <c r="EF27" s="171">
        <f t="shared" si="28"/>
        <v>0</v>
      </c>
      <c r="EG27" s="171">
        <f t="shared" si="29"/>
        <v>0</v>
      </c>
      <c r="EH27" s="171">
        <f t="shared" si="30"/>
        <v>0</v>
      </c>
      <c r="EI27" s="171">
        <f t="shared" si="31"/>
        <v>0</v>
      </c>
      <c r="EJ27" s="171">
        <f t="shared" si="32"/>
        <v>0</v>
      </c>
      <c r="EK27" s="171">
        <f t="shared" si="33"/>
        <v>33.799999999999997</v>
      </c>
      <c r="EL27" s="171">
        <f t="shared" si="34"/>
        <v>0</v>
      </c>
      <c r="EM27" s="171">
        <f t="shared" si="35"/>
        <v>40</v>
      </c>
      <c r="EN27" s="120"/>
      <c r="EO27" s="119">
        <v>23</v>
      </c>
      <c r="EP27" s="177">
        <f t="shared" si="36"/>
        <v>40</v>
      </c>
      <c r="EQ27" s="178" t="str">
        <f>+IF(MAXA(ES27:FD27)=0,"NO ADJUDICADO Y DESIERTO",HLOOKUP(MAXA(ES27:FD27),ES27:$FD$65,(62-EO27),FALSE))</f>
        <v>ELCTRONICA I+D</v>
      </c>
      <c r="ER27" s="179">
        <f t="shared" si="63"/>
        <v>16893240</v>
      </c>
      <c r="ES27" s="180">
        <f t="shared" si="37"/>
        <v>0</v>
      </c>
      <c r="ET27" s="180">
        <f t="shared" si="38"/>
        <v>0</v>
      </c>
      <c r="EU27" s="180">
        <f t="shared" si="39"/>
        <v>0</v>
      </c>
      <c r="EV27" s="180">
        <f t="shared" si="40"/>
        <v>0</v>
      </c>
      <c r="EW27" s="180">
        <f t="shared" si="41"/>
        <v>0</v>
      </c>
      <c r="EX27" s="180">
        <f t="shared" si="42"/>
        <v>0</v>
      </c>
      <c r="EY27" s="180">
        <f t="shared" si="43"/>
        <v>0</v>
      </c>
      <c r="EZ27" s="180">
        <f t="shared" si="44"/>
        <v>0</v>
      </c>
      <c r="FA27" s="180">
        <f t="shared" si="45"/>
        <v>0</v>
      </c>
      <c r="FB27" s="180">
        <f t="shared" si="46"/>
        <v>33.799999999999997</v>
      </c>
      <c r="FC27" s="180">
        <f t="shared" si="47"/>
        <v>0</v>
      </c>
      <c r="FD27" s="180">
        <f t="shared" si="48"/>
        <v>40</v>
      </c>
      <c r="FE27" s="120"/>
      <c r="FF27" s="121"/>
      <c r="FG27" s="121"/>
      <c r="FH27" s="121"/>
      <c r="FI27" s="121"/>
      <c r="FJ27" s="121"/>
      <c r="FK27" s="121"/>
      <c r="FL27" s="121"/>
      <c r="FM27" s="121"/>
      <c r="FN27" s="121"/>
      <c r="FO27" s="121"/>
    </row>
    <row r="28" spans="1:171" ht="16.5" hidden="1" x14ac:dyDescent="0.35">
      <c r="A28" s="60"/>
      <c r="B28" s="73">
        <v>24</v>
      </c>
      <c r="C28" s="11"/>
      <c r="D28" s="12"/>
      <c r="E28" s="12"/>
      <c r="F28" s="12"/>
      <c r="G28" s="12" t="s">
        <v>19</v>
      </c>
      <c r="H28" s="13"/>
      <c r="I28" s="12"/>
      <c r="J28" s="14"/>
      <c r="K28" s="14"/>
      <c r="L28" s="14"/>
      <c r="M28" s="14"/>
      <c r="N28" s="14"/>
      <c r="O28" s="60"/>
      <c r="P28" s="73">
        <v>24</v>
      </c>
      <c r="Q28" s="11"/>
      <c r="R28" s="12"/>
      <c r="S28" s="12"/>
      <c r="T28" s="12"/>
      <c r="U28" s="12" t="s">
        <v>19</v>
      </c>
      <c r="V28" s="13"/>
      <c r="W28" s="12"/>
      <c r="X28" s="14"/>
      <c r="Y28" s="14"/>
      <c r="Z28" s="14"/>
      <c r="AA28" s="14"/>
      <c r="AB28" s="14"/>
      <c r="AC28" s="75"/>
      <c r="AD28" s="73">
        <v>24</v>
      </c>
      <c r="AE28" s="100"/>
      <c r="AF28" s="97"/>
      <c r="AG28" s="97"/>
      <c r="AH28" s="97"/>
      <c r="AI28" s="12" t="s">
        <v>19</v>
      </c>
      <c r="AJ28" s="104"/>
      <c r="AK28" s="97"/>
      <c r="AL28" s="102"/>
      <c r="AM28" s="102"/>
      <c r="AN28" s="102"/>
      <c r="AO28" s="102"/>
      <c r="AP28" s="102"/>
      <c r="AQ28" s="60"/>
      <c r="AR28" s="73">
        <v>24</v>
      </c>
      <c r="AS28" s="100"/>
      <c r="AT28" s="97"/>
      <c r="AU28" s="97"/>
      <c r="AV28" s="97"/>
      <c r="AW28" s="12" t="s">
        <v>19</v>
      </c>
      <c r="AX28" s="104"/>
      <c r="AY28" s="97"/>
      <c r="AZ28" s="102"/>
      <c r="BA28" s="102"/>
      <c r="BB28" s="102"/>
      <c r="BC28" s="102"/>
      <c r="BD28" s="102"/>
      <c r="BE28" s="60"/>
      <c r="BF28" s="73">
        <v>24</v>
      </c>
      <c r="BG28" s="125" t="str">
        <f t="shared" si="0"/>
        <v/>
      </c>
      <c r="BH28" s="125" t="str">
        <f t="shared" si="1"/>
        <v/>
      </c>
      <c r="BI28" s="125" t="str">
        <f t="shared" si="2"/>
        <v/>
      </c>
      <c r="BJ28" s="125" t="str">
        <f t="shared" si="3"/>
        <v/>
      </c>
      <c r="BK28" s="125" t="str">
        <f t="shared" si="4"/>
        <v>CUMPLE</v>
      </c>
      <c r="BL28" s="125" t="str">
        <f t="shared" si="5"/>
        <v/>
      </c>
      <c r="BM28" s="125" t="str">
        <f t="shared" si="6"/>
        <v/>
      </c>
      <c r="BN28" s="125" t="str">
        <f t="shared" si="7"/>
        <v/>
      </c>
      <c r="BO28" s="125" t="str">
        <f t="shared" si="8"/>
        <v/>
      </c>
      <c r="BP28" s="125" t="str">
        <f t="shared" si="9"/>
        <v/>
      </c>
      <c r="BQ28" s="125" t="str">
        <f t="shared" si="10"/>
        <v/>
      </c>
      <c r="BR28" s="125" t="str">
        <f t="shared" si="11"/>
        <v/>
      </c>
      <c r="BS28" s="60"/>
      <c r="BT28" s="73">
        <v>24</v>
      </c>
      <c r="BU28" s="100"/>
      <c r="BV28" s="97"/>
      <c r="BW28" s="97"/>
      <c r="BX28" s="97"/>
      <c r="BY28" s="12" t="s">
        <v>348</v>
      </c>
      <c r="BZ28" s="104"/>
      <c r="CA28" s="97"/>
      <c r="CB28" s="102"/>
      <c r="CC28" s="102"/>
      <c r="CD28" s="102"/>
      <c r="CE28" s="102"/>
      <c r="CF28" s="102"/>
      <c r="CG28" s="60"/>
      <c r="CH28" s="73">
        <v>24</v>
      </c>
      <c r="CI28" s="74">
        <f t="shared" si="49"/>
        <v>0</v>
      </c>
      <c r="CJ28" s="74">
        <f t="shared" si="12"/>
        <v>0</v>
      </c>
      <c r="CK28" s="74">
        <f t="shared" si="13"/>
        <v>0</v>
      </c>
      <c r="CL28" s="74">
        <f t="shared" si="14"/>
        <v>0</v>
      </c>
      <c r="CM28" s="74">
        <f t="shared" si="15"/>
        <v>60</v>
      </c>
      <c r="CN28" s="74">
        <f t="shared" si="16"/>
        <v>0</v>
      </c>
      <c r="CO28" s="74">
        <f t="shared" si="17"/>
        <v>0</v>
      </c>
      <c r="CP28" s="74">
        <f t="shared" si="18"/>
        <v>0</v>
      </c>
      <c r="CQ28" s="74">
        <f t="shared" si="19"/>
        <v>0</v>
      </c>
      <c r="CR28" s="74">
        <f t="shared" si="20"/>
        <v>0</v>
      </c>
      <c r="CS28" s="74">
        <f t="shared" si="21"/>
        <v>0</v>
      </c>
      <c r="CT28" s="74">
        <f t="shared" si="22"/>
        <v>0</v>
      </c>
      <c r="CU28" s="60"/>
      <c r="CV28" s="132">
        <v>24</v>
      </c>
      <c r="CW28" s="139"/>
      <c r="CX28" s="140"/>
      <c r="CY28" s="140"/>
      <c r="CZ28" s="140"/>
      <c r="DA28" s="142">
        <v>24655610</v>
      </c>
      <c r="DB28" s="144"/>
      <c r="DC28" s="140"/>
      <c r="DD28" s="143"/>
      <c r="DE28" s="143"/>
      <c r="DF28" s="143"/>
      <c r="DG28" s="143"/>
      <c r="DH28" s="143"/>
      <c r="DI28" s="120"/>
      <c r="DJ28" s="126">
        <v>24</v>
      </c>
      <c r="DK28" s="127">
        <f t="shared" si="50"/>
        <v>0</v>
      </c>
      <c r="DL28" s="127">
        <f t="shared" si="51"/>
        <v>0</v>
      </c>
      <c r="DM28" s="127">
        <f t="shared" si="52"/>
        <v>0</v>
      </c>
      <c r="DN28" s="127">
        <f t="shared" si="53"/>
        <v>0</v>
      </c>
      <c r="DO28" s="127">
        <f t="shared" si="54"/>
        <v>24655610</v>
      </c>
      <c r="DP28" s="127">
        <f t="shared" si="55"/>
        <v>0</v>
      </c>
      <c r="DQ28" s="127">
        <f t="shared" si="56"/>
        <v>0</v>
      </c>
      <c r="DR28" s="127">
        <f t="shared" si="57"/>
        <v>0</v>
      </c>
      <c r="DS28" s="127">
        <f t="shared" si="58"/>
        <v>0</v>
      </c>
      <c r="DT28" s="127">
        <f t="shared" si="59"/>
        <v>0</v>
      </c>
      <c r="DU28" s="127">
        <f t="shared" si="60"/>
        <v>0</v>
      </c>
      <c r="DV28" s="127">
        <f t="shared" si="61"/>
        <v>0</v>
      </c>
      <c r="DW28" s="169">
        <f t="array" ref="DW28">+MIN(IF(DK28:DV28&lt;&gt;0,DK28:DV28))</f>
        <v>24655610</v>
      </c>
      <c r="DX28" s="166">
        <v>24659018</v>
      </c>
      <c r="DY28" s="165" t="str">
        <f t="shared" si="24"/>
        <v>Cumple</v>
      </c>
      <c r="DZ28" s="122"/>
      <c r="EA28" s="145">
        <v>24</v>
      </c>
      <c r="EB28" s="171">
        <f t="shared" si="62"/>
        <v>0</v>
      </c>
      <c r="EC28" s="171">
        <f t="shared" si="25"/>
        <v>0</v>
      </c>
      <c r="ED28" s="171">
        <f t="shared" si="26"/>
        <v>0</v>
      </c>
      <c r="EE28" s="171">
        <f t="shared" si="27"/>
        <v>0</v>
      </c>
      <c r="EF28" s="171">
        <f t="shared" si="28"/>
        <v>40</v>
      </c>
      <c r="EG28" s="171">
        <f t="shared" si="29"/>
        <v>0</v>
      </c>
      <c r="EH28" s="171">
        <f t="shared" si="30"/>
        <v>0</v>
      </c>
      <c r="EI28" s="171">
        <f t="shared" si="31"/>
        <v>0</v>
      </c>
      <c r="EJ28" s="171">
        <f t="shared" si="32"/>
        <v>0</v>
      </c>
      <c r="EK28" s="171">
        <f t="shared" si="33"/>
        <v>0</v>
      </c>
      <c r="EL28" s="171">
        <f t="shared" si="34"/>
        <v>0</v>
      </c>
      <c r="EM28" s="171">
        <f t="shared" si="35"/>
        <v>0</v>
      </c>
      <c r="EN28" s="120"/>
      <c r="EO28" s="119">
        <v>24</v>
      </c>
      <c r="EP28" s="177">
        <f t="shared" si="36"/>
        <v>100</v>
      </c>
      <c r="EQ28" s="178" t="str">
        <f>+IF(MAXA(ES28:FD28)=0,"NO ADJUDICADO Y DESIERTO",HLOOKUP(MAXA(ES28:FD28),ES28:$FD$65,(62-EO28),FALSE))</f>
        <v>SUCONEL</v>
      </c>
      <c r="ER28" s="179">
        <f t="shared" si="63"/>
        <v>24655610</v>
      </c>
      <c r="ES28" s="180">
        <f t="shared" si="37"/>
        <v>0</v>
      </c>
      <c r="ET28" s="180">
        <f t="shared" si="38"/>
        <v>0</v>
      </c>
      <c r="EU28" s="180">
        <f t="shared" si="39"/>
        <v>0</v>
      </c>
      <c r="EV28" s="180">
        <f t="shared" si="40"/>
        <v>0</v>
      </c>
      <c r="EW28" s="180">
        <f t="shared" si="41"/>
        <v>100</v>
      </c>
      <c r="EX28" s="180">
        <f t="shared" si="42"/>
        <v>0</v>
      </c>
      <c r="EY28" s="180">
        <f t="shared" si="43"/>
        <v>0</v>
      </c>
      <c r="EZ28" s="180">
        <f t="shared" si="44"/>
        <v>0</v>
      </c>
      <c r="FA28" s="180">
        <f t="shared" si="45"/>
        <v>0</v>
      </c>
      <c r="FB28" s="180">
        <f t="shared" si="46"/>
        <v>0</v>
      </c>
      <c r="FC28" s="180">
        <f t="shared" si="47"/>
        <v>0</v>
      </c>
      <c r="FD28" s="180">
        <f t="shared" si="48"/>
        <v>0</v>
      </c>
      <c r="FE28" s="120"/>
      <c r="FF28" s="121"/>
      <c r="FG28" s="121"/>
      <c r="FH28" s="121"/>
      <c r="FI28" s="121"/>
      <c r="FJ28" s="121"/>
      <c r="FK28" s="121"/>
      <c r="FL28" s="121"/>
      <c r="FM28" s="121"/>
      <c r="FN28" s="121"/>
      <c r="FO28" s="121"/>
    </row>
    <row r="29" spans="1:171" ht="16.5" x14ac:dyDescent="0.35">
      <c r="A29" s="60"/>
      <c r="B29" s="73">
        <v>25</v>
      </c>
      <c r="C29" s="11"/>
      <c r="D29" s="12"/>
      <c r="E29" s="12"/>
      <c r="F29" s="12"/>
      <c r="G29" s="20"/>
      <c r="H29" s="13"/>
      <c r="I29" s="12"/>
      <c r="J29" s="14"/>
      <c r="K29" s="14"/>
      <c r="L29" s="12" t="s">
        <v>80</v>
      </c>
      <c r="M29" s="14"/>
      <c r="N29" s="14"/>
      <c r="O29" s="60"/>
      <c r="P29" s="73">
        <v>25</v>
      </c>
      <c r="Q29" s="11"/>
      <c r="R29" s="12"/>
      <c r="S29" s="12"/>
      <c r="T29" s="12"/>
      <c r="U29" s="20"/>
      <c r="V29" s="13"/>
      <c r="W29" s="12"/>
      <c r="X29" s="14"/>
      <c r="Y29" s="14"/>
      <c r="Z29" s="12" t="s">
        <v>80</v>
      </c>
      <c r="AA29" s="14"/>
      <c r="AB29" s="14"/>
      <c r="AC29" s="75"/>
      <c r="AD29" s="73">
        <v>25</v>
      </c>
      <c r="AE29" s="100"/>
      <c r="AF29" s="97"/>
      <c r="AG29" s="97"/>
      <c r="AH29" s="97"/>
      <c r="AI29" s="101"/>
      <c r="AJ29" s="104"/>
      <c r="AK29" s="97"/>
      <c r="AL29" s="102"/>
      <c r="AM29" s="102"/>
      <c r="AN29" s="12" t="s">
        <v>19</v>
      </c>
      <c r="AO29" s="102"/>
      <c r="AP29" s="102"/>
      <c r="AQ29" s="60"/>
      <c r="AR29" s="73">
        <v>25</v>
      </c>
      <c r="AS29" s="100"/>
      <c r="AT29" s="97"/>
      <c r="AU29" s="97"/>
      <c r="AV29" s="97"/>
      <c r="AW29" s="101"/>
      <c r="AX29" s="104"/>
      <c r="AY29" s="97"/>
      <c r="AZ29" s="102"/>
      <c r="BA29" s="102"/>
      <c r="BB29" s="12" t="s">
        <v>19</v>
      </c>
      <c r="BC29" s="102"/>
      <c r="BD29" s="102"/>
      <c r="BE29" s="60"/>
      <c r="BF29" s="73">
        <v>25</v>
      </c>
      <c r="BG29" s="125" t="str">
        <f t="shared" si="0"/>
        <v/>
      </c>
      <c r="BH29" s="125" t="str">
        <f t="shared" si="1"/>
        <v/>
      </c>
      <c r="BI29" s="125" t="str">
        <f t="shared" si="2"/>
        <v/>
      </c>
      <c r="BJ29" s="125" t="str">
        <f t="shared" si="3"/>
        <v/>
      </c>
      <c r="BK29" s="125" t="str">
        <f t="shared" si="4"/>
        <v/>
      </c>
      <c r="BL29" s="125" t="str">
        <f t="shared" si="5"/>
        <v/>
      </c>
      <c r="BM29" s="125" t="str">
        <f t="shared" si="6"/>
        <v/>
      </c>
      <c r="BN29" s="125" t="str">
        <f t="shared" si="7"/>
        <v/>
      </c>
      <c r="BO29" s="125" t="str">
        <f t="shared" si="8"/>
        <v/>
      </c>
      <c r="BP29" s="125" t="str">
        <f t="shared" si="9"/>
        <v>NO CUMPLE</v>
      </c>
      <c r="BQ29" s="125" t="str">
        <f t="shared" si="10"/>
        <v/>
      </c>
      <c r="BR29" s="125" t="str">
        <f t="shared" si="11"/>
        <v/>
      </c>
      <c r="BS29" s="60"/>
      <c r="BT29" s="73">
        <v>25</v>
      </c>
      <c r="BU29" s="100"/>
      <c r="BV29" s="97"/>
      <c r="BW29" s="97"/>
      <c r="BX29" s="97"/>
      <c r="BY29" s="101"/>
      <c r="BZ29" s="104"/>
      <c r="CA29" s="97"/>
      <c r="CB29" s="102"/>
      <c r="CC29" s="102"/>
      <c r="CD29" s="12" t="s">
        <v>352</v>
      </c>
      <c r="CE29" s="102"/>
      <c r="CF29" s="102"/>
      <c r="CG29" s="60"/>
      <c r="CH29" s="73">
        <v>25</v>
      </c>
      <c r="CI29" s="74">
        <f t="shared" si="49"/>
        <v>0</v>
      </c>
      <c r="CJ29" s="74">
        <f t="shared" si="12"/>
        <v>0</v>
      </c>
      <c r="CK29" s="74">
        <f t="shared" si="13"/>
        <v>0</v>
      </c>
      <c r="CL29" s="74">
        <f t="shared" si="14"/>
        <v>0</v>
      </c>
      <c r="CM29" s="74">
        <f t="shared" si="15"/>
        <v>0</v>
      </c>
      <c r="CN29" s="74">
        <f t="shared" si="16"/>
        <v>0</v>
      </c>
      <c r="CO29" s="74">
        <f t="shared" si="17"/>
        <v>0</v>
      </c>
      <c r="CP29" s="74">
        <f t="shared" si="18"/>
        <v>0</v>
      </c>
      <c r="CQ29" s="74">
        <f t="shared" si="19"/>
        <v>0</v>
      </c>
      <c r="CR29" s="74">
        <f t="shared" si="20"/>
        <v>0</v>
      </c>
      <c r="CS29" s="74">
        <f t="shared" si="21"/>
        <v>0</v>
      </c>
      <c r="CT29" s="74">
        <f t="shared" si="22"/>
        <v>0</v>
      </c>
      <c r="CU29" s="60"/>
      <c r="CV29" s="132">
        <v>25</v>
      </c>
      <c r="CW29" s="139"/>
      <c r="CX29" s="140"/>
      <c r="CY29" s="140"/>
      <c r="CZ29" s="140"/>
      <c r="DA29" s="141"/>
      <c r="DB29" s="144"/>
      <c r="DC29" s="140"/>
      <c r="DD29" s="143"/>
      <c r="DE29" s="143"/>
      <c r="DF29" s="142">
        <v>996292</v>
      </c>
      <c r="DG29" s="143"/>
      <c r="DH29" s="143"/>
      <c r="DI29" s="120"/>
      <c r="DJ29" s="126">
        <v>25</v>
      </c>
      <c r="DK29" s="127">
        <f t="shared" si="50"/>
        <v>0</v>
      </c>
      <c r="DL29" s="127">
        <f t="shared" si="51"/>
        <v>0</v>
      </c>
      <c r="DM29" s="127">
        <f t="shared" si="52"/>
        <v>0</v>
      </c>
      <c r="DN29" s="127">
        <f t="shared" si="53"/>
        <v>0</v>
      </c>
      <c r="DO29" s="127">
        <f t="shared" si="54"/>
        <v>0</v>
      </c>
      <c r="DP29" s="127">
        <f t="shared" si="55"/>
        <v>0</v>
      </c>
      <c r="DQ29" s="127">
        <f t="shared" si="56"/>
        <v>0</v>
      </c>
      <c r="DR29" s="127">
        <f t="shared" si="57"/>
        <v>0</v>
      </c>
      <c r="DS29" s="127">
        <f t="shared" si="58"/>
        <v>0</v>
      </c>
      <c r="DT29" s="127">
        <f t="shared" si="59"/>
        <v>0</v>
      </c>
      <c r="DU29" s="127">
        <f t="shared" si="60"/>
        <v>0</v>
      </c>
      <c r="DV29" s="127">
        <f t="shared" si="61"/>
        <v>0</v>
      </c>
      <c r="DW29" s="169">
        <f t="array" ref="DW29">+MIN(IF(DK29:DV29&lt;&gt;0,DK29:DV29))</f>
        <v>0</v>
      </c>
      <c r="DX29" s="166">
        <v>1194086</v>
      </c>
      <c r="DY29" s="165" t="str">
        <f t="shared" si="24"/>
        <v>Cumple</v>
      </c>
      <c r="DZ29" s="122"/>
      <c r="EA29" s="145">
        <v>25</v>
      </c>
      <c r="EB29" s="171">
        <f t="shared" si="62"/>
        <v>0</v>
      </c>
      <c r="EC29" s="171">
        <f t="shared" si="25"/>
        <v>0</v>
      </c>
      <c r="ED29" s="171">
        <f t="shared" si="26"/>
        <v>0</v>
      </c>
      <c r="EE29" s="171">
        <f t="shared" si="27"/>
        <v>0</v>
      </c>
      <c r="EF29" s="171">
        <f t="shared" si="28"/>
        <v>0</v>
      </c>
      <c r="EG29" s="171">
        <f t="shared" si="29"/>
        <v>0</v>
      </c>
      <c r="EH29" s="171">
        <f t="shared" si="30"/>
        <v>0</v>
      </c>
      <c r="EI29" s="171">
        <f t="shared" si="31"/>
        <v>0</v>
      </c>
      <c r="EJ29" s="171">
        <f t="shared" si="32"/>
        <v>0</v>
      </c>
      <c r="EK29" s="171">
        <f t="shared" si="33"/>
        <v>0</v>
      </c>
      <c r="EL29" s="171">
        <f t="shared" si="34"/>
        <v>0</v>
      </c>
      <c r="EM29" s="171">
        <f t="shared" si="35"/>
        <v>0</v>
      </c>
      <c r="EN29" s="120"/>
      <c r="EO29" s="119">
        <v>25</v>
      </c>
      <c r="EP29" s="177">
        <f t="shared" si="36"/>
        <v>0</v>
      </c>
      <c r="EQ29" s="178" t="str">
        <f>+IF(MAXA(ES29:FD29)=0,"NO ADJUDICADO Y DESIERTO",HLOOKUP(MAXA(ES29:FD29),ES29:$FD$65,(62-EO29),FALSE))</f>
        <v>NO ADJUDICADO Y DESIERTO</v>
      </c>
      <c r="ER29" s="179">
        <f t="shared" si="63"/>
        <v>0</v>
      </c>
      <c r="ES29" s="180">
        <f t="shared" si="37"/>
        <v>0</v>
      </c>
      <c r="ET29" s="180">
        <f t="shared" si="38"/>
        <v>0</v>
      </c>
      <c r="EU29" s="180">
        <f t="shared" si="39"/>
        <v>0</v>
      </c>
      <c r="EV29" s="180">
        <f t="shared" si="40"/>
        <v>0</v>
      </c>
      <c r="EW29" s="180">
        <f t="shared" si="41"/>
        <v>0</v>
      </c>
      <c r="EX29" s="180">
        <f t="shared" si="42"/>
        <v>0</v>
      </c>
      <c r="EY29" s="180">
        <f t="shared" si="43"/>
        <v>0</v>
      </c>
      <c r="EZ29" s="180">
        <f t="shared" si="44"/>
        <v>0</v>
      </c>
      <c r="FA29" s="180">
        <f t="shared" si="45"/>
        <v>0</v>
      </c>
      <c r="FB29" s="180">
        <f t="shared" si="46"/>
        <v>0</v>
      </c>
      <c r="FC29" s="180">
        <f t="shared" si="47"/>
        <v>0</v>
      </c>
      <c r="FD29" s="180">
        <f t="shared" si="48"/>
        <v>0</v>
      </c>
      <c r="FE29" s="120"/>
      <c r="FF29" s="121"/>
      <c r="FG29" s="121"/>
      <c r="FH29" s="121"/>
      <c r="FI29" s="121"/>
      <c r="FJ29" s="121"/>
      <c r="FK29" s="121"/>
      <c r="FL29" s="121"/>
      <c r="FM29" s="121"/>
      <c r="FN29" s="121"/>
      <c r="FO29" s="121"/>
    </row>
    <row r="30" spans="1:171" ht="16.5" hidden="1" x14ac:dyDescent="0.35">
      <c r="A30" s="60"/>
      <c r="B30" s="73">
        <v>26</v>
      </c>
      <c r="C30" s="11"/>
      <c r="D30" s="12"/>
      <c r="E30" s="12"/>
      <c r="F30" s="12" t="s">
        <v>19</v>
      </c>
      <c r="G30" s="12" t="s">
        <v>19</v>
      </c>
      <c r="H30" s="13"/>
      <c r="I30" s="12"/>
      <c r="J30" s="14"/>
      <c r="K30" s="12" t="s">
        <v>19</v>
      </c>
      <c r="L30" s="76" t="s">
        <v>80</v>
      </c>
      <c r="M30" s="14"/>
      <c r="N30" s="14"/>
      <c r="O30" s="60"/>
      <c r="P30" s="73">
        <v>26</v>
      </c>
      <c r="Q30" s="11"/>
      <c r="R30" s="12"/>
      <c r="S30" s="12"/>
      <c r="T30" s="12" t="s">
        <v>80</v>
      </c>
      <c r="U30" s="12" t="s">
        <v>80</v>
      </c>
      <c r="V30" s="13"/>
      <c r="W30" s="12"/>
      <c r="X30" s="14"/>
      <c r="Y30" s="12" t="s">
        <v>19</v>
      </c>
      <c r="Z30" s="12" t="s">
        <v>80</v>
      </c>
      <c r="AA30" s="14"/>
      <c r="AB30" s="14"/>
      <c r="AC30" s="75"/>
      <c r="AD30" s="73">
        <v>26</v>
      </c>
      <c r="AE30" s="100"/>
      <c r="AF30" s="97"/>
      <c r="AG30" s="97"/>
      <c r="AH30" s="12" t="s">
        <v>19</v>
      </c>
      <c r="AI30" s="12" t="s">
        <v>19</v>
      </c>
      <c r="AJ30" s="104"/>
      <c r="AK30" s="97"/>
      <c r="AL30" s="102"/>
      <c r="AM30" s="12" t="s">
        <v>19</v>
      </c>
      <c r="AN30" s="12" t="s">
        <v>19</v>
      </c>
      <c r="AO30" s="102"/>
      <c r="AP30" s="102"/>
      <c r="AQ30" s="60"/>
      <c r="AR30" s="73">
        <v>26</v>
      </c>
      <c r="AS30" s="100"/>
      <c r="AT30" s="97"/>
      <c r="AU30" s="97"/>
      <c r="AV30" s="12" t="s">
        <v>19</v>
      </c>
      <c r="AW30" s="12" t="s">
        <v>19</v>
      </c>
      <c r="AX30" s="104"/>
      <c r="AY30" s="97"/>
      <c r="AZ30" s="102"/>
      <c r="BA30" s="12" t="s">
        <v>19</v>
      </c>
      <c r="BB30" s="12" t="s">
        <v>19</v>
      </c>
      <c r="BC30" s="102"/>
      <c r="BD30" s="102"/>
      <c r="BE30" s="60"/>
      <c r="BF30" s="73">
        <v>26</v>
      </c>
      <c r="BG30" s="125" t="str">
        <f t="shared" si="0"/>
        <v/>
      </c>
      <c r="BH30" s="125" t="str">
        <f t="shared" si="1"/>
        <v/>
      </c>
      <c r="BI30" s="125" t="str">
        <f t="shared" si="2"/>
        <v/>
      </c>
      <c r="BJ30" s="125" t="str">
        <f t="shared" si="3"/>
        <v>NO CUMPLE</v>
      </c>
      <c r="BK30" s="125" t="str">
        <f t="shared" si="4"/>
        <v>NO CUMPLE</v>
      </c>
      <c r="BL30" s="125" t="str">
        <f t="shared" si="5"/>
        <v/>
      </c>
      <c r="BM30" s="125" t="str">
        <f t="shared" si="6"/>
        <v/>
      </c>
      <c r="BN30" s="125" t="str">
        <f t="shared" si="7"/>
        <v/>
      </c>
      <c r="BO30" s="125" t="str">
        <f t="shared" si="8"/>
        <v>CUMPLE</v>
      </c>
      <c r="BP30" s="125" t="str">
        <f t="shared" si="9"/>
        <v>NO CUMPLE</v>
      </c>
      <c r="BQ30" s="125" t="str">
        <f t="shared" si="10"/>
        <v/>
      </c>
      <c r="BR30" s="125" t="str">
        <f t="shared" si="11"/>
        <v/>
      </c>
      <c r="BS30" s="60"/>
      <c r="BT30" s="73">
        <v>26</v>
      </c>
      <c r="BU30" s="100"/>
      <c r="BV30" s="97"/>
      <c r="BW30" s="97"/>
      <c r="BX30" s="12" t="s">
        <v>353</v>
      </c>
      <c r="BY30" s="12" t="s">
        <v>349</v>
      </c>
      <c r="BZ30" s="104"/>
      <c r="CA30" s="97"/>
      <c r="CB30" s="102"/>
      <c r="CC30" s="117" t="s">
        <v>348</v>
      </c>
      <c r="CD30" s="12" t="s">
        <v>352</v>
      </c>
      <c r="CE30" s="102"/>
      <c r="CF30" s="102"/>
      <c r="CG30" s="60"/>
      <c r="CH30" s="73">
        <v>26</v>
      </c>
      <c r="CI30" s="74">
        <f t="shared" si="49"/>
        <v>0</v>
      </c>
      <c r="CJ30" s="74">
        <f t="shared" si="12"/>
        <v>0</v>
      </c>
      <c r="CK30" s="74">
        <f t="shared" si="13"/>
        <v>0</v>
      </c>
      <c r="CL30" s="74">
        <f t="shared" si="14"/>
        <v>0</v>
      </c>
      <c r="CM30" s="74">
        <f t="shared" si="15"/>
        <v>20</v>
      </c>
      <c r="CN30" s="74">
        <f t="shared" si="16"/>
        <v>0</v>
      </c>
      <c r="CO30" s="74">
        <f t="shared" si="17"/>
        <v>0</v>
      </c>
      <c r="CP30" s="74">
        <f t="shared" si="18"/>
        <v>0</v>
      </c>
      <c r="CQ30" s="74">
        <f t="shared" si="19"/>
        <v>60</v>
      </c>
      <c r="CR30" s="74">
        <f t="shared" si="20"/>
        <v>0</v>
      </c>
      <c r="CS30" s="74">
        <f t="shared" si="21"/>
        <v>0</v>
      </c>
      <c r="CT30" s="74">
        <f t="shared" si="22"/>
        <v>0</v>
      </c>
      <c r="CU30" s="60"/>
      <c r="CV30" s="132">
        <v>26</v>
      </c>
      <c r="CW30" s="139"/>
      <c r="CX30" s="140"/>
      <c r="CY30" s="140"/>
      <c r="CZ30" s="142">
        <v>5578868</v>
      </c>
      <c r="DA30" s="142">
        <v>5698727</v>
      </c>
      <c r="DB30" s="144"/>
      <c r="DC30" s="140"/>
      <c r="DD30" s="143"/>
      <c r="DE30" s="133">
        <v>5236000</v>
      </c>
      <c r="DF30" s="142">
        <v>3921574</v>
      </c>
      <c r="DG30" s="143"/>
      <c r="DH30" s="143"/>
      <c r="DI30" s="120"/>
      <c r="DJ30" s="126">
        <v>26</v>
      </c>
      <c r="DK30" s="127">
        <f t="shared" si="50"/>
        <v>0</v>
      </c>
      <c r="DL30" s="127">
        <f t="shared" si="51"/>
        <v>0</v>
      </c>
      <c r="DM30" s="127">
        <f t="shared" si="52"/>
        <v>0</v>
      </c>
      <c r="DN30" s="127">
        <f t="shared" si="53"/>
        <v>0</v>
      </c>
      <c r="DO30" s="127">
        <f t="shared" si="54"/>
        <v>0</v>
      </c>
      <c r="DP30" s="127">
        <f t="shared" si="55"/>
        <v>0</v>
      </c>
      <c r="DQ30" s="127">
        <f t="shared" si="56"/>
        <v>0</v>
      </c>
      <c r="DR30" s="127">
        <f t="shared" si="57"/>
        <v>0</v>
      </c>
      <c r="DS30" s="127">
        <f t="shared" si="58"/>
        <v>5236000</v>
      </c>
      <c r="DT30" s="127">
        <f t="shared" si="59"/>
        <v>0</v>
      </c>
      <c r="DU30" s="127">
        <f t="shared" si="60"/>
        <v>0</v>
      </c>
      <c r="DV30" s="127">
        <f t="shared" si="61"/>
        <v>0</v>
      </c>
      <c r="DW30" s="169">
        <f t="array" ref="DW30">+MIN(IF(DK30:DV30&lt;&gt;0,DK30:DV30))</f>
        <v>5236000</v>
      </c>
      <c r="DX30" s="166">
        <v>6498726</v>
      </c>
      <c r="DY30" s="165" t="str">
        <f t="shared" si="24"/>
        <v>Cumple</v>
      </c>
      <c r="DZ30" s="122"/>
      <c r="EA30" s="145">
        <v>26</v>
      </c>
      <c r="EB30" s="171">
        <f t="shared" si="62"/>
        <v>0</v>
      </c>
      <c r="EC30" s="171">
        <f t="shared" si="25"/>
        <v>0</v>
      </c>
      <c r="ED30" s="171">
        <f t="shared" si="26"/>
        <v>0</v>
      </c>
      <c r="EE30" s="171">
        <f t="shared" si="27"/>
        <v>0</v>
      </c>
      <c r="EF30" s="171">
        <f t="shared" si="28"/>
        <v>0</v>
      </c>
      <c r="EG30" s="171">
        <f t="shared" si="29"/>
        <v>0</v>
      </c>
      <c r="EH30" s="171">
        <f t="shared" si="30"/>
        <v>0</v>
      </c>
      <c r="EI30" s="171">
        <f t="shared" si="31"/>
        <v>0</v>
      </c>
      <c r="EJ30" s="171">
        <f t="shared" si="32"/>
        <v>40</v>
      </c>
      <c r="EK30" s="171">
        <f t="shared" si="33"/>
        <v>0</v>
      </c>
      <c r="EL30" s="171">
        <f t="shared" si="34"/>
        <v>0</v>
      </c>
      <c r="EM30" s="171">
        <f t="shared" si="35"/>
        <v>0</v>
      </c>
      <c r="EN30" s="120"/>
      <c r="EO30" s="119">
        <v>26</v>
      </c>
      <c r="EP30" s="177">
        <f t="shared" si="36"/>
        <v>100</v>
      </c>
      <c r="EQ30" s="178" t="str">
        <f>+IF(MAXA(ES30:FD30)=0,"NO ADJUDICADO Y DESIERTO",HLOOKUP(MAXA(ES30:FD30),ES30:$FD$65,(62-EO30),FALSE))</f>
        <v>ICL</v>
      </c>
      <c r="ER30" s="179">
        <f t="shared" si="63"/>
        <v>5236000</v>
      </c>
      <c r="ES30" s="180">
        <f t="shared" si="37"/>
        <v>0</v>
      </c>
      <c r="ET30" s="180">
        <f t="shared" si="38"/>
        <v>0</v>
      </c>
      <c r="EU30" s="180">
        <f t="shared" si="39"/>
        <v>0</v>
      </c>
      <c r="EV30" s="180">
        <f t="shared" si="40"/>
        <v>0</v>
      </c>
      <c r="EW30" s="180">
        <f t="shared" si="41"/>
        <v>0</v>
      </c>
      <c r="EX30" s="180">
        <f t="shared" si="42"/>
        <v>0</v>
      </c>
      <c r="EY30" s="180">
        <f t="shared" si="43"/>
        <v>0</v>
      </c>
      <c r="EZ30" s="180">
        <f t="shared" si="44"/>
        <v>0</v>
      </c>
      <c r="FA30" s="180">
        <f t="shared" si="45"/>
        <v>100</v>
      </c>
      <c r="FB30" s="180">
        <f t="shared" si="46"/>
        <v>0</v>
      </c>
      <c r="FC30" s="180">
        <f t="shared" si="47"/>
        <v>0</v>
      </c>
      <c r="FD30" s="180">
        <f t="shared" si="48"/>
        <v>0</v>
      </c>
      <c r="FE30" s="120"/>
      <c r="FF30" s="121"/>
      <c r="FG30" s="121"/>
      <c r="FH30" s="121"/>
      <c r="FI30" s="121"/>
      <c r="FJ30" s="121"/>
      <c r="FK30" s="121"/>
      <c r="FL30" s="121"/>
      <c r="FM30" s="121"/>
      <c r="FN30" s="121"/>
      <c r="FO30" s="121"/>
    </row>
    <row r="31" spans="1:171" ht="16.5" hidden="1" x14ac:dyDescent="0.35">
      <c r="A31" s="60"/>
      <c r="B31" s="73">
        <v>27</v>
      </c>
      <c r="C31" s="11"/>
      <c r="D31" s="12"/>
      <c r="E31" s="12"/>
      <c r="F31" s="12"/>
      <c r="G31" s="20"/>
      <c r="H31" s="13"/>
      <c r="I31" s="12"/>
      <c r="J31" s="14"/>
      <c r="K31" s="14"/>
      <c r="L31" s="12" t="s">
        <v>19</v>
      </c>
      <c r="M31" s="14"/>
      <c r="N31" s="12" t="s">
        <v>19</v>
      </c>
      <c r="O31" s="60"/>
      <c r="P31" s="73">
        <v>27</v>
      </c>
      <c r="Q31" s="11"/>
      <c r="R31" s="12"/>
      <c r="S31" s="12"/>
      <c r="T31" s="12"/>
      <c r="U31" s="20"/>
      <c r="V31" s="13"/>
      <c r="W31" s="12"/>
      <c r="X31" s="14"/>
      <c r="Y31" s="14"/>
      <c r="Z31" s="12" t="s">
        <v>19</v>
      </c>
      <c r="AA31" s="14"/>
      <c r="AB31" s="12" t="s">
        <v>80</v>
      </c>
      <c r="AC31" s="75"/>
      <c r="AD31" s="73">
        <v>27</v>
      </c>
      <c r="AE31" s="100"/>
      <c r="AF31" s="97"/>
      <c r="AG31" s="97"/>
      <c r="AH31" s="97"/>
      <c r="AI31" s="101"/>
      <c r="AJ31" s="104"/>
      <c r="AK31" s="97"/>
      <c r="AL31" s="102"/>
      <c r="AM31" s="102"/>
      <c r="AN31" s="12" t="s">
        <v>19</v>
      </c>
      <c r="AO31" s="102"/>
      <c r="AP31" s="12" t="s">
        <v>19</v>
      </c>
      <c r="AQ31" s="60"/>
      <c r="AR31" s="73">
        <v>27</v>
      </c>
      <c r="AS31" s="100"/>
      <c r="AT31" s="97"/>
      <c r="AU31" s="97"/>
      <c r="AV31" s="97"/>
      <c r="AW31" s="101"/>
      <c r="AX31" s="104"/>
      <c r="AY31" s="97"/>
      <c r="AZ31" s="102"/>
      <c r="BA31" s="102"/>
      <c r="BB31" s="12" t="s">
        <v>19</v>
      </c>
      <c r="BC31" s="102"/>
      <c r="BD31" s="12" t="s">
        <v>19</v>
      </c>
      <c r="BE31" s="60"/>
      <c r="BF31" s="73">
        <v>27</v>
      </c>
      <c r="BG31" s="125" t="str">
        <f t="shared" si="0"/>
        <v/>
      </c>
      <c r="BH31" s="125" t="str">
        <f t="shared" si="1"/>
        <v/>
      </c>
      <c r="BI31" s="125" t="str">
        <f t="shared" si="2"/>
        <v/>
      </c>
      <c r="BJ31" s="125" t="str">
        <f t="shared" si="3"/>
        <v/>
      </c>
      <c r="BK31" s="125" t="str">
        <f t="shared" si="4"/>
        <v/>
      </c>
      <c r="BL31" s="125" t="str">
        <f t="shared" si="5"/>
        <v/>
      </c>
      <c r="BM31" s="125" t="str">
        <f t="shared" si="6"/>
        <v/>
      </c>
      <c r="BN31" s="125" t="str">
        <f t="shared" si="7"/>
        <v/>
      </c>
      <c r="BO31" s="125" t="str">
        <f t="shared" si="8"/>
        <v/>
      </c>
      <c r="BP31" s="125" t="str">
        <f t="shared" si="9"/>
        <v>CUMPLE</v>
      </c>
      <c r="BQ31" s="125" t="str">
        <f t="shared" si="10"/>
        <v/>
      </c>
      <c r="BR31" s="125" t="str">
        <f t="shared" si="11"/>
        <v>NO CUMPLE</v>
      </c>
      <c r="BS31" s="60"/>
      <c r="BT31" s="73">
        <v>27</v>
      </c>
      <c r="BU31" s="100"/>
      <c r="BV31" s="97"/>
      <c r="BW31" s="97"/>
      <c r="BX31" s="97"/>
      <c r="BY31" s="101"/>
      <c r="BZ31" s="104"/>
      <c r="CA31" s="97"/>
      <c r="CB31" s="102"/>
      <c r="CC31" s="102"/>
      <c r="CD31" s="117" t="s">
        <v>349</v>
      </c>
      <c r="CE31" s="102"/>
      <c r="CF31" s="117" t="s">
        <v>349</v>
      </c>
      <c r="CG31" s="60"/>
      <c r="CH31" s="73">
        <v>27</v>
      </c>
      <c r="CI31" s="74">
        <f t="shared" si="49"/>
        <v>0</v>
      </c>
      <c r="CJ31" s="74">
        <f t="shared" si="12"/>
        <v>0</v>
      </c>
      <c r="CK31" s="74">
        <f t="shared" si="13"/>
        <v>0</v>
      </c>
      <c r="CL31" s="74">
        <f t="shared" si="14"/>
        <v>0</v>
      </c>
      <c r="CM31" s="74">
        <f t="shared" si="15"/>
        <v>0</v>
      </c>
      <c r="CN31" s="74">
        <f t="shared" si="16"/>
        <v>0</v>
      </c>
      <c r="CO31" s="74">
        <f t="shared" si="17"/>
        <v>0</v>
      </c>
      <c r="CP31" s="74">
        <f t="shared" si="18"/>
        <v>0</v>
      </c>
      <c r="CQ31" s="74">
        <f t="shared" si="19"/>
        <v>0</v>
      </c>
      <c r="CR31" s="74">
        <f t="shared" si="20"/>
        <v>20</v>
      </c>
      <c r="CS31" s="74">
        <f t="shared" si="21"/>
        <v>0</v>
      </c>
      <c r="CT31" s="74">
        <f t="shared" si="22"/>
        <v>20</v>
      </c>
      <c r="CU31" s="60"/>
      <c r="CV31" s="132">
        <v>27</v>
      </c>
      <c r="CW31" s="139"/>
      <c r="CX31" s="140"/>
      <c r="CY31" s="140"/>
      <c r="CZ31" s="140"/>
      <c r="DA31" s="141"/>
      <c r="DB31" s="144"/>
      <c r="DC31" s="140"/>
      <c r="DD31" s="143"/>
      <c r="DE31" s="143"/>
      <c r="DF31" s="133">
        <v>16660000</v>
      </c>
      <c r="DG31" s="143"/>
      <c r="DH31" s="133">
        <v>17624257</v>
      </c>
      <c r="DI31" s="120"/>
      <c r="DJ31" s="126">
        <v>27</v>
      </c>
      <c r="DK31" s="127">
        <f t="shared" si="50"/>
        <v>0</v>
      </c>
      <c r="DL31" s="127">
        <f t="shared" si="51"/>
        <v>0</v>
      </c>
      <c r="DM31" s="127">
        <f t="shared" si="52"/>
        <v>0</v>
      </c>
      <c r="DN31" s="127">
        <f t="shared" si="53"/>
        <v>0</v>
      </c>
      <c r="DO31" s="127">
        <f t="shared" si="54"/>
        <v>0</v>
      </c>
      <c r="DP31" s="127">
        <f t="shared" si="55"/>
        <v>0</v>
      </c>
      <c r="DQ31" s="127">
        <f t="shared" si="56"/>
        <v>0</v>
      </c>
      <c r="DR31" s="127">
        <f t="shared" si="57"/>
        <v>0</v>
      </c>
      <c r="DS31" s="127">
        <f t="shared" si="58"/>
        <v>0</v>
      </c>
      <c r="DT31" s="127">
        <f t="shared" si="59"/>
        <v>16660000</v>
      </c>
      <c r="DU31" s="127">
        <f t="shared" si="60"/>
        <v>0</v>
      </c>
      <c r="DV31" s="127">
        <f t="shared" si="61"/>
        <v>0</v>
      </c>
      <c r="DW31" s="169">
        <f t="array" ref="DW31">+MIN(IF(DK31:DV31&lt;&gt;0,DK31:DV31))</f>
        <v>16660000</v>
      </c>
      <c r="DX31" s="166">
        <v>18009349</v>
      </c>
      <c r="DY31" s="165" t="str">
        <f t="shared" si="24"/>
        <v>Cumple</v>
      </c>
      <c r="DZ31" s="122"/>
      <c r="EA31" s="145">
        <v>27</v>
      </c>
      <c r="EB31" s="171">
        <f t="shared" si="62"/>
        <v>0</v>
      </c>
      <c r="EC31" s="171">
        <f t="shared" si="25"/>
        <v>0</v>
      </c>
      <c r="ED31" s="171">
        <f t="shared" si="26"/>
        <v>0</v>
      </c>
      <c r="EE31" s="171">
        <f t="shared" si="27"/>
        <v>0</v>
      </c>
      <c r="EF31" s="171">
        <f t="shared" si="28"/>
        <v>0</v>
      </c>
      <c r="EG31" s="171">
        <f t="shared" si="29"/>
        <v>0</v>
      </c>
      <c r="EH31" s="171">
        <f t="shared" si="30"/>
        <v>0</v>
      </c>
      <c r="EI31" s="171">
        <f t="shared" si="31"/>
        <v>0</v>
      </c>
      <c r="EJ31" s="171">
        <f t="shared" si="32"/>
        <v>0</v>
      </c>
      <c r="EK31" s="171">
        <f t="shared" si="33"/>
        <v>40</v>
      </c>
      <c r="EL31" s="171">
        <f t="shared" si="34"/>
        <v>0</v>
      </c>
      <c r="EM31" s="171">
        <f t="shared" si="35"/>
        <v>0</v>
      </c>
      <c r="EN31" s="120"/>
      <c r="EO31" s="119">
        <v>27</v>
      </c>
      <c r="EP31" s="177">
        <f t="shared" si="36"/>
        <v>60</v>
      </c>
      <c r="EQ31" s="178" t="str">
        <f>+IF(MAXA(ES31:FD31)=0,"NO ADJUDICADO Y DESIERTO",HLOOKUP(MAXA(ES31:FD31),ES31:$FD$65,(62-EO31),FALSE))</f>
        <v>SANDOX</v>
      </c>
      <c r="ER31" s="179">
        <f t="shared" si="63"/>
        <v>16660000</v>
      </c>
      <c r="ES31" s="180">
        <f t="shared" si="37"/>
        <v>0</v>
      </c>
      <c r="ET31" s="180">
        <f t="shared" si="38"/>
        <v>0</v>
      </c>
      <c r="EU31" s="180">
        <f t="shared" si="39"/>
        <v>0</v>
      </c>
      <c r="EV31" s="180">
        <f t="shared" si="40"/>
        <v>0</v>
      </c>
      <c r="EW31" s="180">
        <f t="shared" si="41"/>
        <v>0</v>
      </c>
      <c r="EX31" s="180">
        <f t="shared" si="42"/>
        <v>0</v>
      </c>
      <c r="EY31" s="180">
        <f t="shared" si="43"/>
        <v>0</v>
      </c>
      <c r="EZ31" s="180">
        <f t="shared" si="44"/>
        <v>0</v>
      </c>
      <c r="FA31" s="180">
        <f t="shared" si="45"/>
        <v>0</v>
      </c>
      <c r="FB31" s="180">
        <f t="shared" si="46"/>
        <v>60</v>
      </c>
      <c r="FC31" s="180">
        <f t="shared" si="47"/>
        <v>0</v>
      </c>
      <c r="FD31" s="180">
        <f t="shared" si="48"/>
        <v>0</v>
      </c>
      <c r="FE31" s="120"/>
      <c r="FF31" s="121"/>
      <c r="FG31" s="121"/>
      <c r="FH31" s="121"/>
      <c r="FI31" s="121"/>
      <c r="FJ31" s="121"/>
      <c r="FK31" s="121"/>
      <c r="FL31" s="121"/>
      <c r="FM31" s="121"/>
      <c r="FN31" s="121"/>
      <c r="FO31" s="121"/>
    </row>
    <row r="32" spans="1:171" ht="16.5" hidden="1" x14ac:dyDescent="0.35">
      <c r="A32" s="60"/>
      <c r="B32" s="73">
        <v>28</v>
      </c>
      <c r="C32" s="11"/>
      <c r="D32" s="12"/>
      <c r="E32" s="12"/>
      <c r="F32" s="12" t="s">
        <v>80</v>
      </c>
      <c r="G32" s="20"/>
      <c r="H32" s="13"/>
      <c r="I32" s="12"/>
      <c r="J32" s="14"/>
      <c r="K32" s="12" t="s">
        <v>19</v>
      </c>
      <c r="L32" s="12" t="s">
        <v>19</v>
      </c>
      <c r="M32" s="14"/>
      <c r="N32" s="14"/>
      <c r="O32" s="60"/>
      <c r="P32" s="73">
        <v>28</v>
      </c>
      <c r="Q32" s="11"/>
      <c r="R32" s="12"/>
      <c r="S32" s="12"/>
      <c r="T32" s="12" t="s">
        <v>80</v>
      </c>
      <c r="U32" s="20"/>
      <c r="V32" s="13"/>
      <c r="W32" s="12"/>
      <c r="X32" s="14"/>
      <c r="Y32" s="12" t="s">
        <v>19</v>
      </c>
      <c r="Z32" s="12" t="s">
        <v>19</v>
      </c>
      <c r="AA32" s="14"/>
      <c r="AB32" s="14"/>
      <c r="AC32" s="75"/>
      <c r="AD32" s="73">
        <v>28</v>
      </c>
      <c r="AE32" s="100"/>
      <c r="AF32" s="97"/>
      <c r="AG32" s="97"/>
      <c r="AH32" s="12" t="s">
        <v>19</v>
      </c>
      <c r="AI32" s="101"/>
      <c r="AJ32" s="104"/>
      <c r="AK32" s="97"/>
      <c r="AL32" s="102"/>
      <c r="AM32" s="12" t="s">
        <v>19</v>
      </c>
      <c r="AN32" s="12" t="s">
        <v>19</v>
      </c>
      <c r="AO32" s="102"/>
      <c r="AP32" s="102"/>
      <c r="AQ32" s="60"/>
      <c r="AR32" s="73">
        <v>28</v>
      </c>
      <c r="AS32" s="100"/>
      <c r="AT32" s="97"/>
      <c r="AU32" s="97"/>
      <c r="AV32" s="12" t="s">
        <v>19</v>
      </c>
      <c r="AW32" s="101"/>
      <c r="AX32" s="104"/>
      <c r="AY32" s="97"/>
      <c r="AZ32" s="102"/>
      <c r="BA32" s="12" t="s">
        <v>19</v>
      </c>
      <c r="BB32" s="12" t="s">
        <v>19</v>
      </c>
      <c r="BC32" s="102"/>
      <c r="BD32" s="102"/>
      <c r="BE32" s="60"/>
      <c r="BF32" s="73">
        <v>28</v>
      </c>
      <c r="BG32" s="125" t="str">
        <f t="shared" si="0"/>
        <v/>
      </c>
      <c r="BH32" s="125" t="str">
        <f t="shared" si="1"/>
        <v/>
      </c>
      <c r="BI32" s="125" t="str">
        <f t="shared" si="2"/>
        <v/>
      </c>
      <c r="BJ32" s="125" t="str">
        <f t="shared" si="3"/>
        <v>NO CUMPLE</v>
      </c>
      <c r="BK32" s="125" t="str">
        <f t="shared" si="4"/>
        <v/>
      </c>
      <c r="BL32" s="125" t="str">
        <f t="shared" si="5"/>
        <v/>
      </c>
      <c r="BM32" s="125" t="str">
        <f t="shared" si="6"/>
        <v/>
      </c>
      <c r="BN32" s="125" t="str">
        <f t="shared" si="7"/>
        <v/>
      </c>
      <c r="BO32" s="125" t="str">
        <f t="shared" si="8"/>
        <v>CUMPLE</v>
      </c>
      <c r="BP32" s="125" t="str">
        <f t="shared" si="9"/>
        <v>CUMPLE</v>
      </c>
      <c r="BQ32" s="125" t="str">
        <f t="shared" si="10"/>
        <v/>
      </c>
      <c r="BR32" s="125" t="str">
        <f t="shared" si="11"/>
        <v/>
      </c>
      <c r="BS32" s="60"/>
      <c r="BT32" s="73">
        <v>28</v>
      </c>
      <c r="BU32" s="100"/>
      <c r="BV32" s="97"/>
      <c r="BW32" s="97"/>
      <c r="BX32" s="12" t="s">
        <v>353</v>
      </c>
      <c r="BY32" s="101"/>
      <c r="BZ32" s="104"/>
      <c r="CA32" s="97"/>
      <c r="CB32" s="102"/>
      <c r="CC32" s="117" t="s">
        <v>348</v>
      </c>
      <c r="CD32" s="117" t="s">
        <v>349</v>
      </c>
      <c r="CE32" s="102"/>
      <c r="CF32" s="102"/>
      <c r="CG32" s="60"/>
      <c r="CH32" s="73">
        <v>28</v>
      </c>
      <c r="CI32" s="74">
        <f t="shared" si="49"/>
        <v>0</v>
      </c>
      <c r="CJ32" s="74">
        <f t="shared" si="12"/>
        <v>0</v>
      </c>
      <c r="CK32" s="74">
        <f t="shared" si="13"/>
        <v>0</v>
      </c>
      <c r="CL32" s="74">
        <f t="shared" si="14"/>
        <v>0</v>
      </c>
      <c r="CM32" s="74">
        <f t="shared" si="15"/>
        <v>0</v>
      </c>
      <c r="CN32" s="74">
        <f t="shared" si="16"/>
        <v>0</v>
      </c>
      <c r="CO32" s="74">
        <f t="shared" si="17"/>
        <v>0</v>
      </c>
      <c r="CP32" s="74">
        <f t="shared" si="18"/>
        <v>0</v>
      </c>
      <c r="CQ32" s="74">
        <f t="shared" si="19"/>
        <v>60</v>
      </c>
      <c r="CR32" s="74">
        <f t="shared" si="20"/>
        <v>20</v>
      </c>
      <c r="CS32" s="74">
        <f t="shared" si="21"/>
        <v>0</v>
      </c>
      <c r="CT32" s="74">
        <f t="shared" si="22"/>
        <v>0</v>
      </c>
      <c r="CU32" s="60"/>
      <c r="CV32" s="145">
        <v>28</v>
      </c>
      <c r="CW32" s="146"/>
      <c r="CX32" s="142"/>
      <c r="CY32" s="142"/>
      <c r="CZ32" s="142">
        <v>2915500</v>
      </c>
      <c r="DA32" s="147"/>
      <c r="DB32" s="148"/>
      <c r="DC32" s="142"/>
      <c r="DD32" s="149"/>
      <c r="DE32" s="133">
        <v>4522000</v>
      </c>
      <c r="DF32" s="133">
        <v>4403000</v>
      </c>
      <c r="DG32" s="143"/>
      <c r="DH32" s="143"/>
      <c r="DI32" s="120"/>
      <c r="DJ32" s="126">
        <v>28</v>
      </c>
      <c r="DK32" s="127">
        <f t="shared" si="50"/>
        <v>0</v>
      </c>
      <c r="DL32" s="127">
        <f t="shared" si="51"/>
        <v>0</v>
      </c>
      <c r="DM32" s="127">
        <f t="shared" si="52"/>
        <v>0</v>
      </c>
      <c r="DN32" s="127">
        <f t="shared" si="53"/>
        <v>0</v>
      </c>
      <c r="DO32" s="127">
        <f t="shared" si="54"/>
        <v>0</v>
      </c>
      <c r="DP32" s="127">
        <f t="shared" si="55"/>
        <v>0</v>
      </c>
      <c r="DQ32" s="127">
        <f t="shared" si="56"/>
        <v>0</v>
      </c>
      <c r="DR32" s="127">
        <f t="shared" si="57"/>
        <v>0</v>
      </c>
      <c r="DS32" s="127">
        <f t="shared" si="58"/>
        <v>4522000</v>
      </c>
      <c r="DT32" s="127">
        <f t="shared" si="59"/>
        <v>4403000</v>
      </c>
      <c r="DU32" s="127">
        <f t="shared" si="60"/>
        <v>0</v>
      </c>
      <c r="DV32" s="127">
        <f t="shared" si="61"/>
        <v>0</v>
      </c>
      <c r="DW32" s="169">
        <f t="array" ref="DW32">+MIN(IF(DK32:DV32&lt;&gt;0,DK32:DV32))</f>
        <v>4403000</v>
      </c>
      <c r="DX32" s="166">
        <v>5114921</v>
      </c>
      <c r="DY32" s="165" t="str">
        <f t="shared" si="24"/>
        <v>Cumple</v>
      </c>
      <c r="DZ32" s="122"/>
      <c r="EA32" s="145">
        <v>28</v>
      </c>
      <c r="EB32" s="171">
        <f t="shared" si="62"/>
        <v>0</v>
      </c>
      <c r="EC32" s="171">
        <f t="shared" si="25"/>
        <v>0</v>
      </c>
      <c r="ED32" s="171">
        <f t="shared" si="26"/>
        <v>0</v>
      </c>
      <c r="EE32" s="171">
        <f t="shared" si="27"/>
        <v>0</v>
      </c>
      <c r="EF32" s="171">
        <f t="shared" si="28"/>
        <v>0</v>
      </c>
      <c r="EG32" s="171">
        <f t="shared" si="29"/>
        <v>0</v>
      </c>
      <c r="EH32" s="171">
        <f t="shared" si="30"/>
        <v>0</v>
      </c>
      <c r="EI32" s="171">
        <f t="shared" si="31"/>
        <v>0</v>
      </c>
      <c r="EJ32" s="171">
        <f t="shared" si="32"/>
        <v>38.94736842105263</v>
      </c>
      <c r="EK32" s="171">
        <f t="shared" si="33"/>
        <v>40</v>
      </c>
      <c r="EL32" s="171">
        <f t="shared" si="34"/>
        <v>0</v>
      </c>
      <c r="EM32" s="171">
        <f t="shared" si="35"/>
        <v>0</v>
      </c>
      <c r="EN32" s="120"/>
      <c r="EO32" s="119">
        <v>28</v>
      </c>
      <c r="EP32" s="177">
        <f t="shared" si="36"/>
        <v>98.94736842105263</v>
      </c>
      <c r="EQ32" s="178" t="str">
        <f>+IF(MAXA(ES32:FD32)=0,"NO ADJUDICADO Y DESIERTO",HLOOKUP(MAXA(ES32:FD32),ES32:$FD$65,(62-EO32),FALSE))</f>
        <v>ICL</v>
      </c>
      <c r="ER32" s="179">
        <f t="shared" si="63"/>
        <v>4403000</v>
      </c>
      <c r="ES32" s="180">
        <f t="shared" si="37"/>
        <v>0</v>
      </c>
      <c r="ET32" s="180">
        <f t="shared" si="38"/>
        <v>0</v>
      </c>
      <c r="EU32" s="180">
        <f t="shared" si="39"/>
        <v>0</v>
      </c>
      <c r="EV32" s="180">
        <f t="shared" si="40"/>
        <v>0</v>
      </c>
      <c r="EW32" s="180">
        <f t="shared" si="41"/>
        <v>0</v>
      </c>
      <c r="EX32" s="180">
        <f t="shared" si="42"/>
        <v>0</v>
      </c>
      <c r="EY32" s="180">
        <f t="shared" si="43"/>
        <v>0</v>
      </c>
      <c r="EZ32" s="180">
        <f t="shared" si="44"/>
        <v>0</v>
      </c>
      <c r="FA32" s="180">
        <f t="shared" si="45"/>
        <v>98.94736842105263</v>
      </c>
      <c r="FB32" s="180">
        <f t="shared" si="46"/>
        <v>60</v>
      </c>
      <c r="FC32" s="180">
        <f t="shared" si="47"/>
        <v>0</v>
      </c>
      <c r="FD32" s="180">
        <f t="shared" si="48"/>
        <v>0</v>
      </c>
      <c r="FE32" s="120"/>
      <c r="FF32" s="121"/>
      <c r="FG32" s="121"/>
      <c r="FH32" s="121"/>
      <c r="FI32" s="121"/>
      <c r="FJ32" s="121"/>
      <c r="FK32" s="121"/>
      <c r="FL32" s="121"/>
      <c r="FM32" s="121"/>
      <c r="FN32" s="121"/>
      <c r="FO32" s="121"/>
    </row>
    <row r="33" spans="1:171" ht="16.5" hidden="1" x14ac:dyDescent="0.35">
      <c r="A33" s="60"/>
      <c r="B33" s="73">
        <v>29</v>
      </c>
      <c r="C33" s="11"/>
      <c r="D33" s="12"/>
      <c r="E33" s="12"/>
      <c r="F33" s="12"/>
      <c r="G33" s="20"/>
      <c r="H33" s="13"/>
      <c r="I33" s="12"/>
      <c r="J33" s="14"/>
      <c r="K33" s="12" t="s">
        <v>19</v>
      </c>
      <c r="L33" s="12" t="s">
        <v>19</v>
      </c>
      <c r="M33" s="14"/>
      <c r="N33" s="14"/>
      <c r="O33" s="60"/>
      <c r="P33" s="73">
        <v>29</v>
      </c>
      <c r="Q33" s="11"/>
      <c r="R33" s="12"/>
      <c r="S33" s="12"/>
      <c r="T33" s="12"/>
      <c r="U33" s="20"/>
      <c r="V33" s="13"/>
      <c r="W33" s="12"/>
      <c r="X33" s="14"/>
      <c r="Y33" s="12" t="s">
        <v>19</v>
      </c>
      <c r="Z33" s="12" t="s">
        <v>19</v>
      </c>
      <c r="AA33" s="14"/>
      <c r="AB33" s="14"/>
      <c r="AC33" s="75"/>
      <c r="AD33" s="73">
        <v>29</v>
      </c>
      <c r="AE33" s="100"/>
      <c r="AF33" s="97"/>
      <c r="AG33" s="97"/>
      <c r="AH33" s="97"/>
      <c r="AI33" s="101"/>
      <c r="AJ33" s="104"/>
      <c r="AK33" s="97"/>
      <c r="AL33" s="102"/>
      <c r="AM33" s="12" t="s">
        <v>19</v>
      </c>
      <c r="AN33" s="12" t="s">
        <v>19</v>
      </c>
      <c r="AO33" s="102"/>
      <c r="AP33" s="102"/>
      <c r="AQ33" s="60"/>
      <c r="AR33" s="73">
        <v>29</v>
      </c>
      <c r="AS33" s="100"/>
      <c r="AT33" s="97"/>
      <c r="AU33" s="97"/>
      <c r="AV33" s="97"/>
      <c r="AW33" s="101"/>
      <c r="AX33" s="104"/>
      <c r="AY33" s="97"/>
      <c r="AZ33" s="102"/>
      <c r="BA33" s="12" t="s">
        <v>19</v>
      </c>
      <c r="BB33" s="12" t="s">
        <v>19</v>
      </c>
      <c r="BC33" s="102"/>
      <c r="BD33" s="102"/>
      <c r="BE33" s="60"/>
      <c r="BF33" s="73">
        <v>29</v>
      </c>
      <c r="BG33" s="125" t="str">
        <f t="shared" si="0"/>
        <v/>
      </c>
      <c r="BH33" s="125" t="str">
        <f t="shared" si="1"/>
        <v/>
      </c>
      <c r="BI33" s="125" t="str">
        <f t="shared" si="2"/>
        <v/>
      </c>
      <c r="BJ33" s="125" t="str">
        <f t="shared" si="3"/>
        <v/>
      </c>
      <c r="BK33" s="125" t="str">
        <f t="shared" si="4"/>
        <v/>
      </c>
      <c r="BL33" s="125" t="str">
        <f t="shared" si="5"/>
        <v/>
      </c>
      <c r="BM33" s="125" t="str">
        <f t="shared" si="6"/>
        <v/>
      </c>
      <c r="BN33" s="125" t="str">
        <f t="shared" si="7"/>
        <v/>
      </c>
      <c r="BO33" s="125" t="str">
        <f t="shared" si="8"/>
        <v>CUMPLE</v>
      </c>
      <c r="BP33" s="125" t="str">
        <f t="shared" si="9"/>
        <v>CUMPLE</v>
      </c>
      <c r="BQ33" s="125" t="str">
        <f t="shared" si="10"/>
        <v/>
      </c>
      <c r="BR33" s="125" t="str">
        <f t="shared" si="11"/>
        <v/>
      </c>
      <c r="BS33" s="60"/>
      <c r="BT33" s="73">
        <v>29</v>
      </c>
      <c r="BU33" s="100"/>
      <c r="BV33" s="97"/>
      <c r="BW33" s="97"/>
      <c r="BX33" s="97"/>
      <c r="BY33" s="101"/>
      <c r="BZ33" s="104"/>
      <c r="CA33" s="97"/>
      <c r="CB33" s="102"/>
      <c r="CC33" s="117" t="s">
        <v>348</v>
      </c>
      <c r="CD33" s="117" t="s">
        <v>349</v>
      </c>
      <c r="CE33" s="102"/>
      <c r="CF33" s="102"/>
      <c r="CG33" s="60"/>
      <c r="CH33" s="73">
        <v>29</v>
      </c>
      <c r="CI33" s="74">
        <f t="shared" si="49"/>
        <v>0</v>
      </c>
      <c r="CJ33" s="74">
        <f t="shared" si="12"/>
        <v>0</v>
      </c>
      <c r="CK33" s="74">
        <f t="shared" si="13"/>
        <v>0</v>
      </c>
      <c r="CL33" s="74">
        <f t="shared" si="14"/>
        <v>0</v>
      </c>
      <c r="CM33" s="74">
        <f t="shared" si="15"/>
        <v>0</v>
      </c>
      <c r="CN33" s="74">
        <f t="shared" si="16"/>
        <v>0</v>
      </c>
      <c r="CO33" s="74">
        <f t="shared" si="17"/>
        <v>0</v>
      </c>
      <c r="CP33" s="74">
        <f t="shared" si="18"/>
        <v>0</v>
      </c>
      <c r="CQ33" s="74">
        <f t="shared" si="19"/>
        <v>60</v>
      </c>
      <c r="CR33" s="74">
        <f t="shared" si="20"/>
        <v>20</v>
      </c>
      <c r="CS33" s="74">
        <f t="shared" si="21"/>
        <v>0</v>
      </c>
      <c r="CT33" s="74">
        <f t="shared" si="22"/>
        <v>0</v>
      </c>
      <c r="CU33" s="60"/>
      <c r="CV33" s="145">
        <v>29</v>
      </c>
      <c r="CW33" s="146"/>
      <c r="CX33" s="142"/>
      <c r="CY33" s="142"/>
      <c r="CZ33" s="142"/>
      <c r="DA33" s="147"/>
      <c r="DB33" s="148"/>
      <c r="DC33" s="142"/>
      <c r="DD33" s="149"/>
      <c r="DE33" s="133">
        <v>5176500</v>
      </c>
      <c r="DF33" s="133">
        <v>5712000</v>
      </c>
      <c r="DG33" s="143"/>
      <c r="DH33" s="143"/>
      <c r="DI33" s="120"/>
      <c r="DJ33" s="126">
        <v>29</v>
      </c>
      <c r="DK33" s="127">
        <f t="shared" si="50"/>
        <v>0</v>
      </c>
      <c r="DL33" s="127">
        <f t="shared" si="51"/>
        <v>0</v>
      </c>
      <c r="DM33" s="127">
        <f t="shared" si="52"/>
        <v>0</v>
      </c>
      <c r="DN33" s="127">
        <f t="shared" si="53"/>
        <v>0</v>
      </c>
      <c r="DO33" s="127">
        <f t="shared" si="54"/>
        <v>0</v>
      </c>
      <c r="DP33" s="127">
        <f t="shared" si="55"/>
        <v>0</v>
      </c>
      <c r="DQ33" s="127">
        <f t="shared" si="56"/>
        <v>0</v>
      </c>
      <c r="DR33" s="127">
        <f t="shared" si="57"/>
        <v>0</v>
      </c>
      <c r="DS33" s="127">
        <f t="shared" si="58"/>
        <v>5176500</v>
      </c>
      <c r="DT33" s="127">
        <f t="shared" si="59"/>
        <v>5712000</v>
      </c>
      <c r="DU33" s="127">
        <f t="shared" si="60"/>
        <v>0</v>
      </c>
      <c r="DV33" s="127">
        <f t="shared" si="61"/>
        <v>0</v>
      </c>
      <c r="DW33" s="169">
        <f t="array" ref="DW33">+MIN(IF(DK33:DV33&lt;&gt;0,DK33:DV33))</f>
        <v>5176500</v>
      </c>
      <c r="DX33" s="166">
        <v>6327271</v>
      </c>
      <c r="DY33" s="165" t="str">
        <f t="shared" si="24"/>
        <v>Cumple</v>
      </c>
      <c r="DZ33" s="122"/>
      <c r="EA33" s="145">
        <v>29</v>
      </c>
      <c r="EB33" s="171">
        <f t="shared" si="62"/>
        <v>0</v>
      </c>
      <c r="EC33" s="171">
        <f t="shared" si="25"/>
        <v>0</v>
      </c>
      <c r="ED33" s="171">
        <f t="shared" si="26"/>
        <v>0</v>
      </c>
      <c r="EE33" s="171">
        <f t="shared" si="27"/>
        <v>0</v>
      </c>
      <c r="EF33" s="171">
        <f t="shared" si="28"/>
        <v>0</v>
      </c>
      <c r="EG33" s="171">
        <f t="shared" si="29"/>
        <v>0</v>
      </c>
      <c r="EH33" s="171">
        <f t="shared" si="30"/>
        <v>0</v>
      </c>
      <c r="EI33" s="171">
        <f t="shared" si="31"/>
        <v>0</v>
      </c>
      <c r="EJ33" s="171">
        <f t="shared" si="32"/>
        <v>40</v>
      </c>
      <c r="EK33" s="171">
        <f t="shared" si="33"/>
        <v>36.25</v>
      </c>
      <c r="EL33" s="171">
        <f t="shared" si="34"/>
        <v>0</v>
      </c>
      <c r="EM33" s="171">
        <f t="shared" si="35"/>
        <v>0</v>
      </c>
      <c r="EN33" s="120"/>
      <c r="EO33" s="119">
        <v>29</v>
      </c>
      <c r="EP33" s="177">
        <f t="shared" si="36"/>
        <v>100</v>
      </c>
      <c r="EQ33" s="178" t="str">
        <f>+IF(MAXA(ES33:FD33)=0,"NO ADJUDICADO Y DESIERTO",HLOOKUP(MAXA(ES33:FD33),ES33:$FD$65,(62-EO33),FALSE))</f>
        <v>ICL</v>
      </c>
      <c r="ER33" s="179">
        <f t="shared" si="63"/>
        <v>5176500</v>
      </c>
      <c r="ES33" s="180">
        <f t="shared" si="37"/>
        <v>0</v>
      </c>
      <c r="ET33" s="180">
        <f t="shared" si="38"/>
        <v>0</v>
      </c>
      <c r="EU33" s="180">
        <f t="shared" si="39"/>
        <v>0</v>
      </c>
      <c r="EV33" s="180">
        <f t="shared" si="40"/>
        <v>0</v>
      </c>
      <c r="EW33" s="180">
        <f t="shared" si="41"/>
        <v>0</v>
      </c>
      <c r="EX33" s="180">
        <f t="shared" si="42"/>
        <v>0</v>
      </c>
      <c r="EY33" s="180">
        <f t="shared" si="43"/>
        <v>0</v>
      </c>
      <c r="EZ33" s="180">
        <f t="shared" si="44"/>
        <v>0</v>
      </c>
      <c r="FA33" s="180">
        <f t="shared" si="45"/>
        <v>100</v>
      </c>
      <c r="FB33" s="180">
        <f t="shared" si="46"/>
        <v>56.25</v>
      </c>
      <c r="FC33" s="180">
        <f t="shared" si="47"/>
        <v>0</v>
      </c>
      <c r="FD33" s="180">
        <f t="shared" si="48"/>
        <v>0</v>
      </c>
      <c r="FE33" s="120"/>
      <c r="FF33" s="121"/>
      <c r="FG33" s="121"/>
      <c r="FH33" s="121"/>
      <c r="FI33" s="121"/>
      <c r="FJ33" s="121"/>
      <c r="FK33" s="121"/>
      <c r="FL33" s="121"/>
      <c r="FM33" s="121"/>
      <c r="FN33" s="121"/>
      <c r="FO33" s="121"/>
    </row>
    <row r="34" spans="1:171" ht="16.5" x14ac:dyDescent="0.35">
      <c r="A34" s="60"/>
      <c r="B34" s="73">
        <v>30</v>
      </c>
      <c r="C34" s="11"/>
      <c r="D34" s="12"/>
      <c r="E34" s="12"/>
      <c r="F34" s="12"/>
      <c r="G34" s="20"/>
      <c r="H34" s="13"/>
      <c r="I34" s="12"/>
      <c r="J34" s="14"/>
      <c r="K34" s="14"/>
      <c r="L34" s="76" t="s">
        <v>80</v>
      </c>
      <c r="M34" s="14"/>
      <c r="N34" s="14"/>
      <c r="O34" s="60"/>
      <c r="P34" s="73">
        <v>30</v>
      </c>
      <c r="Q34" s="11"/>
      <c r="R34" s="12"/>
      <c r="S34" s="12"/>
      <c r="T34" s="12"/>
      <c r="U34" s="20"/>
      <c r="V34" s="13"/>
      <c r="W34" s="12"/>
      <c r="X34" s="14"/>
      <c r="Y34" s="14"/>
      <c r="Z34" s="12" t="s">
        <v>80</v>
      </c>
      <c r="AA34" s="14"/>
      <c r="AB34" s="14"/>
      <c r="AC34" s="75"/>
      <c r="AD34" s="73">
        <v>30</v>
      </c>
      <c r="AE34" s="100"/>
      <c r="AF34" s="97"/>
      <c r="AG34" s="97"/>
      <c r="AH34" s="97"/>
      <c r="AI34" s="101"/>
      <c r="AJ34" s="104"/>
      <c r="AK34" s="97"/>
      <c r="AL34" s="102"/>
      <c r="AM34" s="102"/>
      <c r="AN34" s="12" t="s">
        <v>19</v>
      </c>
      <c r="AO34" s="102"/>
      <c r="AP34" s="102"/>
      <c r="AQ34" s="60"/>
      <c r="AR34" s="73">
        <v>30</v>
      </c>
      <c r="AS34" s="100"/>
      <c r="AT34" s="97"/>
      <c r="AU34" s="97"/>
      <c r="AV34" s="97"/>
      <c r="AW34" s="101"/>
      <c r="AX34" s="104"/>
      <c r="AY34" s="97"/>
      <c r="AZ34" s="102"/>
      <c r="BA34" s="102"/>
      <c r="BB34" s="12" t="s">
        <v>19</v>
      </c>
      <c r="BC34" s="102"/>
      <c r="BD34" s="102"/>
      <c r="BE34" s="60"/>
      <c r="BF34" s="73">
        <v>30</v>
      </c>
      <c r="BG34" s="125" t="str">
        <f t="shared" si="0"/>
        <v/>
      </c>
      <c r="BH34" s="125" t="str">
        <f t="shared" si="1"/>
        <v/>
      </c>
      <c r="BI34" s="125" t="str">
        <f t="shared" si="2"/>
        <v/>
      </c>
      <c r="BJ34" s="125" t="str">
        <f t="shared" si="3"/>
        <v/>
      </c>
      <c r="BK34" s="125" t="str">
        <f t="shared" si="4"/>
        <v/>
      </c>
      <c r="BL34" s="125" t="str">
        <f t="shared" si="5"/>
        <v/>
      </c>
      <c r="BM34" s="125" t="str">
        <f t="shared" si="6"/>
        <v/>
      </c>
      <c r="BN34" s="125" t="str">
        <f t="shared" si="7"/>
        <v/>
      </c>
      <c r="BO34" s="125" t="str">
        <f t="shared" si="8"/>
        <v/>
      </c>
      <c r="BP34" s="125" t="str">
        <f t="shared" si="9"/>
        <v>NO CUMPLE</v>
      </c>
      <c r="BQ34" s="125" t="str">
        <f t="shared" si="10"/>
        <v/>
      </c>
      <c r="BR34" s="125" t="str">
        <f t="shared" si="11"/>
        <v/>
      </c>
      <c r="BS34" s="60"/>
      <c r="BT34" s="73">
        <v>30</v>
      </c>
      <c r="BU34" s="100"/>
      <c r="BV34" s="97"/>
      <c r="BW34" s="97"/>
      <c r="BX34" s="97"/>
      <c r="BY34" s="101"/>
      <c r="BZ34" s="104"/>
      <c r="CA34" s="97"/>
      <c r="CB34" s="102"/>
      <c r="CC34" s="102"/>
      <c r="CD34" s="12" t="s">
        <v>354</v>
      </c>
      <c r="CE34" s="102"/>
      <c r="CF34" s="102"/>
      <c r="CG34" s="60"/>
      <c r="CH34" s="73">
        <v>30</v>
      </c>
      <c r="CI34" s="74">
        <f t="shared" si="49"/>
        <v>0</v>
      </c>
      <c r="CJ34" s="74">
        <f t="shared" si="12"/>
        <v>0</v>
      </c>
      <c r="CK34" s="74">
        <f t="shared" si="13"/>
        <v>0</v>
      </c>
      <c r="CL34" s="74">
        <f t="shared" si="14"/>
        <v>0</v>
      </c>
      <c r="CM34" s="74">
        <f t="shared" si="15"/>
        <v>0</v>
      </c>
      <c r="CN34" s="74">
        <f t="shared" si="16"/>
        <v>0</v>
      </c>
      <c r="CO34" s="74">
        <f t="shared" si="17"/>
        <v>0</v>
      </c>
      <c r="CP34" s="74">
        <f t="shared" si="18"/>
        <v>0</v>
      </c>
      <c r="CQ34" s="74">
        <f t="shared" si="19"/>
        <v>0</v>
      </c>
      <c r="CR34" s="74">
        <f t="shared" si="20"/>
        <v>0</v>
      </c>
      <c r="CS34" s="74">
        <f t="shared" si="21"/>
        <v>0</v>
      </c>
      <c r="CT34" s="74">
        <f t="shared" si="22"/>
        <v>0</v>
      </c>
      <c r="CU34" s="60"/>
      <c r="CV34" s="145">
        <v>30</v>
      </c>
      <c r="CW34" s="146"/>
      <c r="CX34" s="142"/>
      <c r="CY34" s="142"/>
      <c r="CZ34" s="142"/>
      <c r="DA34" s="147"/>
      <c r="DB34" s="148"/>
      <c r="DC34" s="142"/>
      <c r="DD34" s="149"/>
      <c r="DE34" s="149"/>
      <c r="DF34" s="142">
        <v>2679613</v>
      </c>
      <c r="DG34" s="143"/>
      <c r="DH34" s="143"/>
      <c r="DI34" s="120"/>
      <c r="DJ34" s="126">
        <v>30</v>
      </c>
      <c r="DK34" s="127">
        <f t="shared" si="50"/>
        <v>0</v>
      </c>
      <c r="DL34" s="127">
        <f t="shared" si="51"/>
        <v>0</v>
      </c>
      <c r="DM34" s="127">
        <f t="shared" si="52"/>
        <v>0</v>
      </c>
      <c r="DN34" s="127">
        <f t="shared" si="53"/>
        <v>0</v>
      </c>
      <c r="DO34" s="127">
        <f t="shared" si="54"/>
        <v>0</v>
      </c>
      <c r="DP34" s="127">
        <f t="shared" si="55"/>
        <v>0</v>
      </c>
      <c r="DQ34" s="127">
        <f t="shared" si="56"/>
        <v>0</v>
      </c>
      <c r="DR34" s="127">
        <f t="shared" si="57"/>
        <v>0</v>
      </c>
      <c r="DS34" s="127">
        <f t="shared" si="58"/>
        <v>0</v>
      </c>
      <c r="DT34" s="127">
        <f t="shared" si="59"/>
        <v>0</v>
      </c>
      <c r="DU34" s="127">
        <f t="shared" si="60"/>
        <v>0</v>
      </c>
      <c r="DV34" s="127">
        <f t="shared" si="61"/>
        <v>0</v>
      </c>
      <c r="DW34" s="169">
        <f t="array" ref="DW34">+MIN(IF(DK34:DV34&lt;&gt;0,DK34:DV34))</f>
        <v>0</v>
      </c>
      <c r="DX34" s="166">
        <v>2855688</v>
      </c>
      <c r="DY34" s="165" t="str">
        <f t="shared" si="24"/>
        <v>Cumple</v>
      </c>
      <c r="DZ34" s="122"/>
      <c r="EA34" s="145">
        <v>30</v>
      </c>
      <c r="EB34" s="171">
        <f t="shared" si="62"/>
        <v>0</v>
      </c>
      <c r="EC34" s="171">
        <f t="shared" si="25"/>
        <v>0</v>
      </c>
      <c r="ED34" s="171">
        <f t="shared" si="26"/>
        <v>0</v>
      </c>
      <c r="EE34" s="171">
        <f t="shared" si="27"/>
        <v>0</v>
      </c>
      <c r="EF34" s="171">
        <f t="shared" si="28"/>
        <v>0</v>
      </c>
      <c r="EG34" s="171">
        <f t="shared" si="29"/>
        <v>0</v>
      </c>
      <c r="EH34" s="171">
        <f t="shared" si="30"/>
        <v>0</v>
      </c>
      <c r="EI34" s="171">
        <f t="shared" si="31"/>
        <v>0</v>
      </c>
      <c r="EJ34" s="171">
        <f t="shared" si="32"/>
        <v>0</v>
      </c>
      <c r="EK34" s="171">
        <f t="shared" si="33"/>
        <v>0</v>
      </c>
      <c r="EL34" s="171">
        <f t="shared" si="34"/>
        <v>0</v>
      </c>
      <c r="EM34" s="171">
        <f t="shared" si="35"/>
        <v>0</v>
      </c>
      <c r="EN34" s="120"/>
      <c r="EO34" s="119">
        <v>30</v>
      </c>
      <c r="EP34" s="177">
        <f t="shared" si="36"/>
        <v>0</v>
      </c>
      <c r="EQ34" s="178" t="str">
        <f>+IF(MAXA(ES34:FD34)=0,"NO ADJUDICADO Y DESIERTO",HLOOKUP(MAXA(ES34:FD34),ES34:$FD$65,(62-EO34),FALSE))</f>
        <v>NO ADJUDICADO Y DESIERTO</v>
      </c>
      <c r="ER34" s="179">
        <f t="shared" si="63"/>
        <v>0</v>
      </c>
      <c r="ES34" s="180">
        <f t="shared" si="37"/>
        <v>0</v>
      </c>
      <c r="ET34" s="180">
        <f t="shared" si="38"/>
        <v>0</v>
      </c>
      <c r="EU34" s="180">
        <f t="shared" si="39"/>
        <v>0</v>
      </c>
      <c r="EV34" s="180">
        <f t="shared" si="40"/>
        <v>0</v>
      </c>
      <c r="EW34" s="180">
        <f t="shared" si="41"/>
        <v>0</v>
      </c>
      <c r="EX34" s="180">
        <f t="shared" si="42"/>
        <v>0</v>
      </c>
      <c r="EY34" s="180">
        <f t="shared" si="43"/>
        <v>0</v>
      </c>
      <c r="EZ34" s="180">
        <f t="shared" si="44"/>
        <v>0</v>
      </c>
      <c r="FA34" s="180">
        <f t="shared" si="45"/>
        <v>0</v>
      </c>
      <c r="FB34" s="180">
        <f t="shared" si="46"/>
        <v>0</v>
      </c>
      <c r="FC34" s="180">
        <f t="shared" si="47"/>
        <v>0</v>
      </c>
      <c r="FD34" s="180">
        <f t="shared" si="48"/>
        <v>0</v>
      </c>
      <c r="FE34" s="120"/>
      <c r="FF34" s="121"/>
      <c r="FG34" s="121"/>
      <c r="FH34" s="121"/>
      <c r="FI34" s="121"/>
      <c r="FJ34" s="121"/>
      <c r="FK34" s="121"/>
      <c r="FL34" s="121"/>
      <c r="FM34" s="121"/>
      <c r="FN34" s="121"/>
      <c r="FO34" s="121"/>
    </row>
    <row r="35" spans="1:171" ht="16.5" x14ac:dyDescent="0.35">
      <c r="A35" s="60"/>
      <c r="B35" s="73">
        <v>31</v>
      </c>
      <c r="C35" s="11"/>
      <c r="D35" s="12"/>
      <c r="E35" s="12"/>
      <c r="F35" s="12"/>
      <c r="G35" s="20"/>
      <c r="H35" s="12"/>
      <c r="I35" s="12"/>
      <c r="J35" s="14"/>
      <c r="K35" s="14"/>
      <c r="L35" s="76" t="s">
        <v>80</v>
      </c>
      <c r="M35" s="14"/>
      <c r="N35" s="14"/>
      <c r="O35" s="60"/>
      <c r="P35" s="73">
        <v>31</v>
      </c>
      <c r="Q35" s="11"/>
      <c r="R35" s="12"/>
      <c r="S35" s="12"/>
      <c r="T35" s="12"/>
      <c r="U35" s="20"/>
      <c r="V35" s="12"/>
      <c r="W35" s="12"/>
      <c r="X35" s="14"/>
      <c r="Y35" s="14"/>
      <c r="Z35" s="12" t="s">
        <v>80</v>
      </c>
      <c r="AA35" s="14"/>
      <c r="AB35" s="14"/>
      <c r="AC35" s="75"/>
      <c r="AD35" s="73">
        <v>31</v>
      </c>
      <c r="AE35" s="100"/>
      <c r="AF35" s="97"/>
      <c r="AG35" s="97"/>
      <c r="AH35" s="97"/>
      <c r="AI35" s="101"/>
      <c r="AJ35" s="97"/>
      <c r="AK35" s="97"/>
      <c r="AL35" s="102"/>
      <c r="AM35" s="102"/>
      <c r="AN35" s="12" t="s">
        <v>19</v>
      </c>
      <c r="AO35" s="102"/>
      <c r="AP35" s="102"/>
      <c r="AQ35" s="60"/>
      <c r="AR35" s="73">
        <v>31</v>
      </c>
      <c r="AS35" s="100"/>
      <c r="AT35" s="97"/>
      <c r="AU35" s="97"/>
      <c r="AV35" s="97"/>
      <c r="AW35" s="101"/>
      <c r="AX35" s="97"/>
      <c r="AY35" s="97"/>
      <c r="AZ35" s="102"/>
      <c r="BA35" s="102"/>
      <c r="BB35" s="12" t="s">
        <v>19</v>
      </c>
      <c r="BC35" s="102"/>
      <c r="BD35" s="102"/>
      <c r="BE35" s="60"/>
      <c r="BF35" s="73">
        <v>31</v>
      </c>
      <c r="BG35" s="125" t="str">
        <f t="shared" si="0"/>
        <v/>
      </c>
      <c r="BH35" s="125" t="str">
        <f t="shared" si="1"/>
        <v/>
      </c>
      <c r="BI35" s="125" t="str">
        <f t="shared" si="2"/>
        <v/>
      </c>
      <c r="BJ35" s="125" t="str">
        <f t="shared" si="3"/>
        <v/>
      </c>
      <c r="BK35" s="125" t="str">
        <f t="shared" si="4"/>
        <v/>
      </c>
      <c r="BL35" s="125" t="str">
        <f t="shared" si="5"/>
        <v/>
      </c>
      <c r="BM35" s="125" t="str">
        <f t="shared" si="6"/>
        <v/>
      </c>
      <c r="BN35" s="125" t="str">
        <f t="shared" si="7"/>
        <v/>
      </c>
      <c r="BO35" s="125" t="str">
        <f t="shared" si="8"/>
        <v/>
      </c>
      <c r="BP35" s="125" t="str">
        <f t="shared" si="9"/>
        <v>NO CUMPLE</v>
      </c>
      <c r="BQ35" s="125" t="str">
        <f t="shared" si="10"/>
        <v/>
      </c>
      <c r="BR35" s="125" t="str">
        <f t="shared" si="11"/>
        <v/>
      </c>
      <c r="BS35" s="60"/>
      <c r="BT35" s="73">
        <v>31</v>
      </c>
      <c r="BU35" s="100"/>
      <c r="BV35" s="97"/>
      <c r="BW35" s="97"/>
      <c r="BX35" s="97"/>
      <c r="BY35" s="101"/>
      <c r="BZ35" s="97"/>
      <c r="CA35" s="97"/>
      <c r="CB35" s="102"/>
      <c r="CC35" s="102"/>
      <c r="CD35" s="12" t="s">
        <v>354</v>
      </c>
      <c r="CE35" s="102"/>
      <c r="CF35" s="102"/>
      <c r="CG35" s="60"/>
      <c r="CH35" s="73">
        <v>31</v>
      </c>
      <c r="CI35" s="74">
        <f t="shared" si="49"/>
        <v>0</v>
      </c>
      <c r="CJ35" s="74">
        <f t="shared" si="12"/>
        <v>0</v>
      </c>
      <c r="CK35" s="74">
        <f t="shared" si="13"/>
        <v>0</v>
      </c>
      <c r="CL35" s="74">
        <f t="shared" si="14"/>
        <v>0</v>
      </c>
      <c r="CM35" s="74">
        <f t="shared" si="15"/>
        <v>0</v>
      </c>
      <c r="CN35" s="74">
        <f t="shared" si="16"/>
        <v>0</v>
      </c>
      <c r="CO35" s="74">
        <f t="shared" si="17"/>
        <v>0</v>
      </c>
      <c r="CP35" s="74">
        <f t="shared" si="18"/>
        <v>0</v>
      </c>
      <c r="CQ35" s="74">
        <f t="shared" si="19"/>
        <v>0</v>
      </c>
      <c r="CR35" s="74">
        <f t="shared" si="20"/>
        <v>0</v>
      </c>
      <c r="CS35" s="74">
        <f t="shared" si="21"/>
        <v>0</v>
      </c>
      <c r="CT35" s="74">
        <f t="shared" si="22"/>
        <v>0</v>
      </c>
      <c r="CU35" s="60"/>
      <c r="CV35" s="145">
        <v>31</v>
      </c>
      <c r="CW35" s="146"/>
      <c r="CX35" s="142"/>
      <c r="CY35" s="142"/>
      <c r="CZ35" s="142"/>
      <c r="DA35" s="147"/>
      <c r="DB35" s="142"/>
      <c r="DC35" s="142"/>
      <c r="DD35" s="149"/>
      <c r="DE35" s="149"/>
      <c r="DF35" s="142">
        <v>2865782</v>
      </c>
      <c r="DG35" s="143"/>
      <c r="DH35" s="143"/>
      <c r="DI35" s="120"/>
      <c r="DJ35" s="126">
        <v>31</v>
      </c>
      <c r="DK35" s="127">
        <f t="shared" si="50"/>
        <v>0</v>
      </c>
      <c r="DL35" s="127">
        <f t="shared" si="51"/>
        <v>0</v>
      </c>
      <c r="DM35" s="127">
        <f t="shared" si="52"/>
        <v>0</v>
      </c>
      <c r="DN35" s="127">
        <f t="shared" si="53"/>
        <v>0</v>
      </c>
      <c r="DO35" s="127">
        <f t="shared" si="54"/>
        <v>0</v>
      </c>
      <c r="DP35" s="127">
        <f t="shared" si="55"/>
        <v>0</v>
      </c>
      <c r="DQ35" s="127">
        <f t="shared" si="56"/>
        <v>0</v>
      </c>
      <c r="DR35" s="127">
        <f t="shared" si="57"/>
        <v>0</v>
      </c>
      <c r="DS35" s="127">
        <f t="shared" si="58"/>
        <v>0</v>
      </c>
      <c r="DT35" s="127">
        <f t="shared" si="59"/>
        <v>0</v>
      </c>
      <c r="DU35" s="127">
        <f t="shared" si="60"/>
        <v>0</v>
      </c>
      <c r="DV35" s="127">
        <f t="shared" si="61"/>
        <v>0</v>
      </c>
      <c r="DW35" s="169">
        <f t="array" ref="DW35">+MIN(IF(DK35:DV35&lt;&gt;0,DK35:DV35))</f>
        <v>0</v>
      </c>
      <c r="DX35" s="166">
        <v>3504951</v>
      </c>
      <c r="DY35" s="165" t="str">
        <f t="shared" si="24"/>
        <v>Cumple</v>
      </c>
      <c r="DZ35" s="122"/>
      <c r="EA35" s="145">
        <v>31</v>
      </c>
      <c r="EB35" s="171">
        <f t="shared" si="62"/>
        <v>0</v>
      </c>
      <c r="EC35" s="171">
        <f t="shared" si="25"/>
        <v>0</v>
      </c>
      <c r="ED35" s="171">
        <f t="shared" si="26"/>
        <v>0</v>
      </c>
      <c r="EE35" s="171">
        <f t="shared" si="27"/>
        <v>0</v>
      </c>
      <c r="EF35" s="171">
        <f t="shared" si="28"/>
        <v>0</v>
      </c>
      <c r="EG35" s="171">
        <f t="shared" si="29"/>
        <v>0</v>
      </c>
      <c r="EH35" s="171">
        <f t="shared" si="30"/>
        <v>0</v>
      </c>
      <c r="EI35" s="171">
        <f t="shared" si="31"/>
        <v>0</v>
      </c>
      <c r="EJ35" s="171">
        <f t="shared" si="32"/>
        <v>0</v>
      </c>
      <c r="EK35" s="171">
        <f t="shared" si="33"/>
        <v>0</v>
      </c>
      <c r="EL35" s="171">
        <f t="shared" si="34"/>
        <v>0</v>
      </c>
      <c r="EM35" s="171">
        <f t="shared" si="35"/>
        <v>0</v>
      </c>
      <c r="EN35" s="120"/>
      <c r="EO35" s="119">
        <v>31</v>
      </c>
      <c r="EP35" s="177">
        <f t="shared" si="36"/>
        <v>0</v>
      </c>
      <c r="EQ35" s="178" t="str">
        <f>+IF(MAXA(ES35:FD35)=0,"NO ADJUDICADO Y DESIERTO",HLOOKUP(MAXA(ES35:FD35),ES35:$FD$65,(62-EO35),FALSE))</f>
        <v>NO ADJUDICADO Y DESIERTO</v>
      </c>
      <c r="ER35" s="179">
        <f t="shared" si="63"/>
        <v>0</v>
      </c>
      <c r="ES35" s="180">
        <f t="shared" si="37"/>
        <v>0</v>
      </c>
      <c r="ET35" s="180">
        <f t="shared" si="38"/>
        <v>0</v>
      </c>
      <c r="EU35" s="180">
        <f t="shared" si="39"/>
        <v>0</v>
      </c>
      <c r="EV35" s="180">
        <f t="shared" si="40"/>
        <v>0</v>
      </c>
      <c r="EW35" s="180">
        <f t="shared" si="41"/>
        <v>0</v>
      </c>
      <c r="EX35" s="180">
        <f t="shared" si="42"/>
        <v>0</v>
      </c>
      <c r="EY35" s="180">
        <f t="shared" si="43"/>
        <v>0</v>
      </c>
      <c r="EZ35" s="180">
        <f t="shared" si="44"/>
        <v>0</v>
      </c>
      <c r="FA35" s="180">
        <f t="shared" si="45"/>
        <v>0</v>
      </c>
      <c r="FB35" s="180">
        <f t="shared" si="46"/>
        <v>0</v>
      </c>
      <c r="FC35" s="180">
        <f t="shared" si="47"/>
        <v>0</v>
      </c>
      <c r="FD35" s="180">
        <f t="shared" si="48"/>
        <v>0</v>
      </c>
      <c r="FE35" s="120"/>
      <c r="FF35" s="121"/>
      <c r="FG35" s="121"/>
      <c r="FH35" s="121"/>
      <c r="FI35" s="121"/>
      <c r="FJ35" s="121"/>
      <c r="FK35" s="121"/>
      <c r="FL35" s="121"/>
      <c r="FM35" s="121"/>
      <c r="FN35" s="121"/>
      <c r="FO35" s="121"/>
    </row>
    <row r="36" spans="1:171" ht="16.5" hidden="1" x14ac:dyDescent="0.35">
      <c r="A36" s="60"/>
      <c r="B36" s="73">
        <v>32</v>
      </c>
      <c r="C36" s="11"/>
      <c r="D36" s="12"/>
      <c r="E36" s="12"/>
      <c r="F36" s="12"/>
      <c r="G36" s="20"/>
      <c r="H36" s="13"/>
      <c r="I36" s="12"/>
      <c r="J36" s="14"/>
      <c r="K36" s="14"/>
      <c r="L36" s="76" t="s">
        <v>80</v>
      </c>
      <c r="M36" s="14"/>
      <c r="N36" s="14"/>
      <c r="O36" s="60"/>
      <c r="P36" s="73">
        <v>32</v>
      </c>
      <c r="Q36" s="11"/>
      <c r="R36" s="12"/>
      <c r="S36" s="12"/>
      <c r="T36" s="12"/>
      <c r="U36" s="20"/>
      <c r="V36" s="13"/>
      <c r="W36" s="12"/>
      <c r="X36" s="14"/>
      <c r="Y36" s="14"/>
      <c r="Z36" s="12" t="s">
        <v>80</v>
      </c>
      <c r="AA36" s="14"/>
      <c r="AB36" s="14"/>
      <c r="AC36" s="75"/>
      <c r="AD36" s="73">
        <v>32</v>
      </c>
      <c r="AE36" s="100"/>
      <c r="AF36" s="97"/>
      <c r="AG36" s="97"/>
      <c r="AH36" s="97"/>
      <c r="AI36" s="101"/>
      <c r="AJ36" s="104"/>
      <c r="AK36" s="97"/>
      <c r="AL36" s="102"/>
      <c r="AM36" s="102"/>
      <c r="AN36" s="12" t="s">
        <v>19</v>
      </c>
      <c r="AO36" s="102"/>
      <c r="AP36" s="102"/>
      <c r="AQ36" s="60"/>
      <c r="AR36" s="73">
        <v>32</v>
      </c>
      <c r="AS36" s="100"/>
      <c r="AT36" s="97"/>
      <c r="AU36" s="97"/>
      <c r="AV36" s="97"/>
      <c r="AW36" s="101"/>
      <c r="AX36" s="104"/>
      <c r="AY36" s="97"/>
      <c r="AZ36" s="102"/>
      <c r="BA36" s="102"/>
      <c r="BB36" s="12" t="s">
        <v>19</v>
      </c>
      <c r="BC36" s="102"/>
      <c r="BD36" s="102"/>
      <c r="BE36" s="60"/>
      <c r="BF36" s="73">
        <v>32</v>
      </c>
      <c r="BG36" s="125" t="str">
        <f t="shared" si="0"/>
        <v/>
      </c>
      <c r="BH36" s="125" t="str">
        <f t="shared" si="1"/>
        <v/>
      </c>
      <c r="BI36" s="125" t="str">
        <f t="shared" si="2"/>
        <v/>
      </c>
      <c r="BJ36" s="125" t="str">
        <f t="shared" si="3"/>
        <v/>
      </c>
      <c r="BK36" s="125" t="str">
        <f t="shared" si="4"/>
        <v/>
      </c>
      <c r="BL36" s="125" t="str">
        <f t="shared" si="5"/>
        <v/>
      </c>
      <c r="BM36" s="125" t="str">
        <f t="shared" si="6"/>
        <v/>
      </c>
      <c r="BN36" s="125" t="str">
        <f t="shared" si="7"/>
        <v/>
      </c>
      <c r="BO36" s="125" t="str">
        <f t="shared" si="8"/>
        <v/>
      </c>
      <c r="BP36" s="125" t="str">
        <f t="shared" si="9"/>
        <v>NO CUMPLE</v>
      </c>
      <c r="BQ36" s="125" t="str">
        <f t="shared" si="10"/>
        <v/>
      </c>
      <c r="BR36" s="125" t="str">
        <f t="shared" si="11"/>
        <v/>
      </c>
      <c r="BS36" s="60"/>
      <c r="BT36" s="73">
        <v>32</v>
      </c>
      <c r="BU36" s="100"/>
      <c r="BV36" s="97"/>
      <c r="BW36" s="97"/>
      <c r="BX36" s="97"/>
      <c r="BY36" s="101"/>
      <c r="BZ36" s="104"/>
      <c r="CA36" s="97"/>
      <c r="CB36" s="102"/>
      <c r="CC36" s="102"/>
      <c r="CD36" s="12" t="s">
        <v>354</v>
      </c>
      <c r="CE36" s="102"/>
      <c r="CF36" s="102"/>
      <c r="CG36" s="60"/>
      <c r="CH36" s="73">
        <v>32</v>
      </c>
      <c r="CI36" s="74">
        <f t="shared" si="49"/>
        <v>0</v>
      </c>
      <c r="CJ36" s="74">
        <f t="shared" si="12"/>
        <v>0</v>
      </c>
      <c r="CK36" s="74">
        <f t="shared" si="13"/>
        <v>0</v>
      </c>
      <c r="CL36" s="74">
        <f t="shared" si="14"/>
        <v>0</v>
      </c>
      <c r="CM36" s="74">
        <f t="shared" si="15"/>
        <v>0</v>
      </c>
      <c r="CN36" s="74">
        <f t="shared" si="16"/>
        <v>0</v>
      </c>
      <c r="CO36" s="74">
        <f t="shared" si="17"/>
        <v>0</v>
      </c>
      <c r="CP36" s="74">
        <f t="shared" si="18"/>
        <v>0</v>
      </c>
      <c r="CQ36" s="74">
        <f t="shared" si="19"/>
        <v>0</v>
      </c>
      <c r="CR36" s="74">
        <f t="shared" si="20"/>
        <v>0</v>
      </c>
      <c r="CS36" s="74">
        <f t="shared" si="21"/>
        <v>0</v>
      </c>
      <c r="CT36" s="74">
        <f t="shared" si="22"/>
        <v>0</v>
      </c>
      <c r="CU36" s="60"/>
      <c r="CV36" s="145">
        <v>32</v>
      </c>
      <c r="CW36" s="146"/>
      <c r="CX36" s="142"/>
      <c r="CY36" s="142"/>
      <c r="CZ36" s="142"/>
      <c r="DA36" s="147"/>
      <c r="DB36" s="148"/>
      <c r="DC36" s="142"/>
      <c r="DD36" s="149"/>
      <c r="DE36" s="149"/>
      <c r="DF36" s="142">
        <v>2498664</v>
      </c>
      <c r="DG36" s="143"/>
      <c r="DH36" s="143"/>
      <c r="DI36" s="120"/>
      <c r="DJ36" s="126">
        <v>32</v>
      </c>
      <c r="DK36" s="127">
        <f t="shared" si="50"/>
        <v>0</v>
      </c>
      <c r="DL36" s="127">
        <f t="shared" si="51"/>
        <v>0</v>
      </c>
      <c r="DM36" s="127">
        <f t="shared" si="52"/>
        <v>0</v>
      </c>
      <c r="DN36" s="127">
        <f t="shared" si="53"/>
        <v>0</v>
      </c>
      <c r="DO36" s="127">
        <f t="shared" si="54"/>
        <v>0</v>
      </c>
      <c r="DP36" s="127">
        <f t="shared" si="55"/>
        <v>0</v>
      </c>
      <c r="DQ36" s="127">
        <f t="shared" si="56"/>
        <v>0</v>
      </c>
      <c r="DR36" s="127">
        <f t="shared" si="57"/>
        <v>0</v>
      </c>
      <c r="DS36" s="127">
        <f t="shared" si="58"/>
        <v>0</v>
      </c>
      <c r="DT36" s="127">
        <f t="shared" si="59"/>
        <v>0</v>
      </c>
      <c r="DU36" s="127">
        <f t="shared" si="60"/>
        <v>0</v>
      </c>
      <c r="DV36" s="127">
        <f t="shared" si="61"/>
        <v>0</v>
      </c>
      <c r="DW36" s="169">
        <f t="array" ref="DW36">+MIN(IF(DK36:DV36&lt;&gt;0,DK36:DV36))</f>
        <v>0</v>
      </c>
      <c r="DX36" s="166">
        <v>2509451</v>
      </c>
      <c r="DY36" s="165" t="str">
        <f t="shared" si="24"/>
        <v>Cumple</v>
      </c>
      <c r="DZ36" s="122"/>
      <c r="EA36" s="145">
        <v>32</v>
      </c>
      <c r="EB36" s="171">
        <f t="shared" si="62"/>
        <v>0</v>
      </c>
      <c r="EC36" s="171">
        <f t="shared" si="25"/>
        <v>0</v>
      </c>
      <c r="ED36" s="171">
        <f t="shared" si="26"/>
        <v>0</v>
      </c>
      <c r="EE36" s="171">
        <f t="shared" si="27"/>
        <v>0</v>
      </c>
      <c r="EF36" s="171">
        <f t="shared" si="28"/>
        <v>0</v>
      </c>
      <c r="EG36" s="171">
        <f t="shared" si="29"/>
        <v>0</v>
      </c>
      <c r="EH36" s="171">
        <f t="shared" si="30"/>
        <v>0</v>
      </c>
      <c r="EI36" s="171">
        <f t="shared" si="31"/>
        <v>0</v>
      </c>
      <c r="EJ36" s="171">
        <f t="shared" si="32"/>
        <v>0</v>
      </c>
      <c r="EK36" s="171">
        <f t="shared" si="33"/>
        <v>0</v>
      </c>
      <c r="EL36" s="171">
        <f t="shared" si="34"/>
        <v>0</v>
      </c>
      <c r="EM36" s="171">
        <f t="shared" si="35"/>
        <v>0</v>
      </c>
      <c r="EN36" s="120"/>
      <c r="EO36" s="119">
        <v>32</v>
      </c>
      <c r="EP36" s="177">
        <f t="shared" si="36"/>
        <v>0</v>
      </c>
      <c r="EQ36" s="178" t="str">
        <f>+IF(MAXA(ES36:FD36)=0,"NO ADJUDICADO Y DESIERTO",HLOOKUP(MAXA(ES36:FD36),ES36:$FD$65,(62-EO36),FALSE))</f>
        <v>NO ADJUDICADO Y DESIERTO</v>
      </c>
      <c r="ER36" s="179">
        <f t="shared" si="63"/>
        <v>0</v>
      </c>
      <c r="ES36" s="180">
        <f t="shared" si="37"/>
        <v>0</v>
      </c>
      <c r="ET36" s="180">
        <f t="shared" si="38"/>
        <v>0</v>
      </c>
      <c r="EU36" s="180">
        <f t="shared" si="39"/>
        <v>0</v>
      </c>
      <c r="EV36" s="180">
        <f t="shared" si="40"/>
        <v>0</v>
      </c>
      <c r="EW36" s="180">
        <f t="shared" si="41"/>
        <v>0</v>
      </c>
      <c r="EX36" s="180">
        <f t="shared" si="42"/>
        <v>0</v>
      </c>
      <c r="EY36" s="180">
        <f t="shared" si="43"/>
        <v>0</v>
      </c>
      <c r="EZ36" s="180">
        <f t="shared" si="44"/>
        <v>0</v>
      </c>
      <c r="FA36" s="180">
        <f t="shared" si="45"/>
        <v>0</v>
      </c>
      <c r="FB36" s="180">
        <f t="shared" si="46"/>
        <v>0</v>
      </c>
      <c r="FC36" s="180">
        <f t="shared" si="47"/>
        <v>0</v>
      </c>
      <c r="FD36" s="180">
        <f t="shared" si="48"/>
        <v>0</v>
      </c>
      <c r="FE36" s="120"/>
      <c r="FF36" s="121"/>
      <c r="FG36" s="121"/>
      <c r="FH36" s="121"/>
      <c r="FI36" s="121"/>
      <c r="FJ36" s="121"/>
      <c r="FK36" s="121"/>
      <c r="FL36" s="121"/>
      <c r="FM36" s="121"/>
      <c r="FN36" s="121"/>
      <c r="FO36" s="121"/>
    </row>
    <row r="37" spans="1:171" ht="16.5" x14ac:dyDescent="0.35">
      <c r="A37" s="60"/>
      <c r="B37" s="73">
        <v>33</v>
      </c>
      <c r="C37" s="11"/>
      <c r="D37" s="12"/>
      <c r="E37" s="12"/>
      <c r="F37" s="12"/>
      <c r="G37" s="20"/>
      <c r="H37" s="13"/>
      <c r="I37" s="12"/>
      <c r="J37" s="14"/>
      <c r="K37" s="14"/>
      <c r="L37" s="76" t="s">
        <v>80</v>
      </c>
      <c r="M37" s="14"/>
      <c r="N37" s="14"/>
      <c r="O37" s="60"/>
      <c r="P37" s="73">
        <v>33</v>
      </c>
      <c r="Q37" s="11"/>
      <c r="R37" s="12"/>
      <c r="S37" s="12"/>
      <c r="T37" s="12"/>
      <c r="U37" s="20"/>
      <c r="V37" s="13"/>
      <c r="W37" s="12"/>
      <c r="X37" s="14"/>
      <c r="Y37" s="14"/>
      <c r="Z37" s="12" t="s">
        <v>80</v>
      </c>
      <c r="AA37" s="14"/>
      <c r="AB37" s="14"/>
      <c r="AC37" s="75"/>
      <c r="AD37" s="73">
        <v>33</v>
      </c>
      <c r="AE37" s="100"/>
      <c r="AF37" s="97"/>
      <c r="AG37" s="97"/>
      <c r="AH37" s="97"/>
      <c r="AI37" s="101"/>
      <c r="AJ37" s="104"/>
      <c r="AK37" s="97"/>
      <c r="AL37" s="102"/>
      <c r="AM37" s="102"/>
      <c r="AN37" s="12" t="s">
        <v>19</v>
      </c>
      <c r="AO37" s="102"/>
      <c r="AP37" s="102"/>
      <c r="AQ37" s="60"/>
      <c r="AR37" s="73">
        <v>33</v>
      </c>
      <c r="AS37" s="100"/>
      <c r="AT37" s="97"/>
      <c r="AU37" s="97"/>
      <c r="AV37" s="97"/>
      <c r="AW37" s="101"/>
      <c r="AX37" s="104"/>
      <c r="AY37" s="97"/>
      <c r="AZ37" s="102"/>
      <c r="BA37" s="102"/>
      <c r="BB37" s="12" t="s">
        <v>19</v>
      </c>
      <c r="BC37" s="102"/>
      <c r="BD37" s="102"/>
      <c r="BE37" s="60"/>
      <c r="BF37" s="73">
        <v>33</v>
      </c>
      <c r="BG37" s="125" t="str">
        <f t="shared" ref="BG37:BG60" si="64">+IF(AND(C37="CUMPLE",Q37="CUMPLE",AE37="CUMPLE",AS37="CUMPLE"),"CUMPLE",IF(C37="","","NO CUMPLE"))</f>
        <v/>
      </c>
      <c r="BH37" s="125" t="str">
        <f t="shared" ref="BH37:BH60" si="65">+IF(AND(D37="CUMPLE",R37="CUMPLE",AF37="CUMPLE",AT37="CUMPLE"),"CUMPLE",IF(D37="","","NO CUMPLE"))</f>
        <v/>
      </c>
      <c r="BI37" s="125" t="str">
        <f t="shared" ref="BI37:BI60" si="66">+IF(AND(E37="CUMPLE",S37="CUMPLE",AG37="CUMPLE",AU37="CUMPLE"),"CUMPLE",IF(E37="","","NO CUMPLE"))</f>
        <v/>
      </c>
      <c r="BJ37" s="125" t="str">
        <f t="shared" ref="BJ37:BJ60" si="67">+IF(AND(F37="CUMPLE",T37="CUMPLE",AH37="CUMPLE",AV37="CUMPLE"),"CUMPLE",IF(F37="","","NO CUMPLE"))</f>
        <v/>
      </c>
      <c r="BK37" s="125" t="str">
        <f t="shared" ref="BK37:BK60" si="68">+IF(AND(G37="CUMPLE",U37="CUMPLE",AI37="CUMPLE",AW37="CUMPLE"),"CUMPLE",IF(G37="","","NO CUMPLE"))</f>
        <v/>
      </c>
      <c r="BL37" s="125" t="str">
        <f t="shared" ref="BL37:BL60" si="69">+IF(AND(H37="CUMPLE",V37="CUMPLE",AJ37="CUMPLE",AX37="CUMPLE"),"CUMPLE",IF(H37="","","NO CUMPLE"))</f>
        <v/>
      </c>
      <c r="BM37" s="125" t="str">
        <f t="shared" ref="BM37:BM60" si="70">+IF(AND(I37="CUMPLE",W37="CUMPLE",AK37="CUMPLE",AY37="CUMPLE"),"CUMPLE",IF(I37="","","NO CUMPLE"))</f>
        <v/>
      </c>
      <c r="BN37" s="125" t="str">
        <f t="shared" ref="BN37:BN60" si="71">+IF(AND(J37="CUMPLE",X37="CUMPLE",AL37="CUMPLE",AZ37="CUMPLE"),"CUMPLE",IF(J37="","","NO CUMPLE"))</f>
        <v/>
      </c>
      <c r="BO37" s="125" t="str">
        <f t="shared" ref="BO37:BO60" si="72">+IF(AND(K37="CUMPLE",Y37="CUMPLE",AM37="CUMPLE",BA37="CUMPLE"),"CUMPLE",IF(K37="","","NO CUMPLE"))</f>
        <v/>
      </c>
      <c r="BP37" s="125" t="str">
        <f t="shared" ref="BP37:BP60" si="73">+IF(AND(L37="CUMPLE",Z37="CUMPLE",AN37="CUMPLE",BB37="CUMPLE"),"CUMPLE",IF(L37="","","NO CUMPLE"))</f>
        <v>NO CUMPLE</v>
      </c>
      <c r="BQ37" s="125" t="str">
        <f t="shared" ref="BQ37:BQ60" si="74">+IF(AND(M37="CUMPLE",AA37="CUMPLE",AO37="CUMPLE",BC37="CUMPLE"),"CUMPLE",IF(M37="","","NO CUMPLE"))</f>
        <v/>
      </c>
      <c r="BR37" s="125" t="str">
        <f t="shared" ref="BR37:BR60" si="75">+IF(AND(N37="CUMPLE",AB37="CUMPLE",AP37="CUMPLE",BD37="CUMPLE"),"CUMPLE",IF(N37="","","NO CUMPLE"))</f>
        <v/>
      </c>
      <c r="BS37" s="60"/>
      <c r="BT37" s="73">
        <v>33</v>
      </c>
      <c r="BU37" s="100"/>
      <c r="BV37" s="97"/>
      <c r="BW37" s="97"/>
      <c r="BX37" s="97"/>
      <c r="BY37" s="101"/>
      <c r="BZ37" s="104"/>
      <c r="CA37" s="97"/>
      <c r="CB37" s="102"/>
      <c r="CC37" s="102"/>
      <c r="CD37" s="12" t="s">
        <v>354</v>
      </c>
      <c r="CE37" s="102"/>
      <c r="CF37" s="102"/>
      <c r="CG37" s="60"/>
      <c r="CH37" s="73">
        <v>33</v>
      </c>
      <c r="CI37" s="74">
        <f t="shared" ref="CI37:CI60" si="76">+IF(OR(BU37="60 meses",BU37="61 meses",BU37="63 meses",BU37="72 meses"),60,IF(OR(BU37="48 meses",BU37="40 meses",BU37="49 meses",BU37="51 meses",BU37="52 meses"),30,IF(OR(BU37="36 meses",BU37="40 meses"),20,0)))</f>
        <v>0</v>
      </c>
      <c r="CJ37" s="74">
        <f t="shared" ref="CJ37:CJ60" si="77">+IF(OR(BV37="60 meses",BV37="61 meses",BV37="63 meses",BV37="72 meses"),60,IF(OR(BV37="48 meses",BV37="40 meses",BV37="49 meses",BV37="51 meses",BV37="52 meses"),30,IF(OR(BV37="36 meses",BV37="40 meses"),20,0)))</f>
        <v>0</v>
      </c>
      <c r="CK37" s="74">
        <f t="shared" ref="CK37:CK60" si="78">+IF(OR(BW37="60 meses",BW37="61 meses",BW37="63 meses",BW37="72 meses"),60,IF(OR(BW37="48 meses",BW37="40 meses",BW37="49 meses",BW37="51 meses",BW37="52 meses"),30,IF(OR(BW37="36 meses",BW37="40 meses"),20,0)))</f>
        <v>0</v>
      </c>
      <c r="CL37" s="74">
        <f t="shared" ref="CL37:CL60" si="79">+IF(OR(BX37="60 meses",BX37="61 meses",BX37="63 meses",BX37="72 meses"),60,IF(OR(BX37="48 meses",BX37="40 meses",BX37="49 meses",BX37="51 meses",BX37="52 meses"),30,IF(OR(BX37="36 meses",BX37="40 meses"),20,0)))</f>
        <v>0</v>
      </c>
      <c r="CM37" s="74">
        <f t="shared" ref="CM37:CM60" si="80">+IF(OR(BY37="60 meses",BY37="61 meses",BY37="63 meses",BY37="72 meses"),60,IF(OR(BY37="48 meses",BY37="40 meses",BY37="49 meses",BY37="51 meses",BY37="52 meses"),30,IF(OR(BY37="36 meses",BY37="40 meses"),20,0)))</f>
        <v>0</v>
      </c>
      <c r="CN37" s="74">
        <f t="shared" ref="CN37:CN60" si="81">+IF(OR(BZ37="60 meses",BZ37="61 meses",BZ37="63 meses",BZ37="72 meses"),60,IF(OR(BZ37="48 meses",BZ37="40 meses",BZ37="49 meses",BZ37="51 meses",BZ37="52 meses"),30,IF(OR(BZ37="36 meses",BZ37="40 meses"),20,0)))</f>
        <v>0</v>
      </c>
      <c r="CO37" s="74">
        <f t="shared" ref="CO37:CO60" si="82">+IF(OR(CA37="60 meses",CA37="61 meses",CA37="63 meses",CA37="72 meses"),60,IF(OR(CA37="48 meses",CA37="40 meses",CA37="49 meses",CA37="51 meses",CA37="52 meses"),30,IF(OR(CA37="36 meses",CA37="40 meses"),20,0)))</f>
        <v>0</v>
      </c>
      <c r="CP37" s="74">
        <f t="shared" ref="CP37:CP60" si="83">+IF(OR(CB37="60 meses",CB37="61 meses",CB37="63 meses",CB37="72 meses"),60,IF(OR(CB37="48 meses",CB37="40 meses",CB37="49 meses",CB37="51 meses",CB37="52 meses"),30,IF(OR(CB37="36 meses",CB37="40 meses"),20,0)))</f>
        <v>0</v>
      </c>
      <c r="CQ37" s="74">
        <f t="shared" ref="CQ37:CQ60" si="84">+IF(OR(CC37="60 meses",CC37="61 meses",CC37="63 meses",CC37="72 meses"),60,IF(OR(CC37="48 meses",CC37="40 meses",CC37="49 meses",CC37="51 meses",CC37="52 meses"),30,IF(OR(CC37="36 meses",CC37="40 meses"),20,0)))</f>
        <v>0</v>
      </c>
      <c r="CR37" s="74">
        <f t="shared" ref="CR37:CR60" si="85">+IF(OR(CD37="60 meses",CD37="61 meses",CD37="63 meses",CD37="72 meses"),60,IF(OR(CD37="48 meses",CD37="40 meses",CD37="49 meses",CD37="51 meses",CD37="52 meses"),30,IF(OR(CD37="36 meses",CD37="40 meses"),20,0)))</f>
        <v>0</v>
      </c>
      <c r="CS37" s="74">
        <f t="shared" ref="CS37:CS60" si="86">+IF(OR(CE37="60 meses",CE37="61 meses",CE37="63 meses",CE37="72 meses"),60,IF(OR(CE37="48 meses",CE37="40 meses",CE37="49 meses",CE37="51 meses",CE37="52 meses"),30,IF(OR(CE37="36 meses",CE37="40 meses"),20,0)))</f>
        <v>0</v>
      </c>
      <c r="CT37" s="74">
        <f t="shared" ref="CT37:CT60" si="87">+IF(OR(CF37="60 meses",CF37="61 meses",CF37="63 meses",CF37="72 meses"),60,IF(OR(CF37="48 meses",CF37="40 meses",CF37="49 meses",CF37="51 meses",CF37="52 meses"),30,IF(OR(CF37="36 meses",CF37="40 meses"),20,0)))</f>
        <v>0</v>
      </c>
      <c r="CU37" s="60"/>
      <c r="CV37" s="145">
        <v>33</v>
      </c>
      <c r="CW37" s="146"/>
      <c r="CX37" s="142"/>
      <c r="CY37" s="142"/>
      <c r="CZ37" s="142"/>
      <c r="DA37" s="147"/>
      <c r="DB37" s="148"/>
      <c r="DC37" s="142"/>
      <c r="DD37" s="149"/>
      <c r="DE37" s="149"/>
      <c r="DF37" s="142">
        <v>1172745</v>
      </c>
      <c r="DG37" s="143"/>
      <c r="DH37" s="143"/>
      <c r="DI37" s="120"/>
      <c r="DJ37" s="126">
        <v>33</v>
      </c>
      <c r="DK37" s="127">
        <f t="shared" si="50"/>
        <v>0</v>
      </c>
      <c r="DL37" s="127">
        <f t="shared" si="51"/>
        <v>0</v>
      </c>
      <c r="DM37" s="127">
        <f t="shared" si="52"/>
        <v>0</v>
      </c>
      <c r="DN37" s="127">
        <f t="shared" si="53"/>
        <v>0</v>
      </c>
      <c r="DO37" s="127">
        <f t="shared" si="54"/>
        <v>0</v>
      </c>
      <c r="DP37" s="127">
        <f t="shared" si="55"/>
        <v>0</v>
      </c>
      <c r="DQ37" s="127">
        <f t="shared" si="56"/>
        <v>0</v>
      </c>
      <c r="DR37" s="127">
        <f t="shared" si="57"/>
        <v>0</v>
      </c>
      <c r="DS37" s="127">
        <f t="shared" si="58"/>
        <v>0</v>
      </c>
      <c r="DT37" s="127">
        <f t="shared" si="59"/>
        <v>0</v>
      </c>
      <c r="DU37" s="127">
        <f t="shared" si="60"/>
        <v>0</v>
      </c>
      <c r="DV37" s="127">
        <f t="shared" si="61"/>
        <v>0</v>
      </c>
      <c r="DW37" s="169">
        <f t="array" ref="DW37">+MIN(IF(DK37:DV37&lt;&gt;0,DK37:DV37))</f>
        <v>0</v>
      </c>
      <c r="DX37" s="166">
        <v>1393032</v>
      </c>
      <c r="DY37" s="165" t="str">
        <f t="shared" ref="DY37:DY60" si="88">+IF(DX37&lt;DW37,"NO CUMPLE","Cumple")</f>
        <v>Cumple</v>
      </c>
      <c r="DZ37" s="122"/>
      <c r="EA37" s="145">
        <v>33</v>
      </c>
      <c r="EB37" s="171">
        <f t="shared" ref="EB37:EB60" si="89">+IFERROR(IF(AND(DK37=$DW37,DK37&gt;0),40,(($DW37*40)/DK37)),0)</f>
        <v>0</v>
      </c>
      <c r="EC37" s="171">
        <f t="shared" ref="EC37:EC60" si="90">+IFERROR(IF(AND(DL37=$DW37,DL37&gt;0),40,(($DW37*40)/DL37)),0)</f>
        <v>0</v>
      </c>
      <c r="ED37" s="171">
        <f t="shared" ref="ED37:ED60" si="91">+IFERROR(IF(AND(DM37=$DW37,DM37&gt;0),40,(($DW37*40)/DM37)),0)</f>
        <v>0</v>
      </c>
      <c r="EE37" s="171">
        <f t="shared" ref="EE37:EE60" si="92">+IFERROR(IF(AND(DN37=$DW37,DN37&gt;0),40,(($DW37*40)/DN37)),0)</f>
        <v>0</v>
      </c>
      <c r="EF37" s="171">
        <f t="shared" ref="EF37:EF60" si="93">+IFERROR(IF(AND(DO37=$DW37,DO37&gt;0),40,(($DW37*40)/DO37)),0)</f>
        <v>0</v>
      </c>
      <c r="EG37" s="171">
        <f t="shared" ref="EG37:EG60" si="94">+IFERROR(IF(AND(DP37=$DW37,DP37&gt;0),40,(($DW37*40)/DP37)),0)</f>
        <v>0</v>
      </c>
      <c r="EH37" s="171">
        <f t="shared" ref="EH37:EH60" si="95">+IFERROR(IF(AND(DQ37=$DW37,DQ37&gt;0),40,(($DW37*40)/DQ37)),0)</f>
        <v>0</v>
      </c>
      <c r="EI37" s="171">
        <f t="shared" ref="EI37:EI60" si="96">+IFERROR(IF(AND(DR37=$DW37,DR37&gt;0),40,(($DW37*40)/DR37)),0)</f>
        <v>0</v>
      </c>
      <c r="EJ37" s="171">
        <f t="shared" ref="EJ37:EJ60" si="97">+IFERROR(IF(AND(DS37=$DW37,DS37&gt;0),40,(($DW37*40)/DS37)),0)</f>
        <v>0</v>
      </c>
      <c r="EK37" s="171">
        <f t="shared" ref="EK37:EK60" si="98">+IFERROR(IF(AND(DT37=$DW37,DT37&gt;0),40,(($DW37*40)/DT37)),0)</f>
        <v>0</v>
      </c>
      <c r="EL37" s="171">
        <f t="shared" ref="EL37:EL60" si="99">+IFERROR(IF(AND(DU37=$DW37,DU37&gt;0),40,(($DW37*40)/DU37)),0)</f>
        <v>0</v>
      </c>
      <c r="EM37" s="171">
        <f t="shared" ref="EM37:EM60" si="100">+IFERROR(IF(AND(DV37=$DW37,DV37&gt;0),40,(($DW37*40)/DV37)),0)</f>
        <v>0</v>
      </c>
      <c r="EN37" s="120"/>
      <c r="EO37" s="119">
        <v>33</v>
      </c>
      <c r="EP37" s="177">
        <f t="shared" ref="EP37:EP60" si="101">+MAXA(ES37:FD37)</f>
        <v>0</v>
      </c>
      <c r="EQ37" s="178" t="str">
        <f>+IF(MAXA(ES37:FD37)=0,"NO ADJUDICADO Y DESIERTO",HLOOKUP(MAXA(ES37:FD37),ES37:$FD$65,(62-EO37),FALSE))</f>
        <v>NO ADJUDICADO Y DESIERTO</v>
      </c>
      <c r="ER37" s="179">
        <f t="shared" si="63"/>
        <v>0</v>
      </c>
      <c r="ES37" s="180">
        <f t="shared" ref="ES37:ES60" si="102">+IF(EB37=0,0,(EB37+CI37))</f>
        <v>0</v>
      </c>
      <c r="ET37" s="180">
        <f t="shared" ref="ET37:ET60" si="103">+IF(EC37=0,0,(EC37+CJ37))</f>
        <v>0</v>
      </c>
      <c r="EU37" s="180">
        <f t="shared" ref="EU37:EU60" si="104">+IF(ED37=0,0,(ED37+CK37))</f>
        <v>0</v>
      </c>
      <c r="EV37" s="180">
        <f t="shared" ref="EV37:EV60" si="105">+IF(EE37=0,0,(EE37+CL37))</f>
        <v>0</v>
      </c>
      <c r="EW37" s="180">
        <f t="shared" ref="EW37:EW60" si="106">+IF(EF37=0,0,(EF37+CM37))</f>
        <v>0</v>
      </c>
      <c r="EX37" s="180">
        <f t="shared" ref="EX37:EX60" si="107">+IF(EG37=0,0,(EG37+CN37))</f>
        <v>0</v>
      </c>
      <c r="EY37" s="180">
        <f t="shared" ref="EY37:EY60" si="108">+IF(EH37=0,0,(EH37+CO37))</f>
        <v>0</v>
      </c>
      <c r="EZ37" s="180">
        <f t="shared" ref="EZ37:EZ60" si="109">+IF(EI37=0,0,(EI37+CP37))</f>
        <v>0</v>
      </c>
      <c r="FA37" s="180">
        <f t="shared" ref="FA37:FA60" si="110">+IF(EJ37=0,0,(EJ37+CQ37))</f>
        <v>0</v>
      </c>
      <c r="FB37" s="180">
        <f t="shared" ref="FB37:FB60" si="111">+IF(EK37=0,0,(EK37+CR37))</f>
        <v>0</v>
      </c>
      <c r="FC37" s="180">
        <f t="shared" ref="FC37:FC60" si="112">+IF(EL37=0,0,(EL37+CS37))</f>
        <v>0</v>
      </c>
      <c r="FD37" s="180">
        <f t="shared" ref="FD37:FD60" si="113">+IF(EM37=0,0,(EM37+CT37))</f>
        <v>0</v>
      </c>
      <c r="FE37" s="120"/>
      <c r="FF37" s="121"/>
      <c r="FG37" s="121"/>
      <c r="FH37" s="121"/>
      <c r="FI37" s="121"/>
      <c r="FJ37" s="121"/>
      <c r="FK37" s="121"/>
      <c r="FL37" s="121"/>
      <c r="FM37" s="121"/>
      <c r="FN37" s="121"/>
      <c r="FO37" s="121"/>
    </row>
    <row r="38" spans="1:171" ht="16.5" x14ac:dyDescent="0.35">
      <c r="A38" s="60"/>
      <c r="B38" s="73">
        <v>34</v>
      </c>
      <c r="C38" s="11"/>
      <c r="D38" s="12"/>
      <c r="E38" s="12"/>
      <c r="F38" s="12"/>
      <c r="G38" s="20"/>
      <c r="H38" s="13"/>
      <c r="I38" s="12"/>
      <c r="J38" s="14"/>
      <c r="K38" s="14"/>
      <c r="L38" s="76" t="s">
        <v>80</v>
      </c>
      <c r="M38" s="14"/>
      <c r="N38" s="14"/>
      <c r="O38" s="60"/>
      <c r="P38" s="73">
        <v>34</v>
      </c>
      <c r="Q38" s="11"/>
      <c r="R38" s="12"/>
      <c r="S38" s="12"/>
      <c r="T38" s="12"/>
      <c r="U38" s="20"/>
      <c r="V38" s="13"/>
      <c r="W38" s="12"/>
      <c r="X38" s="14"/>
      <c r="Y38" s="14"/>
      <c r="Z38" s="12" t="s">
        <v>80</v>
      </c>
      <c r="AA38" s="14"/>
      <c r="AB38" s="14"/>
      <c r="AC38" s="75"/>
      <c r="AD38" s="73">
        <v>34</v>
      </c>
      <c r="AE38" s="100"/>
      <c r="AF38" s="97"/>
      <c r="AG38" s="97"/>
      <c r="AH38" s="97"/>
      <c r="AI38" s="101"/>
      <c r="AJ38" s="104"/>
      <c r="AK38" s="97"/>
      <c r="AL38" s="102"/>
      <c r="AM38" s="102"/>
      <c r="AN38" s="12" t="s">
        <v>19</v>
      </c>
      <c r="AO38" s="102"/>
      <c r="AP38" s="102"/>
      <c r="AQ38" s="60"/>
      <c r="AR38" s="73">
        <v>34</v>
      </c>
      <c r="AS38" s="100"/>
      <c r="AT38" s="97"/>
      <c r="AU38" s="97"/>
      <c r="AV38" s="97"/>
      <c r="AW38" s="101"/>
      <c r="AX38" s="104"/>
      <c r="AY38" s="97"/>
      <c r="AZ38" s="102"/>
      <c r="BA38" s="102"/>
      <c r="BB38" s="12" t="s">
        <v>19</v>
      </c>
      <c r="BC38" s="102"/>
      <c r="BD38" s="102"/>
      <c r="BE38" s="60"/>
      <c r="BF38" s="73">
        <v>34</v>
      </c>
      <c r="BG38" s="125" t="str">
        <f t="shared" si="64"/>
        <v/>
      </c>
      <c r="BH38" s="125" t="str">
        <f t="shared" si="65"/>
        <v/>
      </c>
      <c r="BI38" s="125" t="str">
        <f t="shared" si="66"/>
        <v/>
      </c>
      <c r="BJ38" s="125" t="str">
        <f t="shared" si="67"/>
        <v/>
      </c>
      <c r="BK38" s="125" t="str">
        <f t="shared" si="68"/>
        <v/>
      </c>
      <c r="BL38" s="125" t="str">
        <f t="shared" si="69"/>
        <v/>
      </c>
      <c r="BM38" s="125" t="str">
        <f t="shared" si="70"/>
        <v/>
      </c>
      <c r="BN38" s="125" t="str">
        <f t="shared" si="71"/>
        <v/>
      </c>
      <c r="BO38" s="125" t="str">
        <f t="shared" si="72"/>
        <v/>
      </c>
      <c r="BP38" s="125" t="str">
        <f t="shared" si="73"/>
        <v>NO CUMPLE</v>
      </c>
      <c r="BQ38" s="125" t="str">
        <f t="shared" si="74"/>
        <v/>
      </c>
      <c r="BR38" s="125" t="str">
        <f t="shared" si="75"/>
        <v/>
      </c>
      <c r="BS38" s="60"/>
      <c r="BT38" s="73">
        <v>34</v>
      </c>
      <c r="BU38" s="100"/>
      <c r="BV38" s="97"/>
      <c r="BW38" s="97"/>
      <c r="BX38" s="97"/>
      <c r="BY38" s="101"/>
      <c r="BZ38" s="104"/>
      <c r="CA38" s="97"/>
      <c r="CB38" s="102"/>
      <c r="CC38" s="102"/>
      <c r="CD38" s="12" t="s">
        <v>354</v>
      </c>
      <c r="CE38" s="102"/>
      <c r="CF38" s="102"/>
      <c r="CG38" s="60"/>
      <c r="CH38" s="73">
        <v>34</v>
      </c>
      <c r="CI38" s="74">
        <f t="shared" si="76"/>
        <v>0</v>
      </c>
      <c r="CJ38" s="74">
        <f t="shared" si="77"/>
        <v>0</v>
      </c>
      <c r="CK38" s="74">
        <f t="shared" si="78"/>
        <v>0</v>
      </c>
      <c r="CL38" s="74">
        <f t="shared" si="79"/>
        <v>0</v>
      </c>
      <c r="CM38" s="74">
        <f t="shared" si="80"/>
        <v>0</v>
      </c>
      <c r="CN38" s="74">
        <f t="shared" si="81"/>
        <v>0</v>
      </c>
      <c r="CO38" s="74">
        <f t="shared" si="82"/>
        <v>0</v>
      </c>
      <c r="CP38" s="74">
        <f t="shared" si="83"/>
        <v>0</v>
      </c>
      <c r="CQ38" s="74">
        <f t="shared" si="84"/>
        <v>0</v>
      </c>
      <c r="CR38" s="74">
        <f t="shared" si="85"/>
        <v>0</v>
      </c>
      <c r="CS38" s="74">
        <f t="shared" si="86"/>
        <v>0</v>
      </c>
      <c r="CT38" s="74">
        <f t="shared" si="87"/>
        <v>0</v>
      </c>
      <c r="CU38" s="60"/>
      <c r="CV38" s="145">
        <v>34</v>
      </c>
      <c r="CW38" s="146"/>
      <c r="CX38" s="142"/>
      <c r="CY38" s="142"/>
      <c r="CZ38" s="142"/>
      <c r="DA38" s="147"/>
      <c r="DB38" s="148"/>
      <c r="DC38" s="142"/>
      <c r="DD38" s="149"/>
      <c r="DE38" s="149"/>
      <c r="DF38" s="142">
        <v>1113840</v>
      </c>
      <c r="DG38" s="143"/>
      <c r="DH38" s="143"/>
      <c r="DI38" s="120"/>
      <c r="DJ38" s="126">
        <v>34</v>
      </c>
      <c r="DK38" s="127">
        <f t="shared" si="50"/>
        <v>0</v>
      </c>
      <c r="DL38" s="127">
        <f t="shared" si="51"/>
        <v>0</v>
      </c>
      <c r="DM38" s="127">
        <f t="shared" si="52"/>
        <v>0</v>
      </c>
      <c r="DN38" s="127">
        <f t="shared" si="53"/>
        <v>0</v>
      </c>
      <c r="DO38" s="127">
        <f t="shared" si="54"/>
        <v>0</v>
      </c>
      <c r="DP38" s="127">
        <f t="shared" si="55"/>
        <v>0</v>
      </c>
      <c r="DQ38" s="127">
        <f t="shared" si="56"/>
        <v>0</v>
      </c>
      <c r="DR38" s="127">
        <f t="shared" si="57"/>
        <v>0</v>
      </c>
      <c r="DS38" s="127">
        <f t="shared" si="58"/>
        <v>0</v>
      </c>
      <c r="DT38" s="127">
        <f t="shared" si="59"/>
        <v>0</v>
      </c>
      <c r="DU38" s="127">
        <f t="shared" si="60"/>
        <v>0</v>
      </c>
      <c r="DV38" s="127">
        <f t="shared" si="61"/>
        <v>0</v>
      </c>
      <c r="DW38" s="169">
        <f t="array" ref="DW38">+MIN(IF(DK38:DV38&lt;&gt;0,DK38:DV38))</f>
        <v>0</v>
      </c>
      <c r="DX38" s="166">
        <v>1182139</v>
      </c>
      <c r="DY38" s="165" t="str">
        <f t="shared" si="88"/>
        <v>Cumple</v>
      </c>
      <c r="DZ38" s="122"/>
      <c r="EA38" s="145">
        <v>34</v>
      </c>
      <c r="EB38" s="171">
        <f t="shared" si="89"/>
        <v>0</v>
      </c>
      <c r="EC38" s="171">
        <f t="shared" si="90"/>
        <v>0</v>
      </c>
      <c r="ED38" s="171">
        <f t="shared" si="91"/>
        <v>0</v>
      </c>
      <c r="EE38" s="171">
        <f t="shared" si="92"/>
        <v>0</v>
      </c>
      <c r="EF38" s="171">
        <f t="shared" si="93"/>
        <v>0</v>
      </c>
      <c r="EG38" s="171">
        <f t="shared" si="94"/>
        <v>0</v>
      </c>
      <c r="EH38" s="171">
        <f t="shared" si="95"/>
        <v>0</v>
      </c>
      <c r="EI38" s="171">
        <f t="shared" si="96"/>
        <v>0</v>
      </c>
      <c r="EJ38" s="171">
        <f t="shared" si="97"/>
        <v>0</v>
      </c>
      <c r="EK38" s="171">
        <f t="shared" si="98"/>
        <v>0</v>
      </c>
      <c r="EL38" s="171">
        <f t="shared" si="99"/>
        <v>0</v>
      </c>
      <c r="EM38" s="171">
        <f t="shared" si="100"/>
        <v>0</v>
      </c>
      <c r="EN38" s="120"/>
      <c r="EO38" s="119">
        <v>34</v>
      </c>
      <c r="EP38" s="177">
        <f t="shared" si="101"/>
        <v>0</v>
      </c>
      <c r="EQ38" s="178" t="str">
        <f>+IF(MAXA(ES38:FD38)=0,"NO ADJUDICADO Y DESIERTO",HLOOKUP(MAXA(ES38:FD38),ES38:$FD$65,(62-EO38),FALSE))</f>
        <v>NO ADJUDICADO Y DESIERTO</v>
      </c>
      <c r="ER38" s="179">
        <f t="shared" si="63"/>
        <v>0</v>
      </c>
      <c r="ES38" s="180">
        <f t="shared" si="102"/>
        <v>0</v>
      </c>
      <c r="ET38" s="180">
        <f t="shared" si="103"/>
        <v>0</v>
      </c>
      <c r="EU38" s="180">
        <f t="shared" si="104"/>
        <v>0</v>
      </c>
      <c r="EV38" s="180">
        <f t="shared" si="105"/>
        <v>0</v>
      </c>
      <c r="EW38" s="180">
        <f t="shared" si="106"/>
        <v>0</v>
      </c>
      <c r="EX38" s="180">
        <f t="shared" si="107"/>
        <v>0</v>
      </c>
      <c r="EY38" s="180">
        <f t="shared" si="108"/>
        <v>0</v>
      </c>
      <c r="EZ38" s="180">
        <f t="shared" si="109"/>
        <v>0</v>
      </c>
      <c r="FA38" s="180">
        <f t="shared" si="110"/>
        <v>0</v>
      </c>
      <c r="FB38" s="180">
        <f t="shared" si="111"/>
        <v>0</v>
      </c>
      <c r="FC38" s="180">
        <f t="shared" si="112"/>
        <v>0</v>
      </c>
      <c r="FD38" s="180">
        <f t="shared" si="113"/>
        <v>0</v>
      </c>
      <c r="FE38" s="120"/>
      <c r="FF38" s="121"/>
      <c r="FG38" s="121"/>
      <c r="FH38" s="121"/>
      <c r="FI38" s="121"/>
      <c r="FJ38" s="121"/>
      <c r="FK38" s="121"/>
      <c r="FL38" s="121"/>
      <c r="FM38" s="121"/>
      <c r="FN38" s="121"/>
      <c r="FO38" s="121"/>
    </row>
    <row r="39" spans="1:171" ht="16.5" hidden="1" x14ac:dyDescent="0.35">
      <c r="A39" s="60"/>
      <c r="B39" s="73">
        <v>35</v>
      </c>
      <c r="C39" s="11"/>
      <c r="D39" s="12"/>
      <c r="E39" s="12"/>
      <c r="F39" s="12"/>
      <c r="G39" s="12" t="s">
        <v>19</v>
      </c>
      <c r="H39" s="13"/>
      <c r="I39" s="81"/>
      <c r="J39" s="14"/>
      <c r="K39" s="14"/>
      <c r="L39" s="82" t="s">
        <v>19</v>
      </c>
      <c r="M39" s="14"/>
      <c r="N39" s="14"/>
      <c r="O39" s="60"/>
      <c r="P39" s="73">
        <v>35</v>
      </c>
      <c r="Q39" s="11"/>
      <c r="R39" s="12"/>
      <c r="S39" s="12"/>
      <c r="T39" s="12"/>
      <c r="U39" s="12" t="s">
        <v>19</v>
      </c>
      <c r="V39" s="13"/>
      <c r="W39" s="81"/>
      <c r="X39" s="14"/>
      <c r="Y39" s="14"/>
      <c r="Z39" s="12" t="s">
        <v>19</v>
      </c>
      <c r="AA39" s="14"/>
      <c r="AB39" s="14"/>
      <c r="AC39" s="75"/>
      <c r="AD39" s="73">
        <v>35</v>
      </c>
      <c r="AE39" s="100"/>
      <c r="AF39" s="97"/>
      <c r="AG39" s="97"/>
      <c r="AH39" s="97"/>
      <c r="AI39" s="12" t="s">
        <v>19</v>
      </c>
      <c r="AJ39" s="104"/>
      <c r="AK39" s="105"/>
      <c r="AL39" s="102"/>
      <c r="AM39" s="102"/>
      <c r="AN39" s="12" t="s">
        <v>19</v>
      </c>
      <c r="AO39" s="102"/>
      <c r="AP39" s="102"/>
      <c r="AQ39" s="60"/>
      <c r="AR39" s="73">
        <v>35</v>
      </c>
      <c r="AS39" s="100"/>
      <c r="AT39" s="97"/>
      <c r="AU39" s="97"/>
      <c r="AV39" s="97"/>
      <c r="AW39" s="12" t="s">
        <v>19</v>
      </c>
      <c r="AX39" s="104"/>
      <c r="AY39" s="105"/>
      <c r="AZ39" s="102"/>
      <c r="BA39" s="102"/>
      <c r="BB39" s="12" t="s">
        <v>19</v>
      </c>
      <c r="BC39" s="102"/>
      <c r="BD39" s="102"/>
      <c r="BE39" s="60"/>
      <c r="BF39" s="73">
        <v>35</v>
      </c>
      <c r="BG39" s="125" t="str">
        <f t="shared" si="64"/>
        <v/>
      </c>
      <c r="BH39" s="125" t="str">
        <f t="shared" si="65"/>
        <v/>
      </c>
      <c r="BI39" s="125" t="str">
        <f t="shared" si="66"/>
        <v/>
      </c>
      <c r="BJ39" s="125" t="str">
        <f t="shared" si="67"/>
        <v/>
      </c>
      <c r="BK39" s="125" t="str">
        <f t="shared" si="68"/>
        <v>CUMPLE</v>
      </c>
      <c r="BL39" s="125" t="str">
        <f t="shared" si="69"/>
        <v/>
      </c>
      <c r="BM39" s="125" t="str">
        <f t="shared" si="70"/>
        <v/>
      </c>
      <c r="BN39" s="125" t="str">
        <f t="shared" si="71"/>
        <v/>
      </c>
      <c r="BO39" s="125" t="str">
        <f t="shared" si="72"/>
        <v/>
      </c>
      <c r="BP39" s="125" t="str">
        <f t="shared" si="73"/>
        <v>CUMPLE</v>
      </c>
      <c r="BQ39" s="125" t="str">
        <f t="shared" si="74"/>
        <v/>
      </c>
      <c r="BR39" s="125" t="str">
        <f t="shared" si="75"/>
        <v/>
      </c>
      <c r="BS39" s="60"/>
      <c r="BT39" s="73">
        <v>35</v>
      </c>
      <c r="BU39" s="100"/>
      <c r="BV39" s="97"/>
      <c r="BW39" s="97"/>
      <c r="BX39" s="97"/>
      <c r="BY39" s="12" t="s">
        <v>347</v>
      </c>
      <c r="BZ39" s="104"/>
      <c r="CA39" s="105"/>
      <c r="CB39" s="102"/>
      <c r="CC39" s="102"/>
      <c r="CD39" s="117" t="s">
        <v>347</v>
      </c>
      <c r="CE39" s="102"/>
      <c r="CF39" s="102"/>
      <c r="CG39" s="60"/>
      <c r="CH39" s="73">
        <v>35</v>
      </c>
      <c r="CI39" s="74">
        <f t="shared" si="76"/>
        <v>0</v>
      </c>
      <c r="CJ39" s="74">
        <f t="shared" si="77"/>
        <v>0</v>
      </c>
      <c r="CK39" s="74">
        <f t="shared" si="78"/>
        <v>0</v>
      </c>
      <c r="CL39" s="74">
        <f t="shared" si="79"/>
        <v>0</v>
      </c>
      <c r="CM39" s="74">
        <f t="shared" si="80"/>
        <v>0</v>
      </c>
      <c r="CN39" s="74">
        <f t="shared" si="81"/>
        <v>0</v>
      </c>
      <c r="CO39" s="74">
        <f t="shared" si="82"/>
        <v>0</v>
      </c>
      <c r="CP39" s="74">
        <f t="shared" si="83"/>
        <v>0</v>
      </c>
      <c r="CQ39" s="74">
        <f t="shared" si="84"/>
        <v>0</v>
      </c>
      <c r="CR39" s="74">
        <f t="shared" si="85"/>
        <v>0</v>
      </c>
      <c r="CS39" s="74">
        <f t="shared" si="86"/>
        <v>0</v>
      </c>
      <c r="CT39" s="74">
        <f t="shared" si="87"/>
        <v>0</v>
      </c>
      <c r="CU39" s="60"/>
      <c r="CV39" s="132">
        <v>35</v>
      </c>
      <c r="CW39" s="139"/>
      <c r="CX39" s="140"/>
      <c r="CY39" s="140"/>
      <c r="CZ39" s="140"/>
      <c r="DA39" s="142">
        <v>5979519</v>
      </c>
      <c r="DB39" s="144"/>
      <c r="DC39" s="150"/>
      <c r="DD39" s="143"/>
      <c r="DE39" s="143"/>
      <c r="DF39" s="133">
        <v>7034999</v>
      </c>
      <c r="DG39" s="143"/>
      <c r="DH39" s="143"/>
      <c r="DI39" s="120"/>
      <c r="DJ39" s="126">
        <v>35</v>
      </c>
      <c r="DK39" s="127">
        <f t="shared" si="50"/>
        <v>0</v>
      </c>
      <c r="DL39" s="127">
        <f t="shared" si="51"/>
        <v>0</v>
      </c>
      <c r="DM39" s="127">
        <f t="shared" si="52"/>
        <v>0</v>
      </c>
      <c r="DN39" s="127">
        <f t="shared" si="53"/>
        <v>0</v>
      </c>
      <c r="DO39" s="127">
        <f t="shared" si="54"/>
        <v>5979519</v>
      </c>
      <c r="DP39" s="127">
        <f t="shared" si="55"/>
        <v>0</v>
      </c>
      <c r="DQ39" s="127">
        <f t="shared" si="56"/>
        <v>0</v>
      </c>
      <c r="DR39" s="127">
        <f t="shared" si="57"/>
        <v>0</v>
      </c>
      <c r="DS39" s="127">
        <f t="shared" si="58"/>
        <v>0</v>
      </c>
      <c r="DT39" s="127">
        <f t="shared" si="59"/>
        <v>7034999</v>
      </c>
      <c r="DU39" s="127">
        <f t="shared" si="60"/>
        <v>0</v>
      </c>
      <c r="DV39" s="127">
        <f t="shared" si="61"/>
        <v>0</v>
      </c>
      <c r="DW39" s="169">
        <f t="array" ref="DW39">+MIN(IF(DK39:DV39&lt;&gt;0,DK39:DV39))</f>
        <v>5979519</v>
      </c>
      <c r="DX39" s="166">
        <v>7474399</v>
      </c>
      <c r="DY39" s="165" t="str">
        <f t="shared" si="88"/>
        <v>Cumple</v>
      </c>
      <c r="DZ39" s="122"/>
      <c r="EA39" s="145">
        <v>35</v>
      </c>
      <c r="EB39" s="171">
        <f t="shared" si="89"/>
        <v>0</v>
      </c>
      <c r="EC39" s="171">
        <f t="shared" si="90"/>
        <v>0</v>
      </c>
      <c r="ED39" s="171">
        <f t="shared" si="91"/>
        <v>0</v>
      </c>
      <c r="EE39" s="171">
        <f t="shared" si="92"/>
        <v>0</v>
      </c>
      <c r="EF39" s="171">
        <f t="shared" si="93"/>
        <v>40</v>
      </c>
      <c r="EG39" s="171">
        <f t="shared" si="94"/>
        <v>0</v>
      </c>
      <c r="EH39" s="171">
        <f t="shared" si="95"/>
        <v>0</v>
      </c>
      <c r="EI39" s="171">
        <f t="shared" si="96"/>
        <v>0</v>
      </c>
      <c r="EJ39" s="171">
        <f t="shared" si="97"/>
        <v>0</v>
      </c>
      <c r="EK39" s="171">
        <f t="shared" si="98"/>
        <v>33.998691399956137</v>
      </c>
      <c r="EL39" s="171">
        <f t="shared" si="99"/>
        <v>0</v>
      </c>
      <c r="EM39" s="171">
        <f t="shared" si="100"/>
        <v>0</v>
      </c>
      <c r="EN39" s="120"/>
      <c r="EO39" s="119">
        <v>35</v>
      </c>
      <c r="EP39" s="177">
        <f t="shared" si="101"/>
        <v>40</v>
      </c>
      <c r="EQ39" s="178" t="str">
        <f>+IF(MAXA(ES39:FD39)=0,"NO ADJUDICADO Y DESIERTO",HLOOKUP(MAXA(ES39:FD39),ES39:$FD$65,(62-EO39),FALSE))</f>
        <v>SUCONEL</v>
      </c>
      <c r="ER39" s="179">
        <f t="shared" si="63"/>
        <v>5979519</v>
      </c>
      <c r="ES39" s="180">
        <f t="shared" si="102"/>
        <v>0</v>
      </c>
      <c r="ET39" s="180">
        <f t="shared" si="103"/>
        <v>0</v>
      </c>
      <c r="EU39" s="180">
        <f t="shared" si="104"/>
        <v>0</v>
      </c>
      <c r="EV39" s="180">
        <f t="shared" si="105"/>
        <v>0</v>
      </c>
      <c r="EW39" s="180">
        <f t="shared" si="106"/>
        <v>40</v>
      </c>
      <c r="EX39" s="180">
        <f t="shared" si="107"/>
        <v>0</v>
      </c>
      <c r="EY39" s="180">
        <f t="shared" si="108"/>
        <v>0</v>
      </c>
      <c r="EZ39" s="180">
        <f t="shared" si="109"/>
        <v>0</v>
      </c>
      <c r="FA39" s="180">
        <f t="shared" si="110"/>
        <v>0</v>
      </c>
      <c r="FB39" s="180">
        <f t="shared" si="111"/>
        <v>33.998691399956137</v>
      </c>
      <c r="FC39" s="180">
        <f t="shared" si="112"/>
        <v>0</v>
      </c>
      <c r="FD39" s="180">
        <f t="shared" si="113"/>
        <v>0</v>
      </c>
      <c r="FE39" s="120"/>
      <c r="FF39" s="121"/>
      <c r="FG39" s="121"/>
      <c r="FH39" s="121"/>
      <c r="FI39" s="121"/>
      <c r="FJ39" s="121"/>
      <c r="FK39" s="121"/>
      <c r="FL39" s="121"/>
      <c r="FM39" s="121"/>
      <c r="FN39" s="121"/>
      <c r="FO39" s="121"/>
    </row>
    <row r="40" spans="1:171" ht="16.5" x14ac:dyDescent="0.35">
      <c r="A40" s="60"/>
      <c r="B40" s="73">
        <v>36</v>
      </c>
      <c r="C40" s="11"/>
      <c r="D40" s="12"/>
      <c r="E40" s="12"/>
      <c r="F40" s="12"/>
      <c r="G40" s="20"/>
      <c r="H40" s="13"/>
      <c r="I40" s="76"/>
      <c r="J40" s="14"/>
      <c r="K40" s="14"/>
      <c r="L40" s="81"/>
      <c r="M40" s="14"/>
      <c r="N40" s="14"/>
      <c r="O40" s="60"/>
      <c r="P40" s="73">
        <v>36</v>
      </c>
      <c r="Q40" s="11"/>
      <c r="R40" s="12"/>
      <c r="S40" s="12"/>
      <c r="T40" s="12"/>
      <c r="U40" s="20"/>
      <c r="V40" s="13"/>
      <c r="W40" s="76"/>
      <c r="X40" s="14"/>
      <c r="Y40" s="14"/>
      <c r="Z40" s="81"/>
      <c r="AA40" s="14"/>
      <c r="AB40" s="14"/>
      <c r="AC40" s="75"/>
      <c r="AD40" s="73">
        <v>36</v>
      </c>
      <c r="AE40" s="100"/>
      <c r="AF40" s="97"/>
      <c r="AG40" s="97"/>
      <c r="AH40" s="97"/>
      <c r="AI40" s="101"/>
      <c r="AJ40" s="104"/>
      <c r="AK40" s="92"/>
      <c r="AL40" s="102"/>
      <c r="AM40" s="102"/>
      <c r="AN40" s="105"/>
      <c r="AO40" s="102"/>
      <c r="AP40" s="102"/>
      <c r="AQ40" s="60"/>
      <c r="AR40" s="73">
        <v>36</v>
      </c>
      <c r="AS40" s="100"/>
      <c r="AT40" s="97"/>
      <c r="AU40" s="97"/>
      <c r="AV40" s="97"/>
      <c r="AW40" s="101"/>
      <c r="AX40" s="104"/>
      <c r="AY40" s="92"/>
      <c r="AZ40" s="102"/>
      <c r="BA40" s="102"/>
      <c r="BB40" s="105"/>
      <c r="BC40" s="102"/>
      <c r="BD40" s="102"/>
      <c r="BE40" s="60"/>
      <c r="BF40" s="73">
        <v>36</v>
      </c>
      <c r="BG40" s="125" t="str">
        <f t="shared" si="64"/>
        <v/>
      </c>
      <c r="BH40" s="125" t="str">
        <f t="shared" si="65"/>
        <v/>
      </c>
      <c r="BI40" s="125" t="str">
        <f t="shared" si="66"/>
        <v/>
      </c>
      <c r="BJ40" s="125" t="str">
        <f t="shared" si="67"/>
        <v/>
      </c>
      <c r="BK40" s="125" t="str">
        <f t="shared" si="68"/>
        <v/>
      </c>
      <c r="BL40" s="125" t="str">
        <f t="shared" si="69"/>
        <v/>
      </c>
      <c r="BM40" s="125" t="str">
        <f t="shared" si="70"/>
        <v/>
      </c>
      <c r="BN40" s="125" t="str">
        <f t="shared" si="71"/>
        <v/>
      </c>
      <c r="BO40" s="125" t="str">
        <f t="shared" si="72"/>
        <v/>
      </c>
      <c r="BP40" s="125" t="str">
        <f t="shared" si="73"/>
        <v/>
      </c>
      <c r="BQ40" s="125" t="str">
        <f t="shared" si="74"/>
        <v/>
      </c>
      <c r="BR40" s="125" t="str">
        <f t="shared" si="75"/>
        <v/>
      </c>
      <c r="BS40" s="60"/>
      <c r="BT40" s="73">
        <v>36</v>
      </c>
      <c r="BU40" s="100"/>
      <c r="BV40" s="97"/>
      <c r="BW40" s="97"/>
      <c r="BX40" s="97"/>
      <c r="BY40" s="101"/>
      <c r="BZ40" s="104"/>
      <c r="CA40" s="92"/>
      <c r="CB40" s="102"/>
      <c r="CC40" s="102"/>
      <c r="CD40" s="105"/>
      <c r="CE40" s="102"/>
      <c r="CF40" s="102"/>
      <c r="CG40" s="60"/>
      <c r="CH40" s="73">
        <v>36</v>
      </c>
      <c r="CI40" s="74">
        <f t="shared" si="76"/>
        <v>0</v>
      </c>
      <c r="CJ40" s="74">
        <f t="shared" si="77"/>
        <v>0</v>
      </c>
      <c r="CK40" s="74">
        <f t="shared" si="78"/>
        <v>0</v>
      </c>
      <c r="CL40" s="74">
        <f t="shared" si="79"/>
        <v>0</v>
      </c>
      <c r="CM40" s="74">
        <f t="shared" si="80"/>
        <v>0</v>
      </c>
      <c r="CN40" s="74">
        <f t="shared" si="81"/>
        <v>0</v>
      </c>
      <c r="CO40" s="74">
        <f t="shared" si="82"/>
        <v>0</v>
      </c>
      <c r="CP40" s="74">
        <f t="shared" si="83"/>
        <v>0</v>
      </c>
      <c r="CQ40" s="74">
        <f t="shared" si="84"/>
        <v>0</v>
      </c>
      <c r="CR40" s="74">
        <f t="shared" si="85"/>
        <v>0</v>
      </c>
      <c r="CS40" s="74">
        <f t="shared" si="86"/>
        <v>0</v>
      </c>
      <c r="CT40" s="74">
        <f t="shared" si="87"/>
        <v>0</v>
      </c>
      <c r="CU40" s="60"/>
      <c r="CV40" s="132">
        <v>36</v>
      </c>
      <c r="CW40" s="139"/>
      <c r="CX40" s="140"/>
      <c r="CY40" s="140"/>
      <c r="CZ40" s="140"/>
      <c r="DA40" s="141"/>
      <c r="DB40" s="144"/>
      <c r="DC40" s="134"/>
      <c r="DD40" s="143"/>
      <c r="DE40" s="143"/>
      <c r="DF40" s="150"/>
      <c r="DG40" s="143"/>
      <c r="DH40" s="143"/>
      <c r="DI40" s="120"/>
      <c r="DJ40" s="126">
        <v>36</v>
      </c>
      <c r="DK40" s="127">
        <f t="shared" si="50"/>
        <v>0</v>
      </c>
      <c r="DL40" s="127">
        <f t="shared" si="51"/>
        <v>0</v>
      </c>
      <c r="DM40" s="127">
        <f t="shared" si="52"/>
        <v>0</v>
      </c>
      <c r="DN40" s="127">
        <f t="shared" si="53"/>
        <v>0</v>
      </c>
      <c r="DO40" s="127">
        <f t="shared" si="54"/>
        <v>0</v>
      </c>
      <c r="DP40" s="127">
        <f t="shared" si="55"/>
        <v>0</v>
      </c>
      <c r="DQ40" s="127">
        <f t="shared" si="56"/>
        <v>0</v>
      </c>
      <c r="DR40" s="127">
        <f t="shared" si="57"/>
        <v>0</v>
      </c>
      <c r="DS40" s="127">
        <f t="shared" si="58"/>
        <v>0</v>
      </c>
      <c r="DT40" s="127">
        <f t="shared" si="59"/>
        <v>0</v>
      </c>
      <c r="DU40" s="127">
        <f t="shared" si="60"/>
        <v>0</v>
      </c>
      <c r="DV40" s="127">
        <f t="shared" si="61"/>
        <v>0</v>
      </c>
      <c r="DW40" s="169">
        <f t="array" ref="DW40">+MIN(IF(DK40:DV40&lt;&gt;0,DK40:DV40))</f>
        <v>0</v>
      </c>
      <c r="DX40" s="166">
        <v>8481533</v>
      </c>
      <c r="DY40" s="165" t="str">
        <f t="shared" si="88"/>
        <v>Cumple</v>
      </c>
      <c r="DZ40" s="122"/>
      <c r="EA40" s="145">
        <v>36</v>
      </c>
      <c r="EB40" s="171">
        <f t="shared" si="89"/>
        <v>0</v>
      </c>
      <c r="EC40" s="171">
        <f t="shared" si="90"/>
        <v>0</v>
      </c>
      <c r="ED40" s="171">
        <f t="shared" si="91"/>
        <v>0</v>
      </c>
      <c r="EE40" s="171">
        <f t="shared" si="92"/>
        <v>0</v>
      </c>
      <c r="EF40" s="171">
        <f t="shared" si="93"/>
        <v>0</v>
      </c>
      <c r="EG40" s="171">
        <f t="shared" si="94"/>
        <v>0</v>
      </c>
      <c r="EH40" s="171">
        <f t="shared" si="95"/>
        <v>0</v>
      </c>
      <c r="EI40" s="171">
        <f t="shared" si="96"/>
        <v>0</v>
      </c>
      <c r="EJ40" s="171">
        <f t="shared" si="97"/>
        <v>0</v>
      </c>
      <c r="EK40" s="171">
        <f t="shared" si="98"/>
        <v>0</v>
      </c>
      <c r="EL40" s="171">
        <f t="shared" si="99"/>
        <v>0</v>
      </c>
      <c r="EM40" s="171">
        <f t="shared" si="100"/>
        <v>0</v>
      </c>
      <c r="EN40" s="120"/>
      <c r="EO40" s="119">
        <v>36</v>
      </c>
      <c r="EP40" s="177">
        <f t="shared" si="101"/>
        <v>0</v>
      </c>
      <c r="EQ40" s="178" t="str">
        <f>+IF(MAXA(ES40:FD40)=0,"NO ADJUDICADO Y DESIERTO",HLOOKUP(MAXA(ES40:FD40),ES40:$FD$65,(62-EO40),FALSE))</f>
        <v>NO ADJUDICADO Y DESIERTO</v>
      </c>
      <c r="ER40" s="179">
        <f t="shared" si="63"/>
        <v>0</v>
      </c>
      <c r="ES40" s="180">
        <f t="shared" si="102"/>
        <v>0</v>
      </c>
      <c r="ET40" s="180">
        <f t="shared" si="103"/>
        <v>0</v>
      </c>
      <c r="EU40" s="180">
        <f t="shared" si="104"/>
        <v>0</v>
      </c>
      <c r="EV40" s="180">
        <f t="shared" si="105"/>
        <v>0</v>
      </c>
      <c r="EW40" s="180">
        <f t="shared" si="106"/>
        <v>0</v>
      </c>
      <c r="EX40" s="180">
        <f t="shared" si="107"/>
        <v>0</v>
      </c>
      <c r="EY40" s="180">
        <f t="shared" si="108"/>
        <v>0</v>
      </c>
      <c r="EZ40" s="180">
        <f t="shared" si="109"/>
        <v>0</v>
      </c>
      <c r="FA40" s="180">
        <f t="shared" si="110"/>
        <v>0</v>
      </c>
      <c r="FB40" s="180">
        <f t="shared" si="111"/>
        <v>0</v>
      </c>
      <c r="FC40" s="180">
        <f t="shared" si="112"/>
        <v>0</v>
      </c>
      <c r="FD40" s="180">
        <f t="shared" si="113"/>
        <v>0</v>
      </c>
      <c r="FE40" s="120"/>
      <c r="FF40" s="121"/>
      <c r="FG40" s="121"/>
      <c r="FH40" s="121"/>
      <c r="FI40" s="121"/>
      <c r="FJ40" s="121"/>
      <c r="FK40" s="121"/>
      <c r="FL40" s="121"/>
      <c r="FM40" s="121"/>
      <c r="FN40" s="121"/>
      <c r="FO40" s="121"/>
    </row>
    <row r="41" spans="1:171" ht="16.5" x14ac:dyDescent="0.35">
      <c r="A41" s="60"/>
      <c r="B41" s="73">
        <v>37</v>
      </c>
      <c r="C41" s="11"/>
      <c r="D41" s="12"/>
      <c r="E41" s="12"/>
      <c r="F41" s="12"/>
      <c r="G41" s="20"/>
      <c r="H41" s="13"/>
      <c r="I41" s="81"/>
      <c r="J41" s="14"/>
      <c r="K41" s="14"/>
      <c r="L41" s="83"/>
      <c r="M41" s="14"/>
      <c r="N41" s="14"/>
      <c r="O41" s="60"/>
      <c r="P41" s="73">
        <v>37</v>
      </c>
      <c r="Q41" s="11"/>
      <c r="R41" s="12"/>
      <c r="S41" s="12"/>
      <c r="T41" s="12"/>
      <c r="U41" s="20"/>
      <c r="V41" s="13"/>
      <c r="W41" s="81"/>
      <c r="X41" s="14"/>
      <c r="Y41" s="14"/>
      <c r="Z41" s="83"/>
      <c r="AA41" s="14"/>
      <c r="AB41" s="14"/>
      <c r="AC41" s="75"/>
      <c r="AD41" s="73">
        <v>37</v>
      </c>
      <c r="AE41" s="100"/>
      <c r="AF41" s="97"/>
      <c r="AG41" s="97"/>
      <c r="AH41" s="97"/>
      <c r="AI41" s="101"/>
      <c r="AJ41" s="104"/>
      <c r="AK41" s="105"/>
      <c r="AL41" s="102"/>
      <c r="AM41" s="102"/>
      <c r="AN41" s="106"/>
      <c r="AO41" s="102"/>
      <c r="AP41" s="102"/>
      <c r="AQ41" s="60"/>
      <c r="AR41" s="73">
        <v>37</v>
      </c>
      <c r="AS41" s="100"/>
      <c r="AT41" s="97"/>
      <c r="AU41" s="97"/>
      <c r="AV41" s="97"/>
      <c r="AW41" s="101"/>
      <c r="AX41" s="104"/>
      <c r="AY41" s="105"/>
      <c r="AZ41" s="102"/>
      <c r="BA41" s="102"/>
      <c r="BB41" s="106"/>
      <c r="BC41" s="102"/>
      <c r="BD41" s="102"/>
      <c r="BE41" s="60"/>
      <c r="BF41" s="73">
        <v>37</v>
      </c>
      <c r="BG41" s="125" t="str">
        <f t="shared" si="64"/>
        <v/>
      </c>
      <c r="BH41" s="125" t="str">
        <f t="shared" si="65"/>
        <v/>
      </c>
      <c r="BI41" s="125" t="str">
        <f t="shared" si="66"/>
        <v/>
      </c>
      <c r="BJ41" s="125" t="str">
        <f t="shared" si="67"/>
        <v/>
      </c>
      <c r="BK41" s="125" t="str">
        <f t="shared" si="68"/>
        <v/>
      </c>
      <c r="BL41" s="125" t="str">
        <f t="shared" si="69"/>
        <v/>
      </c>
      <c r="BM41" s="125" t="str">
        <f t="shared" si="70"/>
        <v/>
      </c>
      <c r="BN41" s="125" t="str">
        <f t="shared" si="71"/>
        <v/>
      </c>
      <c r="BO41" s="125" t="str">
        <f t="shared" si="72"/>
        <v/>
      </c>
      <c r="BP41" s="125" t="str">
        <f t="shared" si="73"/>
        <v/>
      </c>
      <c r="BQ41" s="125" t="str">
        <f t="shared" si="74"/>
        <v/>
      </c>
      <c r="BR41" s="125" t="str">
        <f t="shared" si="75"/>
        <v/>
      </c>
      <c r="BS41" s="60"/>
      <c r="BT41" s="73">
        <v>37</v>
      </c>
      <c r="BU41" s="100"/>
      <c r="BV41" s="97"/>
      <c r="BW41" s="97"/>
      <c r="BX41" s="97"/>
      <c r="BY41" s="101"/>
      <c r="BZ41" s="104"/>
      <c r="CA41" s="105"/>
      <c r="CB41" s="102"/>
      <c r="CC41" s="102"/>
      <c r="CD41" s="106"/>
      <c r="CE41" s="102"/>
      <c r="CF41" s="102"/>
      <c r="CG41" s="60"/>
      <c r="CH41" s="73">
        <v>37</v>
      </c>
      <c r="CI41" s="74">
        <f t="shared" si="76"/>
        <v>0</v>
      </c>
      <c r="CJ41" s="74">
        <f t="shared" si="77"/>
        <v>0</v>
      </c>
      <c r="CK41" s="74">
        <f t="shared" si="78"/>
        <v>0</v>
      </c>
      <c r="CL41" s="74">
        <f t="shared" si="79"/>
        <v>0</v>
      </c>
      <c r="CM41" s="74">
        <f t="shared" si="80"/>
        <v>0</v>
      </c>
      <c r="CN41" s="74">
        <f t="shared" si="81"/>
        <v>0</v>
      </c>
      <c r="CO41" s="74">
        <f t="shared" si="82"/>
        <v>0</v>
      </c>
      <c r="CP41" s="74">
        <f t="shared" si="83"/>
        <v>0</v>
      </c>
      <c r="CQ41" s="74">
        <f t="shared" si="84"/>
        <v>0</v>
      </c>
      <c r="CR41" s="74">
        <f t="shared" si="85"/>
        <v>0</v>
      </c>
      <c r="CS41" s="74">
        <f t="shared" si="86"/>
        <v>0</v>
      </c>
      <c r="CT41" s="74">
        <f t="shared" si="87"/>
        <v>0</v>
      </c>
      <c r="CU41" s="60"/>
      <c r="CV41" s="132">
        <v>37</v>
      </c>
      <c r="CW41" s="139"/>
      <c r="CX41" s="140"/>
      <c r="CY41" s="140"/>
      <c r="CZ41" s="140"/>
      <c r="DA41" s="141"/>
      <c r="DB41" s="144"/>
      <c r="DC41" s="150"/>
      <c r="DD41" s="143"/>
      <c r="DE41" s="143"/>
      <c r="DF41" s="151"/>
      <c r="DG41" s="143"/>
      <c r="DH41" s="143"/>
      <c r="DI41" s="120"/>
      <c r="DJ41" s="126">
        <v>37</v>
      </c>
      <c r="DK41" s="127">
        <f t="shared" si="50"/>
        <v>0</v>
      </c>
      <c r="DL41" s="127">
        <f t="shared" si="51"/>
        <v>0</v>
      </c>
      <c r="DM41" s="127">
        <f t="shared" si="52"/>
        <v>0</v>
      </c>
      <c r="DN41" s="127">
        <f t="shared" si="53"/>
        <v>0</v>
      </c>
      <c r="DO41" s="127">
        <f t="shared" si="54"/>
        <v>0</v>
      </c>
      <c r="DP41" s="127">
        <f t="shared" si="55"/>
        <v>0</v>
      </c>
      <c r="DQ41" s="127">
        <f t="shared" si="56"/>
        <v>0</v>
      </c>
      <c r="DR41" s="127">
        <f t="shared" si="57"/>
        <v>0</v>
      </c>
      <c r="DS41" s="127">
        <f t="shared" si="58"/>
        <v>0</v>
      </c>
      <c r="DT41" s="127">
        <f t="shared" si="59"/>
        <v>0</v>
      </c>
      <c r="DU41" s="127">
        <f t="shared" si="60"/>
        <v>0</v>
      </c>
      <c r="DV41" s="127">
        <f t="shared" si="61"/>
        <v>0</v>
      </c>
      <c r="DW41" s="169">
        <f t="array" ref="DW41">+MIN(IF(DK41:DV41&lt;&gt;0,DK41:DV41))</f>
        <v>0</v>
      </c>
      <c r="DX41" s="166">
        <v>11259000</v>
      </c>
      <c r="DY41" s="165" t="str">
        <f t="shared" si="88"/>
        <v>Cumple</v>
      </c>
      <c r="DZ41" s="122"/>
      <c r="EA41" s="145">
        <v>37</v>
      </c>
      <c r="EB41" s="171">
        <f t="shared" si="89"/>
        <v>0</v>
      </c>
      <c r="EC41" s="171">
        <f t="shared" si="90"/>
        <v>0</v>
      </c>
      <c r="ED41" s="171">
        <f t="shared" si="91"/>
        <v>0</v>
      </c>
      <c r="EE41" s="171">
        <f t="shared" si="92"/>
        <v>0</v>
      </c>
      <c r="EF41" s="171">
        <f t="shared" si="93"/>
        <v>0</v>
      </c>
      <c r="EG41" s="171">
        <f t="shared" si="94"/>
        <v>0</v>
      </c>
      <c r="EH41" s="171">
        <f t="shared" si="95"/>
        <v>0</v>
      </c>
      <c r="EI41" s="171">
        <f t="shared" si="96"/>
        <v>0</v>
      </c>
      <c r="EJ41" s="171">
        <f t="shared" si="97"/>
        <v>0</v>
      </c>
      <c r="EK41" s="171">
        <f t="shared" si="98"/>
        <v>0</v>
      </c>
      <c r="EL41" s="171">
        <f t="shared" si="99"/>
        <v>0</v>
      </c>
      <c r="EM41" s="171">
        <f t="shared" si="100"/>
        <v>0</v>
      </c>
      <c r="EN41" s="120"/>
      <c r="EO41" s="119">
        <v>37</v>
      </c>
      <c r="EP41" s="177">
        <f t="shared" si="101"/>
        <v>0</v>
      </c>
      <c r="EQ41" s="178" t="str">
        <f>+IF(MAXA(ES41:FD41)=0,"NO ADJUDICADO Y DESIERTO",HLOOKUP(MAXA(ES41:FD41),ES41:$FD$65,(62-EO41),FALSE))</f>
        <v>NO ADJUDICADO Y DESIERTO</v>
      </c>
      <c r="ER41" s="179">
        <f t="shared" si="63"/>
        <v>0</v>
      </c>
      <c r="ES41" s="180">
        <f t="shared" si="102"/>
        <v>0</v>
      </c>
      <c r="ET41" s="180">
        <f t="shared" si="103"/>
        <v>0</v>
      </c>
      <c r="EU41" s="180">
        <f t="shared" si="104"/>
        <v>0</v>
      </c>
      <c r="EV41" s="180">
        <f t="shared" si="105"/>
        <v>0</v>
      </c>
      <c r="EW41" s="180">
        <f t="shared" si="106"/>
        <v>0</v>
      </c>
      <c r="EX41" s="180">
        <f t="shared" si="107"/>
        <v>0</v>
      </c>
      <c r="EY41" s="180">
        <f t="shared" si="108"/>
        <v>0</v>
      </c>
      <c r="EZ41" s="180">
        <f t="shared" si="109"/>
        <v>0</v>
      </c>
      <c r="FA41" s="180">
        <f t="shared" si="110"/>
        <v>0</v>
      </c>
      <c r="FB41" s="180">
        <f t="shared" si="111"/>
        <v>0</v>
      </c>
      <c r="FC41" s="180">
        <f t="shared" si="112"/>
        <v>0</v>
      </c>
      <c r="FD41" s="180">
        <f t="shared" si="113"/>
        <v>0</v>
      </c>
      <c r="FE41" s="120"/>
      <c r="FF41" s="121"/>
      <c r="FG41" s="121"/>
      <c r="FH41" s="121"/>
      <c r="FI41" s="121"/>
      <c r="FJ41" s="121"/>
      <c r="FK41" s="121"/>
      <c r="FL41" s="121"/>
      <c r="FM41" s="121"/>
      <c r="FN41" s="121"/>
      <c r="FO41" s="121"/>
    </row>
    <row r="42" spans="1:171" ht="16.5" x14ac:dyDescent="0.35">
      <c r="A42" s="60"/>
      <c r="B42" s="73">
        <v>38</v>
      </c>
      <c r="C42" s="11"/>
      <c r="D42" s="25"/>
      <c r="E42" s="12"/>
      <c r="F42" s="12"/>
      <c r="G42" s="20"/>
      <c r="H42" s="13"/>
      <c r="I42" s="81"/>
      <c r="J42" s="14"/>
      <c r="K42" s="14"/>
      <c r="L42" s="83"/>
      <c r="M42" s="14"/>
      <c r="N42" s="14"/>
      <c r="O42" s="60"/>
      <c r="P42" s="73">
        <v>38</v>
      </c>
      <c r="Q42" s="11"/>
      <c r="R42" s="25"/>
      <c r="S42" s="12"/>
      <c r="T42" s="12"/>
      <c r="U42" s="20"/>
      <c r="V42" s="13"/>
      <c r="W42" s="81"/>
      <c r="X42" s="14"/>
      <c r="Y42" s="14"/>
      <c r="Z42" s="83"/>
      <c r="AA42" s="14"/>
      <c r="AB42" s="14"/>
      <c r="AC42" s="75"/>
      <c r="AD42" s="73">
        <v>38</v>
      </c>
      <c r="AE42" s="100"/>
      <c r="AF42" s="107"/>
      <c r="AG42" s="97"/>
      <c r="AH42" s="97"/>
      <c r="AI42" s="101"/>
      <c r="AJ42" s="104"/>
      <c r="AK42" s="105"/>
      <c r="AL42" s="102"/>
      <c r="AM42" s="102"/>
      <c r="AN42" s="106"/>
      <c r="AO42" s="102"/>
      <c r="AP42" s="102"/>
      <c r="AQ42" s="60"/>
      <c r="AR42" s="73">
        <v>38</v>
      </c>
      <c r="AS42" s="100"/>
      <c r="AT42" s="107"/>
      <c r="AU42" s="97"/>
      <c r="AV42" s="97"/>
      <c r="AW42" s="101"/>
      <c r="AX42" s="104"/>
      <c r="AY42" s="105"/>
      <c r="AZ42" s="102"/>
      <c r="BA42" s="102"/>
      <c r="BB42" s="106"/>
      <c r="BC42" s="102"/>
      <c r="BD42" s="102"/>
      <c r="BE42" s="60"/>
      <c r="BF42" s="73">
        <v>38</v>
      </c>
      <c r="BG42" s="125" t="str">
        <f t="shared" si="64"/>
        <v/>
      </c>
      <c r="BH42" s="125" t="str">
        <f t="shared" si="65"/>
        <v/>
      </c>
      <c r="BI42" s="125" t="str">
        <f t="shared" si="66"/>
        <v/>
      </c>
      <c r="BJ42" s="125" t="str">
        <f t="shared" si="67"/>
        <v/>
      </c>
      <c r="BK42" s="125" t="str">
        <f t="shared" si="68"/>
        <v/>
      </c>
      <c r="BL42" s="125" t="str">
        <f t="shared" si="69"/>
        <v/>
      </c>
      <c r="BM42" s="125" t="str">
        <f t="shared" si="70"/>
        <v/>
      </c>
      <c r="BN42" s="125" t="str">
        <f t="shared" si="71"/>
        <v/>
      </c>
      <c r="BO42" s="125" t="str">
        <f t="shared" si="72"/>
        <v/>
      </c>
      <c r="BP42" s="125" t="str">
        <f t="shared" si="73"/>
        <v/>
      </c>
      <c r="BQ42" s="125" t="str">
        <f t="shared" si="74"/>
        <v/>
      </c>
      <c r="BR42" s="125" t="str">
        <f t="shared" si="75"/>
        <v/>
      </c>
      <c r="BS42" s="60"/>
      <c r="BT42" s="73">
        <v>38</v>
      </c>
      <c r="BU42" s="100"/>
      <c r="BV42" s="107"/>
      <c r="BW42" s="97"/>
      <c r="BX42" s="97"/>
      <c r="BY42" s="101"/>
      <c r="BZ42" s="104"/>
      <c r="CA42" s="105"/>
      <c r="CB42" s="102"/>
      <c r="CC42" s="102"/>
      <c r="CD42" s="106"/>
      <c r="CE42" s="102"/>
      <c r="CF42" s="102"/>
      <c r="CG42" s="60"/>
      <c r="CH42" s="73">
        <v>38</v>
      </c>
      <c r="CI42" s="74">
        <f t="shared" si="76"/>
        <v>0</v>
      </c>
      <c r="CJ42" s="74">
        <f t="shared" si="77"/>
        <v>0</v>
      </c>
      <c r="CK42" s="74">
        <f t="shared" si="78"/>
        <v>0</v>
      </c>
      <c r="CL42" s="74">
        <f t="shared" si="79"/>
        <v>0</v>
      </c>
      <c r="CM42" s="74">
        <f t="shared" si="80"/>
        <v>0</v>
      </c>
      <c r="CN42" s="74">
        <f t="shared" si="81"/>
        <v>0</v>
      </c>
      <c r="CO42" s="74">
        <f t="shared" si="82"/>
        <v>0</v>
      </c>
      <c r="CP42" s="74">
        <f t="shared" si="83"/>
        <v>0</v>
      </c>
      <c r="CQ42" s="74">
        <f t="shared" si="84"/>
        <v>0</v>
      </c>
      <c r="CR42" s="74">
        <f t="shared" si="85"/>
        <v>0</v>
      </c>
      <c r="CS42" s="74">
        <f t="shared" si="86"/>
        <v>0</v>
      </c>
      <c r="CT42" s="74">
        <f t="shared" si="87"/>
        <v>0</v>
      </c>
      <c r="CU42" s="60"/>
      <c r="CV42" s="132">
        <v>38</v>
      </c>
      <c r="CW42" s="139"/>
      <c r="CX42" s="152"/>
      <c r="CY42" s="140"/>
      <c r="CZ42" s="140"/>
      <c r="DA42" s="141"/>
      <c r="DB42" s="144"/>
      <c r="DC42" s="150"/>
      <c r="DD42" s="143"/>
      <c r="DE42" s="143"/>
      <c r="DF42" s="151"/>
      <c r="DG42" s="143"/>
      <c r="DH42" s="143"/>
      <c r="DI42" s="120"/>
      <c r="DJ42" s="126">
        <v>38</v>
      </c>
      <c r="DK42" s="127">
        <f t="shared" si="50"/>
        <v>0</v>
      </c>
      <c r="DL42" s="127">
        <f t="shared" si="51"/>
        <v>0</v>
      </c>
      <c r="DM42" s="127">
        <f t="shared" si="52"/>
        <v>0</v>
      </c>
      <c r="DN42" s="127">
        <f t="shared" si="53"/>
        <v>0</v>
      </c>
      <c r="DO42" s="127">
        <f t="shared" si="54"/>
        <v>0</v>
      </c>
      <c r="DP42" s="127">
        <f t="shared" si="55"/>
        <v>0</v>
      </c>
      <c r="DQ42" s="127">
        <f t="shared" si="56"/>
        <v>0</v>
      </c>
      <c r="DR42" s="127">
        <f t="shared" si="57"/>
        <v>0</v>
      </c>
      <c r="DS42" s="127">
        <f t="shared" si="58"/>
        <v>0</v>
      </c>
      <c r="DT42" s="127">
        <f t="shared" si="59"/>
        <v>0</v>
      </c>
      <c r="DU42" s="127">
        <f t="shared" si="60"/>
        <v>0</v>
      </c>
      <c r="DV42" s="127">
        <f t="shared" si="61"/>
        <v>0</v>
      </c>
      <c r="DW42" s="169">
        <f t="array" ref="DW42">+MIN(IF(DK42:DV42&lt;&gt;0,DK42:DV42))</f>
        <v>0</v>
      </c>
      <c r="DX42" s="167">
        <v>199223850</v>
      </c>
      <c r="DY42" s="165" t="str">
        <f t="shared" si="88"/>
        <v>Cumple</v>
      </c>
      <c r="DZ42" s="122"/>
      <c r="EA42" s="145">
        <v>38</v>
      </c>
      <c r="EB42" s="171">
        <f t="shared" si="89"/>
        <v>0</v>
      </c>
      <c r="EC42" s="171">
        <f t="shared" si="90"/>
        <v>0</v>
      </c>
      <c r="ED42" s="171">
        <f t="shared" si="91"/>
        <v>0</v>
      </c>
      <c r="EE42" s="171">
        <f t="shared" si="92"/>
        <v>0</v>
      </c>
      <c r="EF42" s="171">
        <f t="shared" si="93"/>
        <v>0</v>
      </c>
      <c r="EG42" s="171">
        <f t="shared" si="94"/>
        <v>0</v>
      </c>
      <c r="EH42" s="171">
        <f t="shared" si="95"/>
        <v>0</v>
      </c>
      <c r="EI42" s="171">
        <f t="shared" si="96"/>
        <v>0</v>
      </c>
      <c r="EJ42" s="171">
        <f t="shared" si="97"/>
        <v>0</v>
      </c>
      <c r="EK42" s="171">
        <f t="shared" si="98"/>
        <v>0</v>
      </c>
      <c r="EL42" s="171">
        <f t="shared" si="99"/>
        <v>0</v>
      </c>
      <c r="EM42" s="171">
        <f t="shared" si="100"/>
        <v>0</v>
      </c>
      <c r="EN42" s="120"/>
      <c r="EO42" s="119">
        <v>38</v>
      </c>
      <c r="EP42" s="177">
        <f t="shared" si="101"/>
        <v>0</v>
      </c>
      <c r="EQ42" s="178" t="str">
        <f>+IF(MAXA(ES42:FD42)=0,"NO ADJUDICADO Y DESIERTO",HLOOKUP(MAXA(ES42:FD42),ES42:$FD$65,(62-EO42),FALSE))</f>
        <v>NO ADJUDICADO Y DESIERTO</v>
      </c>
      <c r="ER42" s="179">
        <f t="shared" si="63"/>
        <v>0</v>
      </c>
      <c r="ES42" s="180">
        <f t="shared" si="102"/>
        <v>0</v>
      </c>
      <c r="ET42" s="180">
        <f t="shared" si="103"/>
        <v>0</v>
      </c>
      <c r="EU42" s="180">
        <f t="shared" si="104"/>
        <v>0</v>
      </c>
      <c r="EV42" s="180">
        <f t="shared" si="105"/>
        <v>0</v>
      </c>
      <c r="EW42" s="180">
        <f t="shared" si="106"/>
        <v>0</v>
      </c>
      <c r="EX42" s="180">
        <f t="shared" si="107"/>
        <v>0</v>
      </c>
      <c r="EY42" s="180">
        <f t="shared" si="108"/>
        <v>0</v>
      </c>
      <c r="EZ42" s="180">
        <f t="shared" si="109"/>
        <v>0</v>
      </c>
      <c r="FA42" s="180">
        <f t="shared" si="110"/>
        <v>0</v>
      </c>
      <c r="FB42" s="180">
        <f t="shared" si="111"/>
        <v>0</v>
      </c>
      <c r="FC42" s="180">
        <f t="shared" si="112"/>
        <v>0</v>
      </c>
      <c r="FD42" s="180">
        <f t="shared" si="113"/>
        <v>0</v>
      </c>
      <c r="FE42" s="120"/>
      <c r="FF42" s="121"/>
      <c r="FG42" s="121"/>
      <c r="FH42" s="121"/>
      <c r="FI42" s="121"/>
      <c r="FJ42" s="121"/>
      <c r="FK42" s="121"/>
      <c r="FL42" s="121"/>
      <c r="FM42" s="121"/>
      <c r="FN42" s="121"/>
      <c r="FO42" s="121"/>
    </row>
    <row r="43" spans="1:171" ht="16.5" hidden="1" x14ac:dyDescent="0.35">
      <c r="A43" s="60"/>
      <c r="B43" s="73">
        <v>39</v>
      </c>
      <c r="C43" s="11"/>
      <c r="D43" s="12"/>
      <c r="E43" s="12"/>
      <c r="F43" s="81"/>
      <c r="G43" s="20"/>
      <c r="H43" s="12" t="s">
        <v>19</v>
      </c>
      <c r="I43" s="76"/>
      <c r="J43" s="76" t="s">
        <v>19</v>
      </c>
      <c r="K43" s="14"/>
      <c r="L43" s="83"/>
      <c r="M43" s="12" t="s">
        <v>80</v>
      </c>
      <c r="N43" s="14"/>
      <c r="O43" s="60"/>
      <c r="P43" s="73">
        <v>39</v>
      </c>
      <c r="Q43" s="11"/>
      <c r="R43" s="12"/>
      <c r="S43" s="12"/>
      <c r="T43" s="81"/>
      <c r="U43" s="20"/>
      <c r="V43" s="12" t="s">
        <v>19</v>
      </c>
      <c r="W43" s="76"/>
      <c r="X43" s="76" t="s">
        <v>19</v>
      </c>
      <c r="Y43" s="14"/>
      <c r="Z43" s="83"/>
      <c r="AA43" s="12" t="s">
        <v>80</v>
      </c>
      <c r="AB43" s="14"/>
      <c r="AC43" s="75"/>
      <c r="AD43" s="73">
        <v>39</v>
      </c>
      <c r="AE43" s="100"/>
      <c r="AF43" s="97"/>
      <c r="AG43" s="97"/>
      <c r="AH43" s="105"/>
      <c r="AI43" s="101"/>
      <c r="AJ43" s="12" t="s">
        <v>19</v>
      </c>
      <c r="AK43" s="92"/>
      <c r="AL43" s="117" t="s">
        <v>19</v>
      </c>
      <c r="AM43" s="102"/>
      <c r="AN43" s="106"/>
      <c r="AO43" s="12" t="s">
        <v>19</v>
      </c>
      <c r="AP43" s="102"/>
      <c r="AQ43" s="60"/>
      <c r="AR43" s="73">
        <v>39</v>
      </c>
      <c r="AS43" s="100"/>
      <c r="AT43" s="97"/>
      <c r="AU43" s="97"/>
      <c r="AV43" s="105"/>
      <c r="AW43" s="101"/>
      <c r="AX43" s="12" t="s">
        <v>19</v>
      </c>
      <c r="AY43" s="92"/>
      <c r="AZ43" s="117" t="s">
        <v>19</v>
      </c>
      <c r="BA43" s="102"/>
      <c r="BB43" s="106"/>
      <c r="BC43" s="12" t="s">
        <v>19</v>
      </c>
      <c r="BD43" s="102"/>
      <c r="BE43" s="60"/>
      <c r="BF43" s="73">
        <v>39</v>
      </c>
      <c r="BG43" s="125" t="str">
        <f t="shared" si="64"/>
        <v/>
      </c>
      <c r="BH43" s="125" t="str">
        <f t="shared" si="65"/>
        <v/>
      </c>
      <c r="BI43" s="125" t="str">
        <f t="shared" si="66"/>
        <v/>
      </c>
      <c r="BJ43" s="125" t="str">
        <f t="shared" si="67"/>
        <v/>
      </c>
      <c r="BK43" s="125" t="str">
        <f t="shared" si="68"/>
        <v/>
      </c>
      <c r="BL43" s="125" t="str">
        <f t="shared" si="69"/>
        <v>CUMPLE</v>
      </c>
      <c r="BM43" s="125" t="str">
        <f t="shared" si="70"/>
        <v/>
      </c>
      <c r="BN43" s="125" t="str">
        <f t="shared" si="71"/>
        <v>CUMPLE</v>
      </c>
      <c r="BO43" s="125" t="str">
        <f t="shared" si="72"/>
        <v/>
      </c>
      <c r="BP43" s="125" t="str">
        <f t="shared" si="73"/>
        <v/>
      </c>
      <c r="BQ43" s="125" t="str">
        <f t="shared" si="74"/>
        <v>NO CUMPLE</v>
      </c>
      <c r="BR43" s="125" t="str">
        <f t="shared" si="75"/>
        <v/>
      </c>
      <c r="BS43" s="60"/>
      <c r="BT43" s="73">
        <v>39</v>
      </c>
      <c r="BU43" s="100"/>
      <c r="BV43" s="97"/>
      <c r="BW43" s="97"/>
      <c r="BX43" s="105"/>
      <c r="BY43" s="101"/>
      <c r="BZ43" s="117" t="s">
        <v>348</v>
      </c>
      <c r="CA43" s="92"/>
      <c r="CB43" s="117" t="s">
        <v>347</v>
      </c>
      <c r="CC43" s="102"/>
      <c r="CD43" s="106"/>
      <c r="CE43" s="117" t="s">
        <v>347</v>
      </c>
      <c r="CF43" s="102"/>
      <c r="CG43" s="60"/>
      <c r="CH43" s="73">
        <v>39</v>
      </c>
      <c r="CI43" s="74">
        <f t="shared" si="76"/>
        <v>0</v>
      </c>
      <c r="CJ43" s="74">
        <f t="shared" si="77"/>
        <v>0</v>
      </c>
      <c r="CK43" s="74">
        <f t="shared" si="78"/>
        <v>0</v>
      </c>
      <c r="CL43" s="74">
        <f t="shared" si="79"/>
        <v>0</v>
      </c>
      <c r="CM43" s="74">
        <f t="shared" si="80"/>
        <v>0</v>
      </c>
      <c r="CN43" s="74">
        <f t="shared" si="81"/>
        <v>60</v>
      </c>
      <c r="CO43" s="74">
        <f t="shared" si="82"/>
        <v>0</v>
      </c>
      <c r="CP43" s="74">
        <f t="shared" si="83"/>
        <v>0</v>
      </c>
      <c r="CQ43" s="74">
        <f t="shared" si="84"/>
        <v>0</v>
      </c>
      <c r="CR43" s="74">
        <f t="shared" si="85"/>
        <v>0</v>
      </c>
      <c r="CS43" s="74">
        <f t="shared" si="86"/>
        <v>0</v>
      </c>
      <c r="CT43" s="74">
        <f t="shared" si="87"/>
        <v>0</v>
      </c>
      <c r="CU43" s="60"/>
      <c r="CV43" s="132">
        <v>39</v>
      </c>
      <c r="CW43" s="139"/>
      <c r="CX43" s="140"/>
      <c r="CY43" s="140"/>
      <c r="CZ43" s="150"/>
      <c r="DA43" s="141"/>
      <c r="DB43" s="133">
        <v>245875369</v>
      </c>
      <c r="DC43" s="134"/>
      <c r="DD43" s="133">
        <v>248809140</v>
      </c>
      <c r="DE43" s="143"/>
      <c r="DF43" s="151"/>
      <c r="DG43" s="133">
        <v>175971250</v>
      </c>
      <c r="DH43" s="143"/>
      <c r="DI43" s="120"/>
      <c r="DJ43" s="126">
        <v>39</v>
      </c>
      <c r="DK43" s="127">
        <f t="shared" si="50"/>
        <v>0</v>
      </c>
      <c r="DL43" s="127">
        <f t="shared" si="51"/>
        <v>0</v>
      </c>
      <c r="DM43" s="127">
        <f t="shared" si="52"/>
        <v>0</v>
      </c>
      <c r="DN43" s="127">
        <f t="shared" si="53"/>
        <v>0</v>
      </c>
      <c r="DO43" s="127">
        <f t="shared" si="54"/>
        <v>0</v>
      </c>
      <c r="DP43" s="127">
        <f t="shared" si="55"/>
        <v>245875369</v>
      </c>
      <c r="DQ43" s="127">
        <f t="shared" si="56"/>
        <v>0</v>
      </c>
      <c r="DR43" s="127">
        <f t="shared" si="57"/>
        <v>248809140</v>
      </c>
      <c r="DS43" s="127">
        <f t="shared" si="58"/>
        <v>0</v>
      </c>
      <c r="DT43" s="127">
        <f t="shared" si="59"/>
        <v>0</v>
      </c>
      <c r="DU43" s="127">
        <f t="shared" si="60"/>
        <v>0</v>
      </c>
      <c r="DV43" s="127">
        <f t="shared" si="61"/>
        <v>0</v>
      </c>
      <c r="DW43" s="169">
        <f t="array" ref="DW43">+MIN(IF(DK43:DV43&lt;&gt;0,DK43:DV43))</f>
        <v>245875369</v>
      </c>
      <c r="DX43" s="166">
        <v>255986850</v>
      </c>
      <c r="DY43" s="165" t="str">
        <f t="shared" si="88"/>
        <v>Cumple</v>
      </c>
      <c r="DZ43" s="122"/>
      <c r="EA43" s="145">
        <v>39</v>
      </c>
      <c r="EB43" s="171">
        <f t="shared" si="89"/>
        <v>0</v>
      </c>
      <c r="EC43" s="171">
        <f t="shared" si="90"/>
        <v>0</v>
      </c>
      <c r="ED43" s="171">
        <f t="shared" si="91"/>
        <v>0</v>
      </c>
      <c r="EE43" s="171">
        <f t="shared" si="92"/>
        <v>0</v>
      </c>
      <c r="EF43" s="171">
        <f t="shared" si="93"/>
        <v>0</v>
      </c>
      <c r="EG43" s="171">
        <f t="shared" si="94"/>
        <v>40</v>
      </c>
      <c r="EH43" s="171">
        <f t="shared" si="95"/>
        <v>0</v>
      </c>
      <c r="EI43" s="171">
        <f t="shared" si="96"/>
        <v>39.52834996334942</v>
      </c>
      <c r="EJ43" s="171">
        <f t="shared" si="97"/>
        <v>0</v>
      </c>
      <c r="EK43" s="171">
        <f t="shared" si="98"/>
        <v>0</v>
      </c>
      <c r="EL43" s="171">
        <f t="shared" si="99"/>
        <v>0</v>
      </c>
      <c r="EM43" s="171">
        <f t="shared" si="100"/>
        <v>0</v>
      </c>
      <c r="EN43" s="120"/>
      <c r="EO43" s="119">
        <v>39</v>
      </c>
      <c r="EP43" s="177">
        <f t="shared" si="101"/>
        <v>100</v>
      </c>
      <c r="EQ43" s="178" t="str">
        <f>+IF(MAXA(ES43:FD43)=0,"NO ADJUDICADO Y DESIERTO",HLOOKUP(MAXA(ES43:FD43),ES43:$FD$65,(62-EO43),FALSE))</f>
        <v>INSTRUSERV</v>
      </c>
      <c r="ER43" s="179">
        <f t="shared" si="63"/>
        <v>245875369</v>
      </c>
      <c r="ES43" s="180">
        <f t="shared" si="102"/>
        <v>0</v>
      </c>
      <c r="ET43" s="180">
        <f t="shared" si="103"/>
        <v>0</v>
      </c>
      <c r="EU43" s="180">
        <f t="shared" si="104"/>
        <v>0</v>
      </c>
      <c r="EV43" s="180">
        <f t="shared" si="105"/>
        <v>0</v>
      </c>
      <c r="EW43" s="180">
        <f t="shared" si="106"/>
        <v>0</v>
      </c>
      <c r="EX43" s="180">
        <f t="shared" si="107"/>
        <v>100</v>
      </c>
      <c r="EY43" s="180">
        <f t="shared" si="108"/>
        <v>0</v>
      </c>
      <c r="EZ43" s="180">
        <f t="shared" si="109"/>
        <v>39.52834996334942</v>
      </c>
      <c r="FA43" s="180">
        <f t="shared" si="110"/>
        <v>0</v>
      </c>
      <c r="FB43" s="180">
        <f t="shared" si="111"/>
        <v>0</v>
      </c>
      <c r="FC43" s="180">
        <f t="shared" si="112"/>
        <v>0</v>
      </c>
      <c r="FD43" s="180">
        <f t="shared" si="113"/>
        <v>0</v>
      </c>
      <c r="FE43" s="120"/>
      <c r="FF43" s="121"/>
      <c r="FG43" s="121"/>
      <c r="FH43" s="121"/>
      <c r="FI43" s="121"/>
      <c r="FJ43" s="121"/>
      <c r="FK43" s="121"/>
      <c r="FL43" s="121"/>
      <c r="FM43" s="121"/>
      <c r="FN43" s="121"/>
      <c r="FO43" s="121"/>
    </row>
    <row r="44" spans="1:171" ht="16.5" hidden="1" x14ac:dyDescent="0.35">
      <c r="A44" s="60"/>
      <c r="B44" s="73">
        <v>40</v>
      </c>
      <c r="C44" s="11"/>
      <c r="D44" s="12"/>
      <c r="E44" s="12"/>
      <c r="F44" s="81"/>
      <c r="G44" s="20"/>
      <c r="H44" s="12" t="s">
        <v>80</v>
      </c>
      <c r="I44" s="81"/>
      <c r="J44" s="76" t="s">
        <v>19</v>
      </c>
      <c r="K44" s="14"/>
      <c r="L44" s="83"/>
      <c r="M44" s="14"/>
      <c r="N44" s="14"/>
      <c r="O44" s="60"/>
      <c r="P44" s="73">
        <v>40</v>
      </c>
      <c r="Q44" s="11"/>
      <c r="R44" s="12"/>
      <c r="S44" s="12"/>
      <c r="T44" s="81"/>
      <c r="U44" s="20"/>
      <c r="V44" s="12" t="s">
        <v>19</v>
      </c>
      <c r="W44" s="81"/>
      <c r="X44" s="76" t="s">
        <v>19</v>
      </c>
      <c r="Y44" s="14"/>
      <c r="Z44" s="83"/>
      <c r="AA44" s="14"/>
      <c r="AB44" s="14"/>
      <c r="AC44" s="75"/>
      <c r="AD44" s="73">
        <v>40</v>
      </c>
      <c r="AE44" s="100"/>
      <c r="AF44" s="97"/>
      <c r="AG44" s="97"/>
      <c r="AH44" s="105"/>
      <c r="AI44" s="101"/>
      <c r="AJ44" s="12" t="s">
        <v>19</v>
      </c>
      <c r="AK44" s="105"/>
      <c r="AL44" s="117" t="s">
        <v>19</v>
      </c>
      <c r="AM44" s="102"/>
      <c r="AN44" s="106"/>
      <c r="AO44" s="102"/>
      <c r="AP44" s="102"/>
      <c r="AQ44" s="60"/>
      <c r="AR44" s="73">
        <v>40</v>
      </c>
      <c r="AS44" s="100"/>
      <c r="AT44" s="97"/>
      <c r="AU44" s="97"/>
      <c r="AV44" s="105"/>
      <c r="AW44" s="101"/>
      <c r="AX44" s="12" t="s">
        <v>19</v>
      </c>
      <c r="AY44" s="105"/>
      <c r="AZ44" s="117" t="s">
        <v>19</v>
      </c>
      <c r="BA44" s="102"/>
      <c r="BB44" s="106"/>
      <c r="BC44" s="102"/>
      <c r="BD44" s="102"/>
      <c r="BE44" s="60"/>
      <c r="BF44" s="73">
        <v>40</v>
      </c>
      <c r="BG44" s="125" t="str">
        <f t="shared" si="64"/>
        <v/>
      </c>
      <c r="BH44" s="125" t="str">
        <f t="shared" si="65"/>
        <v/>
      </c>
      <c r="BI44" s="125" t="str">
        <f t="shared" si="66"/>
        <v/>
      </c>
      <c r="BJ44" s="125" t="str">
        <f t="shared" si="67"/>
        <v/>
      </c>
      <c r="BK44" s="125" t="str">
        <f t="shared" si="68"/>
        <v/>
      </c>
      <c r="BL44" s="125" t="str">
        <f t="shared" si="69"/>
        <v>NO CUMPLE</v>
      </c>
      <c r="BM44" s="125" t="str">
        <f t="shared" si="70"/>
        <v/>
      </c>
      <c r="BN44" s="125" t="str">
        <f t="shared" si="71"/>
        <v>CUMPLE</v>
      </c>
      <c r="BO44" s="125" t="str">
        <f t="shared" si="72"/>
        <v/>
      </c>
      <c r="BP44" s="125" t="str">
        <f t="shared" si="73"/>
        <v/>
      </c>
      <c r="BQ44" s="125" t="str">
        <f t="shared" si="74"/>
        <v/>
      </c>
      <c r="BR44" s="125" t="str">
        <f t="shared" si="75"/>
        <v/>
      </c>
      <c r="BS44" s="60"/>
      <c r="BT44" s="73">
        <v>40</v>
      </c>
      <c r="BU44" s="100"/>
      <c r="BV44" s="97"/>
      <c r="BW44" s="97"/>
      <c r="BX44" s="105"/>
      <c r="BY44" s="101"/>
      <c r="BZ44" s="12" t="s">
        <v>350</v>
      </c>
      <c r="CA44" s="105"/>
      <c r="CB44" s="117" t="s">
        <v>348</v>
      </c>
      <c r="CC44" s="102"/>
      <c r="CD44" s="106"/>
      <c r="CE44" s="102"/>
      <c r="CF44" s="102"/>
      <c r="CG44" s="60"/>
      <c r="CH44" s="73">
        <v>40</v>
      </c>
      <c r="CI44" s="74">
        <f t="shared" si="76"/>
        <v>0</v>
      </c>
      <c r="CJ44" s="74">
        <f t="shared" si="77"/>
        <v>0</v>
      </c>
      <c r="CK44" s="74">
        <f t="shared" si="78"/>
        <v>0</v>
      </c>
      <c r="CL44" s="74">
        <f t="shared" si="79"/>
        <v>0</v>
      </c>
      <c r="CM44" s="74">
        <f t="shared" si="80"/>
        <v>0</v>
      </c>
      <c r="CN44" s="74">
        <f t="shared" si="81"/>
        <v>0</v>
      </c>
      <c r="CO44" s="74">
        <f t="shared" si="82"/>
        <v>0</v>
      </c>
      <c r="CP44" s="74">
        <f t="shared" si="83"/>
        <v>60</v>
      </c>
      <c r="CQ44" s="74">
        <f t="shared" si="84"/>
        <v>0</v>
      </c>
      <c r="CR44" s="74">
        <f t="shared" si="85"/>
        <v>0</v>
      </c>
      <c r="CS44" s="74">
        <f t="shared" si="86"/>
        <v>0</v>
      </c>
      <c r="CT44" s="74">
        <f t="shared" si="87"/>
        <v>0</v>
      </c>
      <c r="CU44" s="60"/>
      <c r="CV44" s="132">
        <v>40</v>
      </c>
      <c r="CW44" s="139"/>
      <c r="CX44" s="140"/>
      <c r="CY44" s="140"/>
      <c r="CZ44" s="150"/>
      <c r="DA44" s="141"/>
      <c r="DB44" s="142">
        <v>15670460</v>
      </c>
      <c r="DC44" s="150"/>
      <c r="DD44" s="133">
        <v>14875000</v>
      </c>
      <c r="DE44" s="143"/>
      <c r="DF44" s="151"/>
      <c r="DG44" s="143"/>
      <c r="DH44" s="143"/>
      <c r="DI44" s="120"/>
      <c r="DJ44" s="126">
        <v>40</v>
      </c>
      <c r="DK44" s="127">
        <f t="shared" si="50"/>
        <v>0</v>
      </c>
      <c r="DL44" s="127">
        <f t="shared" si="51"/>
        <v>0</v>
      </c>
      <c r="DM44" s="127">
        <f t="shared" si="52"/>
        <v>0</v>
      </c>
      <c r="DN44" s="127">
        <f t="shared" si="53"/>
        <v>0</v>
      </c>
      <c r="DO44" s="127">
        <f t="shared" si="54"/>
        <v>0</v>
      </c>
      <c r="DP44" s="127">
        <f t="shared" si="55"/>
        <v>0</v>
      </c>
      <c r="DQ44" s="127">
        <f t="shared" si="56"/>
        <v>0</v>
      </c>
      <c r="DR44" s="127">
        <f t="shared" si="57"/>
        <v>14875000</v>
      </c>
      <c r="DS44" s="127">
        <f t="shared" si="58"/>
        <v>0</v>
      </c>
      <c r="DT44" s="127">
        <f t="shared" si="59"/>
        <v>0</v>
      </c>
      <c r="DU44" s="127">
        <f t="shared" si="60"/>
        <v>0</v>
      </c>
      <c r="DV44" s="127">
        <f t="shared" si="61"/>
        <v>0</v>
      </c>
      <c r="DW44" s="169">
        <f t="array" ref="DW44">+MIN(IF(DK44:DV44&lt;&gt;0,DK44:DV44))</f>
        <v>14875000</v>
      </c>
      <c r="DX44" s="166">
        <v>16314900</v>
      </c>
      <c r="DY44" s="165" t="str">
        <f t="shared" si="88"/>
        <v>Cumple</v>
      </c>
      <c r="DZ44" s="122"/>
      <c r="EA44" s="145">
        <v>40</v>
      </c>
      <c r="EB44" s="171">
        <f t="shared" si="89"/>
        <v>0</v>
      </c>
      <c r="EC44" s="171">
        <f t="shared" si="90"/>
        <v>0</v>
      </c>
      <c r="ED44" s="171">
        <f t="shared" si="91"/>
        <v>0</v>
      </c>
      <c r="EE44" s="171">
        <f t="shared" si="92"/>
        <v>0</v>
      </c>
      <c r="EF44" s="171">
        <f t="shared" si="93"/>
        <v>0</v>
      </c>
      <c r="EG44" s="171">
        <f t="shared" si="94"/>
        <v>0</v>
      </c>
      <c r="EH44" s="171">
        <f t="shared" si="95"/>
        <v>0</v>
      </c>
      <c r="EI44" s="171">
        <f t="shared" si="96"/>
        <v>40</v>
      </c>
      <c r="EJ44" s="171">
        <f t="shared" si="97"/>
        <v>0</v>
      </c>
      <c r="EK44" s="171">
        <f t="shared" si="98"/>
        <v>0</v>
      </c>
      <c r="EL44" s="171">
        <f t="shared" si="99"/>
        <v>0</v>
      </c>
      <c r="EM44" s="171">
        <f t="shared" si="100"/>
        <v>0</v>
      </c>
      <c r="EN44" s="120"/>
      <c r="EO44" s="119">
        <v>40</v>
      </c>
      <c r="EP44" s="177">
        <f t="shared" si="101"/>
        <v>100</v>
      </c>
      <c r="EQ44" s="178" t="str">
        <f>+IF(MAXA(ES44:FD44)=0,"NO ADJUDICADO Y DESIERTO",HLOOKUP(MAXA(ES44:FD44),ES44:$FD$65,(62-EO44),FALSE))</f>
        <v>CASA CIENTIFICA</v>
      </c>
      <c r="ER44" s="179">
        <f t="shared" si="63"/>
        <v>14875000</v>
      </c>
      <c r="ES44" s="180">
        <f t="shared" si="102"/>
        <v>0</v>
      </c>
      <c r="ET44" s="180">
        <f t="shared" si="103"/>
        <v>0</v>
      </c>
      <c r="EU44" s="180">
        <f t="shared" si="104"/>
        <v>0</v>
      </c>
      <c r="EV44" s="180">
        <f t="shared" si="105"/>
        <v>0</v>
      </c>
      <c r="EW44" s="180">
        <f t="shared" si="106"/>
        <v>0</v>
      </c>
      <c r="EX44" s="180">
        <f t="shared" si="107"/>
        <v>0</v>
      </c>
      <c r="EY44" s="180">
        <f t="shared" si="108"/>
        <v>0</v>
      </c>
      <c r="EZ44" s="180">
        <f t="shared" si="109"/>
        <v>100</v>
      </c>
      <c r="FA44" s="180">
        <f t="shared" si="110"/>
        <v>0</v>
      </c>
      <c r="FB44" s="180">
        <f t="shared" si="111"/>
        <v>0</v>
      </c>
      <c r="FC44" s="180">
        <f t="shared" si="112"/>
        <v>0</v>
      </c>
      <c r="FD44" s="180">
        <f t="shared" si="113"/>
        <v>0</v>
      </c>
      <c r="FE44" s="120"/>
      <c r="FF44" s="121"/>
      <c r="FG44" s="121"/>
      <c r="FH44" s="121"/>
      <c r="FI44" s="121"/>
      <c r="FJ44" s="121"/>
      <c r="FK44" s="121"/>
      <c r="FL44" s="121"/>
      <c r="FM44" s="121"/>
      <c r="FN44" s="121"/>
      <c r="FO44" s="121"/>
    </row>
    <row r="45" spans="1:171" ht="16.5" x14ac:dyDescent="0.35">
      <c r="A45" s="60"/>
      <c r="B45" s="73">
        <v>41</v>
      </c>
      <c r="C45" s="11"/>
      <c r="D45" s="12"/>
      <c r="E45" s="12"/>
      <c r="F45" s="76"/>
      <c r="G45" s="20"/>
      <c r="H45" s="13"/>
      <c r="I45" s="76"/>
      <c r="J45" s="14"/>
      <c r="K45" s="14"/>
      <c r="L45" s="83"/>
      <c r="M45" s="14"/>
      <c r="N45" s="81"/>
      <c r="O45" s="60"/>
      <c r="P45" s="73">
        <v>41</v>
      </c>
      <c r="Q45" s="11"/>
      <c r="R45" s="12"/>
      <c r="S45" s="12"/>
      <c r="T45" s="76"/>
      <c r="U45" s="20"/>
      <c r="V45" s="13"/>
      <c r="W45" s="76"/>
      <c r="X45" s="14"/>
      <c r="Y45" s="14"/>
      <c r="Z45" s="83"/>
      <c r="AA45" s="14"/>
      <c r="AB45" s="81"/>
      <c r="AC45" s="75"/>
      <c r="AD45" s="73">
        <v>41</v>
      </c>
      <c r="AE45" s="100"/>
      <c r="AF45" s="97"/>
      <c r="AG45" s="97"/>
      <c r="AH45" s="92"/>
      <c r="AI45" s="101"/>
      <c r="AJ45" s="104"/>
      <c r="AK45" s="92"/>
      <c r="AL45" s="102"/>
      <c r="AM45" s="102"/>
      <c r="AN45" s="106"/>
      <c r="AO45" s="102"/>
      <c r="AP45" s="105"/>
      <c r="AQ45" s="60"/>
      <c r="AR45" s="73">
        <v>41</v>
      </c>
      <c r="AS45" s="100"/>
      <c r="AT45" s="97"/>
      <c r="AU45" s="97"/>
      <c r="AV45" s="92"/>
      <c r="AW45" s="101"/>
      <c r="AX45" s="104"/>
      <c r="AY45" s="92"/>
      <c r="AZ45" s="102"/>
      <c r="BA45" s="102"/>
      <c r="BB45" s="106"/>
      <c r="BC45" s="102"/>
      <c r="BD45" s="105"/>
      <c r="BE45" s="60"/>
      <c r="BF45" s="73">
        <v>41</v>
      </c>
      <c r="BG45" s="125" t="str">
        <f t="shared" si="64"/>
        <v/>
      </c>
      <c r="BH45" s="125" t="str">
        <f t="shared" si="65"/>
        <v/>
      </c>
      <c r="BI45" s="125" t="str">
        <f t="shared" si="66"/>
        <v/>
      </c>
      <c r="BJ45" s="125" t="str">
        <f t="shared" si="67"/>
        <v/>
      </c>
      <c r="BK45" s="125" t="str">
        <f t="shared" si="68"/>
        <v/>
      </c>
      <c r="BL45" s="125" t="str">
        <f t="shared" si="69"/>
        <v/>
      </c>
      <c r="BM45" s="125" t="str">
        <f t="shared" si="70"/>
        <v/>
      </c>
      <c r="BN45" s="125" t="str">
        <f t="shared" si="71"/>
        <v/>
      </c>
      <c r="BO45" s="125" t="str">
        <f t="shared" si="72"/>
        <v/>
      </c>
      <c r="BP45" s="125" t="str">
        <f t="shared" si="73"/>
        <v/>
      </c>
      <c r="BQ45" s="125" t="str">
        <f t="shared" si="74"/>
        <v/>
      </c>
      <c r="BR45" s="125" t="str">
        <f t="shared" si="75"/>
        <v/>
      </c>
      <c r="BS45" s="60"/>
      <c r="BT45" s="73">
        <v>41</v>
      </c>
      <c r="BU45" s="100"/>
      <c r="BV45" s="97"/>
      <c r="BW45" s="97"/>
      <c r="BX45" s="92"/>
      <c r="BY45" s="101"/>
      <c r="BZ45" s="104"/>
      <c r="CA45" s="92"/>
      <c r="CB45" s="102"/>
      <c r="CC45" s="102"/>
      <c r="CD45" s="106"/>
      <c r="CE45" s="102"/>
      <c r="CF45" s="105"/>
      <c r="CG45" s="60"/>
      <c r="CH45" s="73">
        <v>41</v>
      </c>
      <c r="CI45" s="74">
        <f t="shared" si="76"/>
        <v>0</v>
      </c>
      <c r="CJ45" s="74">
        <f t="shared" si="77"/>
        <v>0</v>
      </c>
      <c r="CK45" s="74">
        <f t="shared" si="78"/>
        <v>0</v>
      </c>
      <c r="CL45" s="74">
        <f t="shared" si="79"/>
        <v>0</v>
      </c>
      <c r="CM45" s="74">
        <f t="shared" si="80"/>
        <v>0</v>
      </c>
      <c r="CN45" s="74">
        <f t="shared" si="81"/>
        <v>0</v>
      </c>
      <c r="CO45" s="74">
        <f t="shared" si="82"/>
        <v>0</v>
      </c>
      <c r="CP45" s="74">
        <f t="shared" si="83"/>
        <v>0</v>
      </c>
      <c r="CQ45" s="74">
        <f t="shared" si="84"/>
        <v>0</v>
      </c>
      <c r="CR45" s="74">
        <f t="shared" si="85"/>
        <v>0</v>
      </c>
      <c r="CS45" s="74">
        <f t="shared" si="86"/>
        <v>0</v>
      </c>
      <c r="CT45" s="74">
        <f t="shared" si="87"/>
        <v>0</v>
      </c>
      <c r="CU45" s="60"/>
      <c r="CV45" s="132">
        <v>41</v>
      </c>
      <c r="CW45" s="139"/>
      <c r="CX45" s="140"/>
      <c r="CY45" s="140"/>
      <c r="CZ45" s="134"/>
      <c r="DA45" s="141"/>
      <c r="DB45" s="144"/>
      <c r="DC45" s="134"/>
      <c r="DD45" s="143"/>
      <c r="DE45" s="143"/>
      <c r="DF45" s="151"/>
      <c r="DG45" s="143"/>
      <c r="DH45" s="150"/>
      <c r="DI45" s="120"/>
      <c r="DJ45" s="126">
        <v>41</v>
      </c>
      <c r="DK45" s="127">
        <f t="shared" si="50"/>
        <v>0</v>
      </c>
      <c r="DL45" s="127">
        <f t="shared" si="51"/>
        <v>0</v>
      </c>
      <c r="DM45" s="127">
        <f t="shared" si="52"/>
        <v>0</v>
      </c>
      <c r="DN45" s="127">
        <f t="shared" si="53"/>
        <v>0</v>
      </c>
      <c r="DO45" s="127">
        <f t="shared" si="54"/>
        <v>0</v>
      </c>
      <c r="DP45" s="127">
        <f t="shared" si="55"/>
        <v>0</v>
      </c>
      <c r="DQ45" s="127">
        <f t="shared" si="56"/>
        <v>0</v>
      </c>
      <c r="DR45" s="127">
        <f t="shared" si="57"/>
        <v>0</v>
      </c>
      <c r="DS45" s="127">
        <f t="shared" si="58"/>
        <v>0</v>
      </c>
      <c r="DT45" s="127">
        <f t="shared" si="59"/>
        <v>0</v>
      </c>
      <c r="DU45" s="127">
        <f t="shared" si="60"/>
        <v>0</v>
      </c>
      <c r="DV45" s="127">
        <f t="shared" si="61"/>
        <v>0</v>
      </c>
      <c r="DW45" s="169">
        <f t="array" ref="DW45">+MIN(IF(DK45:DV45&lt;&gt;0,DK45:DV45))</f>
        <v>0</v>
      </c>
      <c r="DX45" s="166">
        <v>84245983</v>
      </c>
      <c r="DY45" s="165" t="str">
        <f t="shared" si="88"/>
        <v>Cumple</v>
      </c>
      <c r="DZ45" s="122"/>
      <c r="EA45" s="145">
        <v>41</v>
      </c>
      <c r="EB45" s="171">
        <f t="shared" si="89"/>
        <v>0</v>
      </c>
      <c r="EC45" s="171">
        <f t="shared" si="90"/>
        <v>0</v>
      </c>
      <c r="ED45" s="171">
        <f t="shared" si="91"/>
        <v>0</v>
      </c>
      <c r="EE45" s="171">
        <f t="shared" si="92"/>
        <v>0</v>
      </c>
      <c r="EF45" s="171">
        <f t="shared" si="93"/>
        <v>0</v>
      </c>
      <c r="EG45" s="171">
        <f t="shared" si="94"/>
        <v>0</v>
      </c>
      <c r="EH45" s="171">
        <f t="shared" si="95"/>
        <v>0</v>
      </c>
      <c r="EI45" s="171">
        <f t="shared" si="96"/>
        <v>0</v>
      </c>
      <c r="EJ45" s="171">
        <f t="shared" si="97"/>
        <v>0</v>
      </c>
      <c r="EK45" s="171">
        <f t="shared" si="98"/>
        <v>0</v>
      </c>
      <c r="EL45" s="171">
        <f t="shared" si="99"/>
        <v>0</v>
      </c>
      <c r="EM45" s="171">
        <f t="shared" si="100"/>
        <v>0</v>
      </c>
      <c r="EN45" s="120"/>
      <c r="EO45" s="119">
        <v>41</v>
      </c>
      <c r="EP45" s="177">
        <f t="shared" si="101"/>
        <v>0</v>
      </c>
      <c r="EQ45" s="178" t="str">
        <f>+IF(MAXA(ES45:FD45)=0,"NO ADJUDICADO Y DESIERTO",HLOOKUP(MAXA(ES45:FD45),ES45:$FD$65,(62-EO45),FALSE))</f>
        <v>NO ADJUDICADO Y DESIERTO</v>
      </c>
      <c r="ER45" s="179">
        <f t="shared" si="63"/>
        <v>0</v>
      </c>
      <c r="ES45" s="180">
        <f t="shared" si="102"/>
        <v>0</v>
      </c>
      <c r="ET45" s="180">
        <f t="shared" si="103"/>
        <v>0</v>
      </c>
      <c r="EU45" s="180">
        <f t="shared" si="104"/>
        <v>0</v>
      </c>
      <c r="EV45" s="180">
        <f t="shared" si="105"/>
        <v>0</v>
      </c>
      <c r="EW45" s="180">
        <f t="shared" si="106"/>
        <v>0</v>
      </c>
      <c r="EX45" s="180">
        <f t="shared" si="107"/>
        <v>0</v>
      </c>
      <c r="EY45" s="180">
        <f t="shared" si="108"/>
        <v>0</v>
      </c>
      <c r="EZ45" s="180">
        <f t="shared" si="109"/>
        <v>0</v>
      </c>
      <c r="FA45" s="180">
        <f t="shared" si="110"/>
        <v>0</v>
      </c>
      <c r="FB45" s="180">
        <f t="shared" si="111"/>
        <v>0</v>
      </c>
      <c r="FC45" s="180">
        <f t="shared" si="112"/>
        <v>0</v>
      </c>
      <c r="FD45" s="180">
        <f t="shared" si="113"/>
        <v>0</v>
      </c>
      <c r="FE45" s="120"/>
      <c r="FF45" s="121"/>
      <c r="FG45" s="121"/>
      <c r="FH45" s="121"/>
      <c r="FI45" s="121"/>
      <c r="FJ45" s="121"/>
      <c r="FK45" s="121"/>
      <c r="FL45" s="121"/>
      <c r="FM45" s="121"/>
      <c r="FN45" s="121"/>
      <c r="FO45" s="121"/>
    </row>
    <row r="46" spans="1:171" ht="16.5" x14ac:dyDescent="0.35">
      <c r="A46" s="60"/>
      <c r="B46" s="73">
        <v>42</v>
      </c>
      <c r="C46" s="11"/>
      <c r="D46" s="12"/>
      <c r="E46" s="12"/>
      <c r="F46" s="81"/>
      <c r="G46" s="20"/>
      <c r="H46" s="13"/>
      <c r="I46" s="76" t="s">
        <v>19</v>
      </c>
      <c r="J46" s="14"/>
      <c r="K46" s="14"/>
      <c r="L46" s="81"/>
      <c r="M46" s="14"/>
      <c r="N46" s="14"/>
      <c r="O46" s="60"/>
      <c r="P46" s="73">
        <v>42</v>
      </c>
      <c r="Q46" s="11"/>
      <c r="R46" s="12"/>
      <c r="S46" s="12"/>
      <c r="T46" s="81"/>
      <c r="U46" s="20"/>
      <c r="V46" s="13"/>
      <c r="W46" s="76" t="s">
        <v>19</v>
      </c>
      <c r="X46" s="14"/>
      <c r="Y46" s="14"/>
      <c r="Z46" s="81"/>
      <c r="AA46" s="14"/>
      <c r="AB46" s="14"/>
      <c r="AC46" s="75"/>
      <c r="AD46" s="73">
        <v>42</v>
      </c>
      <c r="AE46" s="100"/>
      <c r="AF46" s="97"/>
      <c r="AG46" s="97"/>
      <c r="AH46" s="105"/>
      <c r="AI46" s="101"/>
      <c r="AJ46" s="104"/>
      <c r="AK46" s="117" t="s">
        <v>19</v>
      </c>
      <c r="AL46" s="102"/>
      <c r="AM46" s="102"/>
      <c r="AN46" s="105"/>
      <c r="AO46" s="102"/>
      <c r="AP46" s="102"/>
      <c r="AQ46" s="60"/>
      <c r="AR46" s="73">
        <v>42</v>
      </c>
      <c r="AS46" s="100"/>
      <c r="AT46" s="97"/>
      <c r="AU46" s="97"/>
      <c r="AV46" s="105"/>
      <c r="AW46" s="101"/>
      <c r="AX46" s="104"/>
      <c r="AY46" s="117" t="s">
        <v>80</v>
      </c>
      <c r="AZ46" s="102"/>
      <c r="BA46" s="102"/>
      <c r="BB46" s="105"/>
      <c r="BC46" s="102"/>
      <c r="BD46" s="102"/>
      <c r="BE46" s="60"/>
      <c r="BF46" s="73">
        <v>42</v>
      </c>
      <c r="BG46" s="125" t="str">
        <f t="shared" si="64"/>
        <v/>
      </c>
      <c r="BH46" s="125" t="str">
        <f t="shared" si="65"/>
        <v/>
      </c>
      <c r="BI46" s="125" t="str">
        <f t="shared" si="66"/>
        <v/>
      </c>
      <c r="BJ46" s="125" t="str">
        <f t="shared" si="67"/>
        <v/>
      </c>
      <c r="BK46" s="125" t="str">
        <f t="shared" si="68"/>
        <v/>
      </c>
      <c r="BL46" s="125" t="str">
        <f t="shared" si="69"/>
        <v/>
      </c>
      <c r="BM46" s="125" t="str">
        <f t="shared" si="70"/>
        <v>NO CUMPLE</v>
      </c>
      <c r="BN46" s="125" t="str">
        <f t="shared" si="71"/>
        <v/>
      </c>
      <c r="BO46" s="125" t="str">
        <f t="shared" si="72"/>
        <v/>
      </c>
      <c r="BP46" s="125" t="str">
        <f t="shared" si="73"/>
        <v/>
      </c>
      <c r="BQ46" s="125" t="str">
        <f t="shared" si="74"/>
        <v/>
      </c>
      <c r="BR46" s="125" t="str">
        <f t="shared" si="75"/>
        <v/>
      </c>
      <c r="BS46" s="60"/>
      <c r="BT46" s="73">
        <v>42</v>
      </c>
      <c r="BU46" s="100"/>
      <c r="BV46" s="97"/>
      <c r="BW46" s="97"/>
      <c r="BX46" s="105"/>
      <c r="BY46" s="101"/>
      <c r="BZ46" s="104"/>
      <c r="CA46" s="117" t="s">
        <v>350</v>
      </c>
      <c r="CB46" s="102"/>
      <c r="CC46" s="102"/>
      <c r="CD46" s="105"/>
      <c r="CE46" s="102"/>
      <c r="CF46" s="102"/>
      <c r="CG46" s="60"/>
      <c r="CH46" s="73">
        <v>42</v>
      </c>
      <c r="CI46" s="74">
        <f t="shared" si="76"/>
        <v>0</v>
      </c>
      <c r="CJ46" s="74">
        <f t="shared" si="77"/>
        <v>0</v>
      </c>
      <c r="CK46" s="74">
        <f t="shared" si="78"/>
        <v>0</v>
      </c>
      <c r="CL46" s="74">
        <f t="shared" si="79"/>
        <v>0</v>
      </c>
      <c r="CM46" s="74">
        <f t="shared" si="80"/>
        <v>0</v>
      </c>
      <c r="CN46" s="74">
        <f t="shared" si="81"/>
        <v>0</v>
      </c>
      <c r="CO46" s="74">
        <f t="shared" si="82"/>
        <v>0</v>
      </c>
      <c r="CP46" s="74">
        <f t="shared" si="83"/>
        <v>0</v>
      </c>
      <c r="CQ46" s="74">
        <f t="shared" si="84"/>
        <v>0</v>
      </c>
      <c r="CR46" s="74">
        <f t="shared" si="85"/>
        <v>0</v>
      </c>
      <c r="CS46" s="74">
        <f t="shared" si="86"/>
        <v>0</v>
      </c>
      <c r="CT46" s="74">
        <f t="shared" si="87"/>
        <v>0</v>
      </c>
      <c r="CU46" s="60"/>
      <c r="CV46" s="132">
        <v>42</v>
      </c>
      <c r="CW46" s="139"/>
      <c r="CX46" s="140"/>
      <c r="CY46" s="140"/>
      <c r="CZ46" s="150"/>
      <c r="DA46" s="141"/>
      <c r="DB46" s="144"/>
      <c r="DC46" s="133">
        <v>32000528</v>
      </c>
      <c r="DD46" s="143"/>
      <c r="DE46" s="143"/>
      <c r="DF46" s="150"/>
      <c r="DG46" s="143"/>
      <c r="DH46" s="143"/>
      <c r="DI46" s="120"/>
      <c r="DJ46" s="126">
        <v>42</v>
      </c>
      <c r="DK46" s="127">
        <f t="shared" si="50"/>
        <v>0</v>
      </c>
      <c r="DL46" s="127">
        <f t="shared" si="51"/>
        <v>0</v>
      </c>
      <c r="DM46" s="127">
        <f t="shared" si="52"/>
        <v>0</v>
      </c>
      <c r="DN46" s="127">
        <f t="shared" si="53"/>
        <v>0</v>
      </c>
      <c r="DO46" s="127">
        <f t="shared" si="54"/>
        <v>0</v>
      </c>
      <c r="DP46" s="127">
        <f t="shared" si="55"/>
        <v>0</v>
      </c>
      <c r="DQ46" s="127">
        <f t="shared" si="56"/>
        <v>0</v>
      </c>
      <c r="DR46" s="127">
        <f t="shared" si="57"/>
        <v>0</v>
      </c>
      <c r="DS46" s="127">
        <f t="shared" si="58"/>
        <v>0</v>
      </c>
      <c r="DT46" s="127">
        <f t="shared" si="59"/>
        <v>0</v>
      </c>
      <c r="DU46" s="127">
        <f t="shared" si="60"/>
        <v>0</v>
      </c>
      <c r="DV46" s="127">
        <f t="shared" si="61"/>
        <v>0</v>
      </c>
      <c r="DW46" s="169">
        <f t="array" ref="DW46">+MIN(IF(DK46:DV46&lt;&gt;0,DK46:DV46))</f>
        <v>0</v>
      </c>
      <c r="DX46" s="166">
        <v>39754367</v>
      </c>
      <c r="DY46" s="165" t="str">
        <f t="shared" si="88"/>
        <v>Cumple</v>
      </c>
      <c r="DZ46" s="122"/>
      <c r="EA46" s="145">
        <v>42</v>
      </c>
      <c r="EB46" s="171">
        <f t="shared" si="89"/>
        <v>0</v>
      </c>
      <c r="EC46" s="171">
        <f t="shared" si="90"/>
        <v>0</v>
      </c>
      <c r="ED46" s="171">
        <f t="shared" si="91"/>
        <v>0</v>
      </c>
      <c r="EE46" s="171">
        <f t="shared" si="92"/>
        <v>0</v>
      </c>
      <c r="EF46" s="171">
        <f t="shared" si="93"/>
        <v>0</v>
      </c>
      <c r="EG46" s="171">
        <f t="shared" si="94"/>
        <v>0</v>
      </c>
      <c r="EH46" s="171">
        <f t="shared" si="95"/>
        <v>0</v>
      </c>
      <c r="EI46" s="171">
        <f t="shared" si="96"/>
        <v>0</v>
      </c>
      <c r="EJ46" s="171">
        <f t="shared" si="97"/>
        <v>0</v>
      </c>
      <c r="EK46" s="171">
        <f t="shared" si="98"/>
        <v>0</v>
      </c>
      <c r="EL46" s="171">
        <f t="shared" si="99"/>
        <v>0</v>
      </c>
      <c r="EM46" s="171">
        <f t="shared" si="100"/>
        <v>0</v>
      </c>
      <c r="EN46" s="120"/>
      <c r="EO46" s="119">
        <v>42</v>
      </c>
      <c r="EP46" s="177">
        <f t="shared" si="101"/>
        <v>0</v>
      </c>
      <c r="EQ46" s="178" t="str">
        <f>+IF(MAXA(ES46:FD46)=0,"NO ADJUDICADO Y DESIERTO",HLOOKUP(MAXA(ES46:FD46),ES46:$FD$65,(62-EO46),FALSE))</f>
        <v>NO ADJUDICADO Y DESIERTO</v>
      </c>
      <c r="ER46" s="179">
        <f t="shared" si="63"/>
        <v>0</v>
      </c>
      <c r="ES46" s="180">
        <f t="shared" si="102"/>
        <v>0</v>
      </c>
      <c r="ET46" s="180">
        <f t="shared" si="103"/>
        <v>0</v>
      </c>
      <c r="EU46" s="180">
        <f t="shared" si="104"/>
        <v>0</v>
      </c>
      <c r="EV46" s="180">
        <f t="shared" si="105"/>
        <v>0</v>
      </c>
      <c r="EW46" s="180">
        <f t="shared" si="106"/>
        <v>0</v>
      </c>
      <c r="EX46" s="180">
        <f t="shared" si="107"/>
        <v>0</v>
      </c>
      <c r="EY46" s="180">
        <f t="shared" si="108"/>
        <v>0</v>
      </c>
      <c r="EZ46" s="180">
        <f t="shared" si="109"/>
        <v>0</v>
      </c>
      <c r="FA46" s="180">
        <f t="shared" si="110"/>
        <v>0</v>
      </c>
      <c r="FB46" s="180">
        <f t="shared" si="111"/>
        <v>0</v>
      </c>
      <c r="FC46" s="180">
        <f t="shared" si="112"/>
        <v>0</v>
      </c>
      <c r="FD46" s="180">
        <f t="shared" si="113"/>
        <v>0</v>
      </c>
      <c r="FE46" s="120"/>
      <c r="FF46" s="121"/>
      <c r="FG46" s="121"/>
      <c r="FH46" s="121"/>
      <c r="FI46" s="121"/>
      <c r="FJ46" s="121"/>
      <c r="FK46" s="121"/>
      <c r="FL46" s="121"/>
      <c r="FM46" s="121"/>
      <c r="FN46" s="121"/>
      <c r="FO46" s="121"/>
    </row>
    <row r="47" spans="1:171" ht="16.5" hidden="1" x14ac:dyDescent="0.35">
      <c r="A47" s="60"/>
      <c r="B47" s="73">
        <v>43</v>
      </c>
      <c r="C47" s="11"/>
      <c r="D47" s="12"/>
      <c r="E47" s="12"/>
      <c r="F47" s="81"/>
      <c r="G47" s="20"/>
      <c r="H47" s="13"/>
      <c r="I47" s="76"/>
      <c r="J47" s="14"/>
      <c r="K47" s="34" t="s">
        <v>19</v>
      </c>
      <c r="L47" s="83"/>
      <c r="M47" s="14"/>
      <c r="N47" s="14"/>
      <c r="O47" s="60"/>
      <c r="P47" s="73">
        <v>43</v>
      </c>
      <c r="Q47" s="11"/>
      <c r="R47" s="12"/>
      <c r="S47" s="12"/>
      <c r="T47" s="81"/>
      <c r="U47" s="20"/>
      <c r="V47" s="13"/>
      <c r="W47" s="76"/>
      <c r="X47" s="14"/>
      <c r="Y47" s="34" t="s">
        <v>19</v>
      </c>
      <c r="Z47" s="83"/>
      <c r="AA47" s="14"/>
      <c r="AB47" s="14"/>
      <c r="AC47" s="75"/>
      <c r="AD47" s="73">
        <v>43</v>
      </c>
      <c r="AE47" s="100"/>
      <c r="AF47" s="97"/>
      <c r="AG47" s="97"/>
      <c r="AH47" s="105"/>
      <c r="AI47" s="101"/>
      <c r="AJ47" s="104"/>
      <c r="AK47" s="92"/>
      <c r="AL47" s="102"/>
      <c r="AM47" s="34" t="s">
        <v>19</v>
      </c>
      <c r="AN47" s="106"/>
      <c r="AO47" s="102"/>
      <c r="AP47" s="102"/>
      <c r="AQ47" s="60"/>
      <c r="AR47" s="73">
        <v>43</v>
      </c>
      <c r="AS47" s="100"/>
      <c r="AT47" s="97"/>
      <c r="AU47" s="97"/>
      <c r="AV47" s="105"/>
      <c r="AW47" s="101"/>
      <c r="AX47" s="104"/>
      <c r="AY47" s="92"/>
      <c r="AZ47" s="102"/>
      <c r="BA47" s="34" t="s">
        <v>19</v>
      </c>
      <c r="BB47" s="106"/>
      <c r="BC47" s="102"/>
      <c r="BD47" s="102"/>
      <c r="BE47" s="60"/>
      <c r="BF47" s="73">
        <v>43</v>
      </c>
      <c r="BG47" s="125" t="str">
        <f t="shared" si="64"/>
        <v/>
      </c>
      <c r="BH47" s="125" t="str">
        <f t="shared" si="65"/>
        <v/>
      </c>
      <c r="BI47" s="125" t="str">
        <f t="shared" si="66"/>
        <v/>
      </c>
      <c r="BJ47" s="125" t="str">
        <f t="shared" si="67"/>
        <v/>
      </c>
      <c r="BK47" s="125" t="str">
        <f t="shared" si="68"/>
        <v/>
      </c>
      <c r="BL47" s="125" t="str">
        <f t="shared" si="69"/>
        <v/>
      </c>
      <c r="BM47" s="125" t="str">
        <f t="shared" si="70"/>
        <v/>
      </c>
      <c r="BN47" s="125" t="str">
        <f t="shared" si="71"/>
        <v/>
      </c>
      <c r="BO47" s="125" t="str">
        <f t="shared" si="72"/>
        <v>CUMPLE</v>
      </c>
      <c r="BP47" s="125" t="str">
        <f t="shared" si="73"/>
        <v/>
      </c>
      <c r="BQ47" s="125" t="str">
        <f t="shared" si="74"/>
        <v/>
      </c>
      <c r="BR47" s="125" t="str">
        <f t="shared" si="75"/>
        <v/>
      </c>
      <c r="BS47" s="60"/>
      <c r="BT47" s="73">
        <v>43</v>
      </c>
      <c r="BU47" s="100"/>
      <c r="BV47" s="97"/>
      <c r="BW47" s="97"/>
      <c r="BX47" s="105"/>
      <c r="BY47" s="101"/>
      <c r="BZ47" s="104"/>
      <c r="CA47" s="92"/>
      <c r="CB47" s="102"/>
      <c r="CC47" s="117" t="s">
        <v>348</v>
      </c>
      <c r="CD47" s="106"/>
      <c r="CE47" s="102"/>
      <c r="CF47" s="102"/>
      <c r="CG47" s="60"/>
      <c r="CH47" s="73">
        <v>43</v>
      </c>
      <c r="CI47" s="74">
        <f t="shared" si="76"/>
        <v>0</v>
      </c>
      <c r="CJ47" s="74">
        <f t="shared" si="77"/>
        <v>0</v>
      </c>
      <c r="CK47" s="74">
        <f t="shared" si="78"/>
        <v>0</v>
      </c>
      <c r="CL47" s="74">
        <f t="shared" si="79"/>
        <v>0</v>
      </c>
      <c r="CM47" s="74">
        <f t="shared" si="80"/>
        <v>0</v>
      </c>
      <c r="CN47" s="74">
        <f t="shared" si="81"/>
        <v>0</v>
      </c>
      <c r="CO47" s="74">
        <f t="shared" si="82"/>
        <v>0</v>
      </c>
      <c r="CP47" s="74">
        <f t="shared" si="83"/>
        <v>0</v>
      </c>
      <c r="CQ47" s="74">
        <f t="shared" si="84"/>
        <v>60</v>
      </c>
      <c r="CR47" s="74">
        <f t="shared" si="85"/>
        <v>0</v>
      </c>
      <c r="CS47" s="74">
        <f t="shared" si="86"/>
        <v>0</v>
      </c>
      <c r="CT47" s="74">
        <f t="shared" si="87"/>
        <v>0</v>
      </c>
      <c r="CU47" s="60"/>
      <c r="CV47" s="132">
        <v>43</v>
      </c>
      <c r="CW47" s="139"/>
      <c r="CX47" s="140"/>
      <c r="CY47" s="140"/>
      <c r="CZ47" s="150"/>
      <c r="DA47" s="141"/>
      <c r="DB47" s="144"/>
      <c r="DC47" s="134"/>
      <c r="DD47" s="143"/>
      <c r="DE47" s="133">
        <v>12288416</v>
      </c>
      <c r="DF47" s="151"/>
      <c r="DG47" s="143"/>
      <c r="DH47" s="143"/>
      <c r="DI47" s="120"/>
      <c r="DJ47" s="126">
        <v>43</v>
      </c>
      <c r="DK47" s="127">
        <f t="shared" si="50"/>
        <v>0</v>
      </c>
      <c r="DL47" s="127">
        <f t="shared" si="51"/>
        <v>0</v>
      </c>
      <c r="DM47" s="127">
        <f t="shared" si="52"/>
        <v>0</v>
      </c>
      <c r="DN47" s="127">
        <f t="shared" si="53"/>
        <v>0</v>
      </c>
      <c r="DO47" s="127">
        <f t="shared" si="54"/>
        <v>0</v>
      </c>
      <c r="DP47" s="127">
        <f t="shared" si="55"/>
        <v>0</v>
      </c>
      <c r="DQ47" s="127">
        <f t="shared" si="56"/>
        <v>0</v>
      </c>
      <c r="DR47" s="127">
        <f t="shared" si="57"/>
        <v>0</v>
      </c>
      <c r="DS47" s="127">
        <f t="shared" si="58"/>
        <v>12288416</v>
      </c>
      <c r="DT47" s="127">
        <f t="shared" si="59"/>
        <v>0</v>
      </c>
      <c r="DU47" s="127">
        <f t="shared" si="60"/>
        <v>0</v>
      </c>
      <c r="DV47" s="127">
        <f t="shared" si="61"/>
        <v>0</v>
      </c>
      <c r="DW47" s="169">
        <f t="array" ref="DW47">+MIN(IF(DK47:DV47&lt;&gt;0,DK47:DV47))</f>
        <v>12288416</v>
      </c>
      <c r="DX47" s="166">
        <v>12410867</v>
      </c>
      <c r="DY47" s="165" t="str">
        <f t="shared" si="88"/>
        <v>Cumple</v>
      </c>
      <c r="DZ47" s="122"/>
      <c r="EA47" s="145">
        <v>43</v>
      </c>
      <c r="EB47" s="171">
        <f t="shared" si="89"/>
        <v>0</v>
      </c>
      <c r="EC47" s="171">
        <f t="shared" si="90"/>
        <v>0</v>
      </c>
      <c r="ED47" s="171">
        <f t="shared" si="91"/>
        <v>0</v>
      </c>
      <c r="EE47" s="171">
        <f t="shared" si="92"/>
        <v>0</v>
      </c>
      <c r="EF47" s="171">
        <f t="shared" si="93"/>
        <v>0</v>
      </c>
      <c r="EG47" s="171">
        <f t="shared" si="94"/>
        <v>0</v>
      </c>
      <c r="EH47" s="171">
        <f t="shared" si="95"/>
        <v>0</v>
      </c>
      <c r="EI47" s="171">
        <f t="shared" si="96"/>
        <v>0</v>
      </c>
      <c r="EJ47" s="171">
        <f t="shared" si="97"/>
        <v>40</v>
      </c>
      <c r="EK47" s="171">
        <f t="shared" si="98"/>
        <v>0</v>
      </c>
      <c r="EL47" s="171">
        <f t="shared" si="99"/>
        <v>0</v>
      </c>
      <c r="EM47" s="171">
        <f t="shared" si="100"/>
        <v>0</v>
      </c>
      <c r="EN47" s="120"/>
      <c r="EO47" s="119">
        <v>43</v>
      </c>
      <c r="EP47" s="177">
        <f t="shared" si="101"/>
        <v>100</v>
      </c>
      <c r="EQ47" s="178" t="str">
        <f>+IF(MAXA(ES47:FD47)=0,"NO ADJUDICADO Y DESIERTO",HLOOKUP(MAXA(ES47:FD47),ES47:$FD$65,(62-EO47),FALSE))</f>
        <v>ICL</v>
      </c>
      <c r="ER47" s="179">
        <f t="shared" si="63"/>
        <v>12288416</v>
      </c>
      <c r="ES47" s="180">
        <f t="shared" si="102"/>
        <v>0</v>
      </c>
      <c r="ET47" s="180">
        <f t="shared" si="103"/>
        <v>0</v>
      </c>
      <c r="EU47" s="180">
        <f t="shared" si="104"/>
        <v>0</v>
      </c>
      <c r="EV47" s="180">
        <f t="shared" si="105"/>
        <v>0</v>
      </c>
      <c r="EW47" s="180">
        <f t="shared" si="106"/>
        <v>0</v>
      </c>
      <c r="EX47" s="180">
        <f t="shared" si="107"/>
        <v>0</v>
      </c>
      <c r="EY47" s="180">
        <f t="shared" si="108"/>
        <v>0</v>
      </c>
      <c r="EZ47" s="180">
        <f t="shared" si="109"/>
        <v>0</v>
      </c>
      <c r="FA47" s="180">
        <f t="shared" si="110"/>
        <v>100</v>
      </c>
      <c r="FB47" s="180">
        <f t="shared" si="111"/>
        <v>0</v>
      </c>
      <c r="FC47" s="180">
        <f t="shared" si="112"/>
        <v>0</v>
      </c>
      <c r="FD47" s="180">
        <f t="shared" si="113"/>
        <v>0</v>
      </c>
      <c r="FE47" s="120"/>
      <c r="FF47" s="121"/>
      <c r="FG47" s="121"/>
      <c r="FH47" s="121"/>
      <c r="FI47" s="121"/>
      <c r="FJ47" s="121"/>
      <c r="FK47" s="121"/>
      <c r="FL47" s="121"/>
      <c r="FM47" s="121"/>
      <c r="FN47" s="121"/>
      <c r="FO47" s="121"/>
    </row>
    <row r="48" spans="1:171" ht="16.5" x14ac:dyDescent="0.35">
      <c r="A48" s="60"/>
      <c r="B48" s="73">
        <v>44</v>
      </c>
      <c r="C48" s="11"/>
      <c r="D48" s="12"/>
      <c r="E48" s="12"/>
      <c r="F48" s="12"/>
      <c r="G48" s="20"/>
      <c r="H48" s="17" t="s">
        <v>80</v>
      </c>
      <c r="I48" s="81"/>
      <c r="J48" s="14"/>
      <c r="K48" s="14"/>
      <c r="L48" s="81"/>
      <c r="M48" s="14"/>
      <c r="N48" s="14"/>
      <c r="O48" s="60"/>
      <c r="P48" s="73">
        <v>44</v>
      </c>
      <c r="Q48" s="11"/>
      <c r="R48" s="12"/>
      <c r="S48" s="12"/>
      <c r="T48" s="12"/>
      <c r="U48" s="20"/>
      <c r="V48" s="12" t="s">
        <v>19</v>
      </c>
      <c r="W48" s="81"/>
      <c r="X48" s="14"/>
      <c r="Y48" s="14"/>
      <c r="Z48" s="81"/>
      <c r="AA48" s="14"/>
      <c r="AB48" s="14"/>
      <c r="AC48" s="75"/>
      <c r="AD48" s="73">
        <v>44</v>
      </c>
      <c r="AE48" s="100"/>
      <c r="AF48" s="97"/>
      <c r="AG48" s="97"/>
      <c r="AH48" s="97"/>
      <c r="AI48" s="101"/>
      <c r="AJ48" s="12" t="s">
        <v>19</v>
      </c>
      <c r="AK48" s="105"/>
      <c r="AL48" s="102"/>
      <c r="AM48" s="102"/>
      <c r="AN48" s="105"/>
      <c r="AO48" s="102"/>
      <c r="AP48" s="102"/>
      <c r="AQ48" s="60"/>
      <c r="AR48" s="73">
        <v>44</v>
      </c>
      <c r="AS48" s="100"/>
      <c r="AT48" s="97"/>
      <c r="AU48" s="97"/>
      <c r="AV48" s="97"/>
      <c r="AW48" s="101"/>
      <c r="AX48" s="12" t="s">
        <v>19</v>
      </c>
      <c r="AY48" s="105"/>
      <c r="AZ48" s="102"/>
      <c r="BA48" s="102"/>
      <c r="BB48" s="105"/>
      <c r="BC48" s="102"/>
      <c r="BD48" s="102"/>
      <c r="BE48" s="60"/>
      <c r="BF48" s="73">
        <v>44</v>
      </c>
      <c r="BG48" s="125" t="str">
        <f t="shared" si="64"/>
        <v/>
      </c>
      <c r="BH48" s="125" t="str">
        <f t="shared" si="65"/>
        <v/>
      </c>
      <c r="BI48" s="125" t="str">
        <f t="shared" si="66"/>
        <v/>
      </c>
      <c r="BJ48" s="125" t="str">
        <f t="shared" si="67"/>
        <v/>
      </c>
      <c r="BK48" s="125" t="str">
        <f t="shared" si="68"/>
        <v/>
      </c>
      <c r="BL48" s="125" t="str">
        <f t="shared" si="69"/>
        <v>NO CUMPLE</v>
      </c>
      <c r="BM48" s="125" t="str">
        <f t="shared" si="70"/>
        <v/>
      </c>
      <c r="BN48" s="125" t="str">
        <f t="shared" si="71"/>
        <v/>
      </c>
      <c r="BO48" s="125" t="str">
        <f t="shared" si="72"/>
        <v/>
      </c>
      <c r="BP48" s="125" t="str">
        <f t="shared" si="73"/>
        <v/>
      </c>
      <c r="BQ48" s="125" t="str">
        <f t="shared" si="74"/>
        <v/>
      </c>
      <c r="BR48" s="125" t="str">
        <f t="shared" si="75"/>
        <v/>
      </c>
      <c r="BS48" s="60"/>
      <c r="BT48" s="73">
        <v>44</v>
      </c>
      <c r="BU48" s="100"/>
      <c r="BV48" s="97"/>
      <c r="BW48" s="97"/>
      <c r="BX48" s="97"/>
      <c r="BY48" s="101"/>
      <c r="BZ48" s="12" t="s">
        <v>350</v>
      </c>
      <c r="CA48" s="105"/>
      <c r="CB48" s="102"/>
      <c r="CC48" s="102"/>
      <c r="CD48" s="105"/>
      <c r="CE48" s="102"/>
      <c r="CF48" s="102"/>
      <c r="CG48" s="60"/>
      <c r="CH48" s="73">
        <v>44</v>
      </c>
      <c r="CI48" s="74">
        <f t="shared" si="76"/>
        <v>0</v>
      </c>
      <c r="CJ48" s="74">
        <f t="shared" si="77"/>
        <v>0</v>
      </c>
      <c r="CK48" s="74">
        <f t="shared" si="78"/>
        <v>0</v>
      </c>
      <c r="CL48" s="74">
        <f t="shared" si="79"/>
        <v>0</v>
      </c>
      <c r="CM48" s="74">
        <f t="shared" si="80"/>
        <v>0</v>
      </c>
      <c r="CN48" s="74">
        <f t="shared" si="81"/>
        <v>0</v>
      </c>
      <c r="CO48" s="74">
        <f t="shared" si="82"/>
        <v>0</v>
      </c>
      <c r="CP48" s="74">
        <f t="shared" si="83"/>
        <v>0</v>
      </c>
      <c r="CQ48" s="74">
        <f t="shared" si="84"/>
        <v>0</v>
      </c>
      <c r="CR48" s="74">
        <f t="shared" si="85"/>
        <v>0</v>
      </c>
      <c r="CS48" s="74">
        <f t="shared" si="86"/>
        <v>0</v>
      </c>
      <c r="CT48" s="74">
        <f t="shared" si="87"/>
        <v>0</v>
      </c>
      <c r="CU48" s="60"/>
      <c r="CV48" s="132">
        <v>44</v>
      </c>
      <c r="CW48" s="139"/>
      <c r="CX48" s="140"/>
      <c r="CY48" s="140"/>
      <c r="CZ48" s="140"/>
      <c r="DA48" s="141"/>
      <c r="DB48" s="142">
        <v>31340243</v>
      </c>
      <c r="DC48" s="150"/>
      <c r="DD48" s="143"/>
      <c r="DE48" s="143"/>
      <c r="DF48" s="150"/>
      <c r="DG48" s="143"/>
      <c r="DH48" s="143"/>
      <c r="DI48" s="120"/>
      <c r="DJ48" s="126">
        <v>44</v>
      </c>
      <c r="DK48" s="127">
        <f t="shared" si="50"/>
        <v>0</v>
      </c>
      <c r="DL48" s="127">
        <f t="shared" si="51"/>
        <v>0</v>
      </c>
      <c r="DM48" s="127">
        <f t="shared" si="52"/>
        <v>0</v>
      </c>
      <c r="DN48" s="127">
        <f t="shared" si="53"/>
        <v>0</v>
      </c>
      <c r="DO48" s="127">
        <f t="shared" si="54"/>
        <v>0</v>
      </c>
      <c r="DP48" s="127">
        <f t="shared" si="55"/>
        <v>0</v>
      </c>
      <c r="DQ48" s="127">
        <f t="shared" si="56"/>
        <v>0</v>
      </c>
      <c r="DR48" s="127">
        <f t="shared" si="57"/>
        <v>0</v>
      </c>
      <c r="DS48" s="127">
        <f t="shared" si="58"/>
        <v>0</v>
      </c>
      <c r="DT48" s="127">
        <f t="shared" si="59"/>
        <v>0</v>
      </c>
      <c r="DU48" s="127">
        <f t="shared" si="60"/>
        <v>0</v>
      </c>
      <c r="DV48" s="127">
        <f t="shared" si="61"/>
        <v>0</v>
      </c>
      <c r="DW48" s="169">
        <f t="array" ref="DW48">+MIN(IF(DK48:DV48&lt;&gt;0,DK48:DV48))</f>
        <v>0</v>
      </c>
      <c r="DX48" s="166">
        <v>32629092</v>
      </c>
      <c r="DY48" s="165" t="str">
        <f t="shared" si="88"/>
        <v>Cumple</v>
      </c>
      <c r="DZ48" s="122"/>
      <c r="EA48" s="145">
        <v>44</v>
      </c>
      <c r="EB48" s="171">
        <f t="shared" si="89"/>
        <v>0</v>
      </c>
      <c r="EC48" s="171">
        <f t="shared" si="90"/>
        <v>0</v>
      </c>
      <c r="ED48" s="171">
        <f t="shared" si="91"/>
        <v>0</v>
      </c>
      <c r="EE48" s="171">
        <f t="shared" si="92"/>
        <v>0</v>
      </c>
      <c r="EF48" s="171">
        <f t="shared" si="93"/>
        <v>0</v>
      </c>
      <c r="EG48" s="171">
        <f t="shared" si="94"/>
        <v>0</v>
      </c>
      <c r="EH48" s="171">
        <f t="shared" si="95"/>
        <v>0</v>
      </c>
      <c r="EI48" s="171">
        <f t="shared" si="96"/>
        <v>0</v>
      </c>
      <c r="EJ48" s="171">
        <f t="shared" si="97"/>
        <v>0</v>
      </c>
      <c r="EK48" s="171">
        <f t="shared" si="98"/>
        <v>0</v>
      </c>
      <c r="EL48" s="171">
        <f t="shared" si="99"/>
        <v>0</v>
      </c>
      <c r="EM48" s="171">
        <f t="shared" si="100"/>
        <v>0</v>
      </c>
      <c r="EN48" s="120"/>
      <c r="EO48" s="119">
        <v>44</v>
      </c>
      <c r="EP48" s="177">
        <f t="shared" si="101"/>
        <v>0</v>
      </c>
      <c r="EQ48" s="178" t="str">
        <f>+IF(MAXA(ES48:FD48)=0,"NO ADJUDICADO Y DESIERTO",HLOOKUP(MAXA(ES48:FD48),ES48:$FD$65,(62-EO48),FALSE))</f>
        <v>NO ADJUDICADO Y DESIERTO</v>
      </c>
      <c r="ER48" s="179">
        <f t="shared" si="63"/>
        <v>0</v>
      </c>
      <c r="ES48" s="180">
        <f t="shared" si="102"/>
        <v>0</v>
      </c>
      <c r="ET48" s="180">
        <f t="shared" si="103"/>
        <v>0</v>
      </c>
      <c r="EU48" s="180">
        <f t="shared" si="104"/>
        <v>0</v>
      </c>
      <c r="EV48" s="180">
        <f t="shared" si="105"/>
        <v>0</v>
      </c>
      <c r="EW48" s="180">
        <f t="shared" si="106"/>
        <v>0</v>
      </c>
      <c r="EX48" s="180">
        <f t="shared" si="107"/>
        <v>0</v>
      </c>
      <c r="EY48" s="180">
        <f t="shared" si="108"/>
        <v>0</v>
      </c>
      <c r="EZ48" s="180">
        <f t="shared" si="109"/>
        <v>0</v>
      </c>
      <c r="FA48" s="180">
        <f t="shared" si="110"/>
        <v>0</v>
      </c>
      <c r="FB48" s="180">
        <f t="shared" si="111"/>
        <v>0</v>
      </c>
      <c r="FC48" s="180">
        <f t="shared" si="112"/>
        <v>0</v>
      </c>
      <c r="FD48" s="180">
        <f t="shared" si="113"/>
        <v>0</v>
      </c>
      <c r="FE48" s="120"/>
      <c r="FF48" s="121"/>
      <c r="FG48" s="121"/>
      <c r="FH48" s="121"/>
      <c r="FI48" s="121"/>
      <c r="FJ48" s="121"/>
      <c r="FK48" s="121"/>
      <c r="FL48" s="121"/>
      <c r="FM48" s="121"/>
      <c r="FN48" s="121"/>
      <c r="FO48" s="121"/>
    </row>
    <row r="49" spans="1:171" ht="16.5" hidden="1" x14ac:dyDescent="0.35">
      <c r="A49" s="60"/>
      <c r="B49" s="73">
        <v>45</v>
      </c>
      <c r="C49" s="11"/>
      <c r="D49" s="12"/>
      <c r="E49" s="12"/>
      <c r="F49" s="12"/>
      <c r="G49" s="20"/>
      <c r="H49" s="17" t="s">
        <v>80</v>
      </c>
      <c r="I49" s="76"/>
      <c r="J49" s="14"/>
      <c r="K49" s="14"/>
      <c r="L49" s="80" t="s">
        <v>19</v>
      </c>
      <c r="M49" s="14"/>
      <c r="N49" s="14"/>
      <c r="O49" s="60"/>
      <c r="P49" s="73">
        <v>45</v>
      </c>
      <c r="Q49" s="11"/>
      <c r="R49" s="12"/>
      <c r="S49" s="12"/>
      <c r="T49" s="12"/>
      <c r="U49" s="20"/>
      <c r="V49" s="12" t="s">
        <v>19</v>
      </c>
      <c r="W49" s="76"/>
      <c r="X49" s="14"/>
      <c r="Y49" s="14"/>
      <c r="Z49" s="80" t="s">
        <v>19</v>
      </c>
      <c r="AA49" s="14"/>
      <c r="AB49" s="14"/>
      <c r="AC49" s="75"/>
      <c r="AD49" s="73">
        <v>45</v>
      </c>
      <c r="AE49" s="100"/>
      <c r="AF49" s="97"/>
      <c r="AG49" s="97"/>
      <c r="AH49" s="97"/>
      <c r="AI49" s="101"/>
      <c r="AJ49" s="12" t="s">
        <v>19</v>
      </c>
      <c r="AK49" s="92"/>
      <c r="AL49" s="102"/>
      <c r="AM49" s="102"/>
      <c r="AN49" s="118" t="s">
        <v>19</v>
      </c>
      <c r="AO49" s="102"/>
      <c r="AP49" s="102"/>
      <c r="AQ49" s="60"/>
      <c r="AR49" s="73">
        <v>45</v>
      </c>
      <c r="AS49" s="100"/>
      <c r="AT49" s="97"/>
      <c r="AU49" s="97"/>
      <c r="AV49" s="97"/>
      <c r="AW49" s="101"/>
      <c r="AX49" s="12" t="s">
        <v>19</v>
      </c>
      <c r="AY49" s="92"/>
      <c r="AZ49" s="102"/>
      <c r="BA49" s="102"/>
      <c r="BB49" s="118" t="s">
        <v>19</v>
      </c>
      <c r="BC49" s="102"/>
      <c r="BD49" s="102"/>
      <c r="BE49" s="60"/>
      <c r="BF49" s="73">
        <v>45</v>
      </c>
      <c r="BG49" s="125" t="str">
        <f t="shared" si="64"/>
        <v/>
      </c>
      <c r="BH49" s="125" t="str">
        <f t="shared" si="65"/>
        <v/>
      </c>
      <c r="BI49" s="125" t="str">
        <f t="shared" si="66"/>
        <v/>
      </c>
      <c r="BJ49" s="125" t="str">
        <f t="shared" si="67"/>
        <v/>
      </c>
      <c r="BK49" s="125" t="str">
        <f t="shared" si="68"/>
        <v/>
      </c>
      <c r="BL49" s="125" t="str">
        <f t="shared" si="69"/>
        <v>NO CUMPLE</v>
      </c>
      <c r="BM49" s="125" t="str">
        <f t="shared" si="70"/>
        <v/>
      </c>
      <c r="BN49" s="125" t="str">
        <f t="shared" si="71"/>
        <v/>
      </c>
      <c r="BO49" s="125" t="str">
        <f t="shared" si="72"/>
        <v/>
      </c>
      <c r="BP49" s="125" t="str">
        <f t="shared" si="73"/>
        <v>CUMPLE</v>
      </c>
      <c r="BQ49" s="125" t="str">
        <f t="shared" si="74"/>
        <v/>
      </c>
      <c r="BR49" s="125" t="str">
        <f t="shared" si="75"/>
        <v/>
      </c>
      <c r="BS49" s="60"/>
      <c r="BT49" s="73">
        <v>45</v>
      </c>
      <c r="BU49" s="100"/>
      <c r="BV49" s="97"/>
      <c r="BW49" s="97"/>
      <c r="BX49" s="97"/>
      <c r="BY49" s="101"/>
      <c r="BZ49" s="12" t="s">
        <v>350</v>
      </c>
      <c r="CA49" s="92"/>
      <c r="CB49" s="102"/>
      <c r="CC49" s="102"/>
      <c r="CD49" s="117" t="s">
        <v>349</v>
      </c>
      <c r="CE49" s="102"/>
      <c r="CF49" s="102"/>
      <c r="CG49" s="60"/>
      <c r="CH49" s="73">
        <v>45</v>
      </c>
      <c r="CI49" s="74">
        <f t="shared" si="76"/>
        <v>0</v>
      </c>
      <c r="CJ49" s="74">
        <f t="shared" si="77"/>
        <v>0</v>
      </c>
      <c r="CK49" s="74">
        <f t="shared" si="78"/>
        <v>0</v>
      </c>
      <c r="CL49" s="74">
        <f t="shared" si="79"/>
        <v>0</v>
      </c>
      <c r="CM49" s="74">
        <f t="shared" si="80"/>
        <v>0</v>
      </c>
      <c r="CN49" s="74">
        <f t="shared" si="81"/>
        <v>0</v>
      </c>
      <c r="CO49" s="74">
        <f t="shared" si="82"/>
        <v>0</v>
      </c>
      <c r="CP49" s="74">
        <f t="shared" si="83"/>
        <v>0</v>
      </c>
      <c r="CQ49" s="74">
        <f t="shared" si="84"/>
        <v>0</v>
      </c>
      <c r="CR49" s="74">
        <f t="shared" si="85"/>
        <v>20</v>
      </c>
      <c r="CS49" s="74">
        <f t="shared" si="86"/>
        <v>0</v>
      </c>
      <c r="CT49" s="74">
        <f t="shared" si="87"/>
        <v>0</v>
      </c>
      <c r="CU49" s="60"/>
      <c r="CV49" s="132">
        <v>45</v>
      </c>
      <c r="CW49" s="139"/>
      <c r="CX49" s="140"/>
      <c r="CY49" s="140"/>
      <c r="CZ49" s="140"/>
      <c r="DA49" s="141"/>
      <c r="DB49" s="142">
        <v>15328705</v>
      </c>
      <c r="DC49" s="134"/>
      <c r="DD49" s="143"/>
      <c r="DE49" s="143"/>
      <c r="DF49" s="133">
        <v>15470000</v>
      </c>
      <c r="DG49" s="143"/>
      <c r="DH49" s="143"/>
      <c r="DI49" s="120"/>
      <c r="DJ49" s="126">
        <v>45</v>
      </c>
      <c r="DK49" s="127">
        <f t="shared" si="50"/>
        <v>0</v>
      </c>
      <c r="DL49" s="127">
        <f t="shared" si="51"/>
        <v>0</v>
      </c>
      <c r="DM49" s="127">
        <f t="shared" si="52"/>
        <v>0</v>
      </c>
      <c r="DN49" s="127">
        <f t="shared" si="53"/>
        <v>0</v>
      </c>
      <c r="DO49" s="127">
        <f t="shared" si="54"/>
        <v>0</v>
      </c>
      <c r="DP49" s="127">
        <f t="shared" si="55"/>
        <v>0</v>
      </c>
      <c r="DQ49" s="127">
        <f t="shared" si="56"/>
        <v>0</v>
      </c>
      <c r="DR49" s="127">
        <f t="shared" si="57"/>
        <v>0</v>
      </c>
      <c r="DS49" s="127">
        <f t="shared" si="58"/>
        <v>0</v>
      </c>
      <c r="DT49" s="127">
        <f t="shared" si="59"/>
        <v>15470000</v>
      </c>
      <c r="DU49" s="127">
        <f t="shared" si="60"/>
        <v>0</v>
      </c>
      <c r="DV49" s="127">
        <f t="shared" si="61"/>
        <v>0</v>
      </c>
      <c r="DW49" s="169">
        <f t="array" ref="DW49">+MIN(IF(DK49:DV49&lt;&gt;0,DK49:DV49))</f>
        <v>15470000</v>
      </c>
      <c r="DX49" s="166">
        <v>15959090</v>
      </c>
      <c r="DY49" s="165" t="str">
        <f t="shared" si="88"/>
        <v>Cumple</v>
      </c>
      <c r="DZ49" s="122"/>
      <c r="EA49" s="145">
        <v>45</v>
      </c>
      <c r="EB49" s="171">
        <f t="shared" si="89"/>
        <v>0</v>
      </c>
      <c r="EC49" s="171">
        <f t="shared" si="90"/>
        <v>0</v>
      </c>
      <c r="ED49" s="171">
        <f t="shared" si="91"/>
        <v>0</v>
      </c>
      <c r="EE49" s="171">
        <f t="shared" si="92"/>
        <v>0</v>
      </c>
      <c r="EF49" s="171">
        <f t="shared" si="93"/>
        <v>0</v>
      </c>
      <c r="EG49" s="171">
        <f t="shared" si="94"/>
        <v>0</v>
      </c>
      <c r="EH49" s="171">
        <f t="shared" si="95"/>
        <v>0</v>
      </c>
      <c r="EI49" s="171">
        <f t="shared" si="96"/>
        <v>0</v>
      </c>
      <c r="EJ49" s="171">
        <f t="shared" si="97"/>
        <v>0</v>
      </c>
      <c r="EK49" s="171">
        <f t="shared" si="98"/>
        <v>40</v>
      </c>
      <c r="EL49" s="171">
        <f t="shared" si="99"/>
        <v>0</v>
      </c>
      <c r="EM49" s="171">
        <f t="shared" si="100"/>
        <v>0</v>
      </c>
      <c r="EN49" s="120"/>
      <c r="EO49" s="119">
        <v>45</v>
      </c>
      <c r="EP49" s="177">
        <f t="shared" si="101"/>
        <v>60</v>
      </c>
      <c r="EQ49" s="178" t="str">
        <f>+IF(MAXA(ES49:FD49)=0,"NO ADJUDICADO Y DESIERTO",HLOOKUP(MAXA(ES49:FD49),ES49:$FD$65,(62-EO49),FALSE))</f>
        <v>SANDOX</v>
      </c>
      <c r="ER49" s="179">
        <f t="shared" si="63"/>
        <v>15470000</v>
      </c>
      <c r="ES49" s="180">
        <f t="shared" si="102"/>
        <v>0</v>
      </c>
      <c r="ET49" s="180">
        <f t="shared" si="103"/>
        <v>0</v>
      </c>
      <c r="EU49" s="180">
        <f t="shared" si="104"/>
        <v>0</v>
      </c>
      <c r="EV49" s="180">
        <f t="shared" si="105"/>
        <v>0</v>
      </c>
      <c r="EW49" s="180">
        <f t="shared" si="106"/>
        <v>0</v>
      </c>
      <c r="EX49" s="180">
        <f t="shared" si="107"/>
        <v>0</v>
      </c>
      <c r="EY49" s="180">
        <f t="shared" si="108"/>
        <v>0</v>
      </c>
      <c r="EZ49" s="180">
        <f t="shared" si="109"/>
        <v>0</v>
      </c>
      <c r="FA49" s="180">
        <f t="shared" si="110"/>
        <v>0</v>
      </c>
      <c r="FB49" s="180">
        <f t="shared" si="111"/>
        <v>60</v>
      </c>
      <c r="FC49" s="180">
        <f t="shared" si="112"/>
        <v>0</v>
      </c>
      <c r="FD49" s="180">
        <f t="shared" si="113"/>
        <v>0</v>
      </c>
      <c r="FE49" s="120"/>
      <c r="FF49" s="121"/>
      <c r="FG49" s="121"/>
      <c r="FH49" s="121"/>
      <c r="FI49" s="121"/>
      <c r="FJ49" s="121"/>
      <c r="FK49" s="121"/>
      <c r="FL49" s="121"/>
      <c r="FM49" s="121"/>
      <c r="FN49" s="121"/>
      <c r="FO49" s="121"/>
    </row>
    <row r="50" spans="1:171" ht="16.5" hidden="1" x14ac:dyDescent="0.35">
      <c r="A50" s="60"/>
      <c r="B50" s="73">
        <v>46</v>
      </c>
      <c r="C50" s="84"/>
      <c r="D50" s="84"/>
      <c r="E50" s="84"/>
      <c r="F50" s="84"/>
      <c r="G50" s="84"/>
      <c r="H50" s="80" t="s">
        <v>19</v>
      </c>
      <c r="I50" s="85"/>
      <c r="J50" s="86"/>
      <c r="K50" s="87"/>
      <c r="L50" s="88"/>
      <c r="M50" s="12" t="s">
        <v>80</v>
      </c>
      <c r="N50" s="87"/>
      <c r="O50" s="60"/>
      <c r="P50" s="73">
        <v>46</v>
      </c>
      <c r="Q50" s="84"/>
      <c r="R50" s="84"/>
      <c r="S50" s="84"/>
      <c r="T50" s="84"/>
      <c r="U50" s="84"/>
      <c r="V50" s="80" t="s">
        <v>19</v>
      </c>
      <c r="W50" s="85"/>
      <c r="X50" s="86"/>
      <c r="Y50" s="87"/>
      <c r="Z50" s="88"/>
      <c r="AA50" s="12" t="s">
        <v>80</v>
      </c>
      <c r="AB50" s="87"/>
      <c r="AC50" s="75"/>
      <c r="AD50" s="73">
        <v>46</v>
      </c>
      <c r="AE50" s="108"/>
      <c r="AF50" s="108"/>
      <c r="AG50" s="108"/>
      <c r="AH50" s="108"/>
      <c r="AI50" s="108"/>
      <c r="AJ50" s="118" t="s">
        <v>19</v>
      </c>
      <c r="AK50" s="109"/>
      <c r="AL50" s="110"/>
      <c r="AM50" s="111"/>
      <c r="AN50" s="112"/>
      <c r="AO50" s="12" t="s">
        <v>19</v>
      </c>
      <c r="AP50" s="111"/>
      <c r="AQ50" s="60"/>
      <c r="AR50" s="73">
        <v>46</v>
      </c>
      <c r="AS50" s="108"/>
      <c r="AT50" s="108"/>
      <c r="AU50" s="108"/>
      <c r="AV50" s="108"/>
      <c r="AW50" s="108"/>
      <c r="AX50" s="118" t="s">
        <v>19</v>
      </c>
      <c r="AY50" s="109"/>
      <c r="AZ50" s="110"/>
      <c r="BA50" s="111"/>
      <c r="BB50" s="112"/>
      <c r="BC50" s="12" t="s">
        <v>19</v>
      </c>
      <c r="BD50" s="111"/>
      <c r="BE50" s="60"/>
      <c r="BF50" s="73">
        <v>46</v>
      </c>
      <c r="BG50" s="125" t="str">
        <f t="shared" si="64"/>
        <v/>
      </c>
      <c r="BH50" s="125" t="str">
        <f t="shared" si="65"/>
        <v/>
      </c>
      <c r="BI50" s="125" t="str">
        <f t="shared" si="66"/>
        <v/>
      </c>
      <c r="BJ50" s="125" t="str">
        <f t="shared" si="67"/>
        <v/>
      </c>
      <c r="BK50" s="125" t="str">
        <f t="shared" si="68"/>
        <v/>
      </c>
      <c r="BL50" s="125" t="str">
        <f t="shared" si="69"/>
        <v>CUMPLE</v>
      </c>
      <c r="BM50" s="125" t="str">
        <f t="shared" si="70"/>
        <v/>
      </c>
      <c r="BN50" s="125" t="str">
        <f t="shared" si="71"/>
        <v/>
      </c>
      <c r="BO50" s="125" t="str">
        <f t="shared" si="72"/>
        <v/>
      </c>
      <c r="BP50" s="125" t="str">
        <f t="shared" si="73"/>
        <v/>
      </c>
      <c r="BQ50" s="125" t="str">
        <f t="shared" si="74"/>
        <v>NO CUMPLE</v>
      </c>
      <c r="BR50" s="125" t="str">
        <f t="shared" si="75"/>
        <v/>
      </c>
      <c r="BS50" s="60"/>
      <c r="BT50" s="73">
        <v>46</v>
      </c>
      <c r="BU50" s="108"/>
      <c r="BV50" s="108"/>
      <c r="BW50" s="108"/>
      <c r="BX50" s="108"/>
      <c r="BY50" s="108"/>
      <c r="BZ50" s="117" t="s">
        <v>347</v>
      </c>
      <c r="CA50" s="109"/>
      <c r="CB50" s="110"/>
      <c r="CC50" s="111"/>
      <c r="CD50" s="112"/>
      <c r="CE50" s="117" t="s">
        <v>347</v>
      </c>
      <c r="CF50" s="111"/>
      <c r="CG50" s="60"/>
      <c r="CH50" s="73">
        <v>46</v>
      </c>
      <c r="CI50" s="74">
        <f t="shared" si="76"/>
        <v>0</v>
      </c>
      <c r="CJ50" s="74">
        <f t="shared" si="77"/>
        <v>0</v>
      </c>
      <c r="CK50" s="74">
        <f t="shared" si="78"/>
        <v>0</v>
      </c>
      <c r="CL50" s="74">
        <f t="shared" si="79"/>
        <v>0</v>
      </c>
      <c r="CM50" s="74">
        <f t="shared" si="80"/>
        <v>0</v>
      </c>
      <c r="CN50" s="74">
        <f t="shared" si="81"/>
        <v>0</v>
      </c>
      <c r="CO50" s="74">
        <f t="shared" si="82"/>
        <v>0</v>
      </c>
      <c r="CP50" s="74">
        <f t="shared" si="83"/>
        <v>0</v>
      </c>
      <c r="CQ50" s="74">
        <f t="shared" si="84"/>
        <v>0</v>
      </c>
      <c r="CR50" s="74">
        <f t="shared" si="85"/>
        <v>0</v>
      </c>
      <c r="CS50" s="74">
        <f t="shared" si="86"/>
        <v>0</v>
      </c>
      <c r="CT50" s="74">
        <f t="shared" si="87"/>
        <v>0</v>
      </c>
      <c r="CU50" s="60"/>
      <c r="CV50" s="132">
        <v>46</v>
      </c>
      <c r="CW50" s="153"/>
      <c r="CX50" s="153"/>
      <c r="CY50" s="153"/>
      <c r="CZ50" s="153"/>
      <c r="DA50" s="153"/>
      <c r="DB50" s="133">
        <v>73733867</v>
      </c>
      <c r="DC50" s="154"/>
      <c r="DD50" s="155"/>
      <c r="DE50" s="156"/>
      <c r="DF50" s="157"/>
      <c r="DG50" s="133">
        <v>92038170</v>
      </c>
      <c r="DH50" s="156"/>
      <c r="DI50" s="120"/>
      <c r="DJ50" s="126">
        <v>46</v>
      </c>
      <c r="DK50" s="127">
        <f t="shared" si="50"/>
        <v>0</v>
      </c>
      <c r="DL50" s="127">
        <f t="shared" si="51"/>
        <v>0</v>
      </c>
      <c r="DM50" s="127">
        <f t="shared" si="52"/>
        <v>0</v>
      </c>
      <c r="DN50" s="127">
        <f t="shared" si="53"/>
        <v>0</v>
      </c>
      <c r="DO50" s="127">
        <f t="shared" si="54"/>
        <v>0</v>
      </c>
      <c r="DP50" s="127">
        <f t="shared" si="55"/>
        <v>73733867</v>
      </c>
      <c r="DQ50" s="127">
        <f t="shared" si="56"/>
        <v>0</v>
      </c>
      <c r="DR50" s="127">
        <f t="shared" si="57"/>
        <v>0</v>
      </c>
      <c r="DS50" s="127">
        <f t="shared" si="58"/>
        <v>0</v>
      </c>
      <c r="DT50" s="127">
        <f t="shared" si="59"/>
        <v>0</v>
      </c>
      <c r="DU50" s="127">
        <f t="shared" si="60"/>
        <v>0</v>
      </c>
      <c r="DV50" s="127">
        <f t="shared" si="61"/>
        <v>0</v>
      </c>
      <c r="DW50" s="169">
        <f t="array" ref="DW50">+MIN(IF(DK50:DV50&lt;&gt;0,DK50:DV50))</f>
        <v>73733867</v>
      </c>
      <c r="DX50" s="166">
        <v>73733868</v>
      </c>
      <c r="DY50" s="165" t="str">
        <f t="shared" si="88"/>
        <v>Cumple</v>
      </c>
      <c r="DZ50" s="122"/>
      <c r="EA50" s="145">
        <v>46</v>
      </c>
      <c r="EB50" s="171">
        <f t="shared" si="89"/>
        <v>0</v>
      </c>
      <c r="EC50" s="171">
        <f t="shared" si="90"/>
        <v>0</v>
      </c>
      <c r="ED50" s="171">
        <f t="shared" si="91"/>
        <v>0</v>
      </c>
      <c r="EE50" s="171">
        <f t="shared" si="92"/>
        <v>0</v>
      </c>
      <c r="EF50" s="171">
        <f t="shared" si="93"/>
        <v>0</v>
      </c>
      <c r="EG50" s="171">
        <f t="shared" si="94"/>
        <v>40</v>
      </c>
      <c r="EH50" s="171">
        <f t="shared" si="95"/>
        <v>0</v>
      </c>
      <c r="EI50" s="171">
        <f t="shared" si="96"/>
        <v>0</v>
      </c>
      <c r="EJ50" s="171">
        <f t="shared" si="97"/>
        <v>0</v>
      </c>
      <c r="EK50" s="171">
        <f t="shared" si="98"/>
        <v>0</v>
      </c>
      <c r="EL50" s="171">
        <f t="shared" si="99"/>
        <v>0</v>
      </c>
      <c r="EM50" s="171">
        <f t="shared" si="100"/>
        <v>0</v>
      </c>
      <c r="EN50" s="120"/>
      <c r="EO50" s="119">
        <v>46</v>
      </c>
      <c r="EP50" s="177">
        <f t="shared" si="101"/>
        <v>40</v>
      </c>
      <c r="EQ50" s="178" t="str">
        <f>+IF(MAXA(ES50:FD50)=0,"NO ADJUDICADO Y DESIERTO",HLOOKUP(MAXA(ES50:FD50),ES50:$FD$65,(62-EO50),FALSE))</f>
        <v>INSTRUSERV</v>
      </c>
      <c r="ER50" s="179">
        <f t="shared" si="63"/>
        <v>73733867</v>
      </c>
      <c r="ES50" s="180">
        <f t="shared" si="102"/>
        <v>0</v>
      </c>
      <c r="ET50" s="180">
        <f t="shared" si="103"/>
        <v>0</v>
      </c>
      <c r="EU50" s="180">
        <f t="shared" si="104"/>
        <v>0</v>
      </c>
      <c r="EV50" s="180">
        <f t="shared" si="105"/>
        <v>0</v>
      </c>
      <c r="EW50" s="180">
        <f t="shared" si="106"/>
        <v>0</v>
      </c>
      <c r="EX50" s="180">
        <f t="shared" si="107"/>
        <v>40</v>
      </c>
      <c r="EY50" s="180">
        <f t="shared" si="108"/>
        <v>0</v>
      </c>
      <c r="EZ50" s="180">
        <f t="shared" si="109"/>
        <v>0</v>
      </c>
      <c r="FA50" s="180">
        <f t="shared" si="110"/>
        <v>0</v>
      </c>
      <c r="FB50" s="180">
        <f t="shared" si="111"/>
        <v>0</v>
      </c>
      <c r="FC50" s="180">
        <f t="shared" si="112"/>
        <v>0</v>
      </c>
      <c r="FD50" s="180">
        <f t="shared" si="113"/>
        <v>0</v>
      </c>
      <c r="FE50" s="120"/>
      <c r="FF50" s="121"/>
      <c r="FG50" s="121"/>
      <c r="FH50" s="121"/>
      <c r="FI50" s="121"/>
      <c r="FJ50" s="121"/>
      <c r="FK50" s="121"/>
      <c r="FL50" s="121"/>
      <c r="FM50" s="121"/>
      <c r="FN50" s="121"/>
      <c r="FO50" s="121"/>
    </row>
    <row r="51" spans="1:171" ht="16.5" hidden="1" x14ac:dyDescent="0.35">
      <c r="A51" s="60"/>
      <c r="B51" s="73">
        <v>47</v>
      </c>
      <c r="C51" s="84"/>
      <c r="D51" s="84"/>
      <c r="E51" s="84"/>
      <c r="F51" s="84"/>
      <c r="G51" s="84"/>
      <c r="H51" s="80" t="s">
        <v>19</v>
      </c>
      <c r="I51" s="84"/>
      <c r="J51" s="87"/>
      <c r="K51" s="87"/>
      <c r="L51" s="80" t="s">
        <v>19</v>
      </c>
      <c r="M51" s="12" t="s">
        <v>80</v>
      </c>
      <c r="N51" s="87"/>
      <c r="O51" s="60"/>
      <c r="P51" s="73">
        <v>47</v>
      </c>
      <c r="Q51" s="84"/>
      <c r="R51" s="84"/>
      <c r="S51" s="84"/>
      <c r="T51" s="84"/>
      <c r="U51" s="84"/>
      <c r="V51" s="80" t="s">
        <v>19</v>
      </c>
      <c r="W51" s="84"/>
      <c r="X51" s="87"/>
      <c r="Y51" s="87"/>
      <c r="Z51" s="80" t="s">
        <v>19</v>
      </c>
      <c r="AA51" s="12" t="s">
        <v>80</v>
      </c>
      <c r="AB51" s="87"/>
      <c r="AC51" s="75"/>
      <c r="AD51" s="73">
        <v>47</v>
      </c>
      <c r="AE51" s="108"/>
      <c r="AF51" s="108"/>
      <c r="AG51" s="108"/>
      <c r="AH51" s="108"/>
      <c r="AI51" s="108"/>
      <c r="AJ51" s="118" t="s">
        <v>19</v>
      </c>
      <c r="AK51" s="108"/>
      <c r="AL51" s="111"/>
      <c r="AM51" s="111"/>
      <c r="AN51" s="118" t="s">
        <v>19</v>
      </c>
      <c r="AO51" s="12" t="s">
        <v>19</v>
      </c>
      <c r="AP51" s="111"/>
      <c r="AQ51" s="60"/>
      <c r="AR51" s="73">
        <v>47</v>
      </c>
      <c r="AS51" s="108"/>
      <c r="AT51" s="108"/>
      <c r="AU51" s="108"/>
      <c r="AV51" s="108"/>
      <c r="AW51" s="108"/>
      <c r="AX51" s="118" t="s">
        <v>19</v>
      </c>
      <c r="AY51" s="108"/>
      <c r="AZ51" s="111"/>
      <c r="BA51" s="111"/>
      <c r="BB51" s="118" t="s">
        <v>19</v>
      </c>
      <c r="BC51" s="12" t="s">
        <v>19</v>
      </c>
      <c r="BD51" s="111"/>
      <c r="BE51" s="60"/>
      <c r="BF51" s="73">
        <v>47</v>
      </c>
      <c r="BG51" s="125" t="str">
        <f t="shared" si="64"/>
        <v/>
      </c>
      <c r="BH51" s="125" t="str">
        <f t="shared" si="65"/>
        <v/>
      </c>
      <c r="BI51" s="125" t="str">
        <f t="shared" si="66"/>
        <v/>
      </c>
      <c r="BJ51" s="125" t="str">
        <f t="shared" si="67"/>
        <v/>
      </c>
      <c r="BK51" s="125" t="str">
        <f t="shared" si="68"/>
        <v/>
      </c>
      <c r="BL51" s="125" t="str">
        <f t="shared" si="69"/>
        <v>CUMPLE</v>
      </c>
      <c r="BM51" s="125" t="str">
        <f t="shared" si="70"/>
        <v/>
      </c>
      <c r="BN51" s="125" t="str">
        <f t="shared" si="71"/>
        <v/>
      </c>
      <c r="BO51" s="125" t="str">
        <f t="shared" si="72"/>
        <v/>
      </c>
      <c r="BP51" s="125" t="str">
        <f t="shared" si="73"/>
        <v>CUMPLE</v>
      </c>
      <c r="BQ51" s="125" t="str">
        <f t="shared" si="74"/>
        <v>NO CUMPLE</v>
      </c>
      <c r="BR51" s="125" t="str">
        <f t="shared" si="75"/>
        <v/>
      </c>
      <c r="BS51" s="60"/>
      <c r="BT51" s="73">
        <v>47</v>
      </c>
      <c r="BU51" s="108"/>
      <c r="BV51" s="108"/>
      <c r="BW51" s="108"/>
      <c r="BX51" s="108"/>
      <c r="BY51" s="108"/>
      <c r="BZ51" s="117" t="s">
        <v>347</v>
      </c>
      <c r="CA51" s="108"/>
      <c r="CB51" s="111"/>
      <c r="CC51" s="111"/>
      <c r="CD51" s="117" t="s">
        <v>347</v>
      </c>
      <c r="CE51" s="117" t="s">
        <v>347</v>
      </c>
      <c r="CF51" s="111"/>
      <c r="CG51" s="60"/>
      <c r="CH51" s="73">
        <v>47</v>
      </c>
      <c r="CI51" s="74">
        <f t="shared" si="76"/>
        <v>0</v>
      </c>
      <c r="CJ51" s="74">
        <f t="shared" si="77"/>
        <v>0</v>
      </c>
      <c r="CK51" s="74">
        <f t="shared" si="78"/>
        <v>0</v>
      </c>
      <c r="CL51" s="74">
        <f t="shared" si="79"/>
        <v>0</v>
      </c>
      <c r="CM51" s="74">
        <f t="shared" si="80"/>
        <v>0</v>
      </c>
      <c r="CN51" s="74">
        <f t="shared" si="81"/>
        <v>0</v>
      </c>
      <c r="CO51" s="74">
        <f t="shared" si="82"/>
        <v>0</v>
      </c>
      <c r="CP51" s="74">
        <f t="shared" si="83"/>
        <v>0</v>
      </c>
      <c r="CQ51" s="74">
        <f t="shared" si="84"/>
        <v>0</v>
      </c>
      <c r="CR51" s="74">
        <f t="shared" si="85"/>
        <v>0</v>
      </c>
      <c r="CS51" s="74">
        <f t="shared" si="86"/>
        <v>0</v>
      </c>
      <c r="CT51" s="74">
        <f t="shared" si="87"/>
        <v>0</v>
      </c>
      <c r="CU51" s="60"/>
      <c r="CV51" s="132">
        <v>47</v>
      </c>
      <c r="CW51" s="153"/>
      <c r="CX51" s="153"/>
      <c r="CY51" s="153"/>
      <c r="CZ51" s="153"/>
      <c r="DA51" s="153"/>
      <c r="DB51" s="133">
        <v>114221084</v>
      </c>
      <c r="DC51" s="153"/>
      <c r="DD51" s="156"/>
      <c r="DE51" s="156"/>
      <c r="DF51" s="133">
        <v>108036898</v>
      </c>
      <c r="DG51" s="133">
        <v>169584520</v>
      </c>
      <c r="DH51" s="156"/>
      <c r="DI51" s="120"/>
      <c r="DJ51" s="126">
        <v>47</v>
      </c>
      <c r="DK51" s="127">
        <f t="shared" si="50"/>
        <v>0</v>
      </c>
      <c r="DL51" s="127">
        <f t="shared" si="51"/>
        <v>0</v>
      </c>
      <c r="DM51" s="127">
        <f t="shared" si="52"/>
        <v>0</v>
      </c>
      <c r="DN51" s="127">
        <f t="shared" si="53"/>
        <v>0</v>
      </c>
      <c r="DO51" s="127">
        <f t="shared" si="54"/>
        <v>0</v>
      </c>
      <c r="DP51" s="127">
        <f t="shared" si="55"/>
        <v>114221084</v>
      </c>
      <c r="DQ51" s="127">
        <f t="shared" si="56"/>
        <v>0</v>
      </c>
      <c r="DR51" s="127">
        <f t="shared" si="57"/>
        <v>0</v>
      </c>
      <c r="DS51" s="127">
        <f t="shared" si="58"/>
        <v>0</v>
      </c>
      <c r="DT51" s="127">
        <f t="shared" si="59"/>
        <v>108036898</v>
      </c>
      <c r="DU51" s="127">
        <f t="shared" si="60"/>
        <v>0</v>
      </c>
      <c r="DV51" s="127">
        <f t="shared" si="61"/>
        <v>0</v>
      </c>
      <c r="DW51" s="169">
        <f t="array" ref="DW51">+MIN(IF(DK51:DV51&lt;&gt;0,DK51:DV51))</f>
        <v>108036898</v>
      </c>
      <c r="DX51" s="166">
        <v>114221084</v>
      </c>
      <c r="DY51" s="165" t="str">
        <f t="shared" si="88"/>
        <v>Cumple</v>
      </c>
      <c r="DZ51" s="122"/>
      <c r="EA51" s="145">
        <v>47</v>
      </c>
      <c r="EB51" s="171">
        <f t="shared" si="89"/>
        <v>0</v>
      </c>
      <c r="EC51" s="171">
        <f t="shared" si="90"/>
        <v>0</v>
      </c>
      <c r="ED51" s="171">
        <f t="shared" si="91"/>
        <v>0</v>
      </c>
      <c r="EE51" s="171">
        <f t="shared" si="92"/>
        <v>0</v>
      </c>
      <c r="EF51" s="171">
        <f t="shared" si="93"/>
        <v>0</v>
      </c>
      <c r="EG51" s="171">
        <f t="shared" si="94"/>
        <v>37.834310169915739</v>
      </c>
      <c r="EH51" s="171">
        <f t="shared" si="95"/>
        <v>0</v>
      </c>
      <c r="EI51" s="171">
        <f t="shared" si="96"/>
        <v>0</v>
      </c>
      <c r="EJ51" s="171">
        <f t="shared" si="97"/>
        <v>0</v>
      </c>
      <c r="EK51" s="171">
        <f t="shared" si="98"/>
        <v>40</v>
      </c>
      <c r="EL51" s="171">
        <f t="shared" si="99"/>
        <v>0</v>
      </c>
      <c r="EM51" s="171">
        <f t="shared" si="100"/>
        <v>0</v>
      </c>
      <c r="EN51" s="120"/>
      <c r="EO51" s="119">
        <v>47</v>
      </c>
      <c r="EP51" s="177">
        <f t="shared" si="101"/>
        <v>40</v>
      </c>
      <c r="EQ51" s="178" t="str">
        <f>+IF(MAXA(ES51:FD51)=0,"NO ADJUDICADO Y DESIERTO",HLOOKUP(MAXA(ES51:FD51),ES51:$FD$65,(62-EO51),FALSE))</f>
        <v>SANDOX</v>
      </c>
      <c r="ER51" s="179">
        <f t="shared" si="63"/>
        <v>108036898</v>
      </c>
      <c r="ES51" s="180">
        <f t="shared" si="102"/>
        <v>0</v>
      </c>
      <c r="ET51" s="180">
        <f t="shared" si="103"/>
        <v>0</v>
      </c>
      <c r="EU51" s="180">
        <f t="shared" si="104"/>
        <v>0</v>
      </c>
      <c r="EV51" s="180">
        <f t="shared" si="105"/>
        <v>0</v>
      </c>
      <c r="EW51" s="180">
        <f t="shared" si="106"/>
        <v>0</v>
      </c>
      <c r="EX51" s="180">
        <f t="shared" si="107"/>
        <v>37.834310169915739</v>
      </c>
      <c r="EY51" s="180">
        <f t="shared" si="108"/>
        <v>0</v>
      </c>
      <c r="EZ51" s="180">
        <f t="shared" si="109"/>
        <v>0</v>
      </c>
      <c r="FA51" s="180">
        <f t="shared" si="110"/>
        <v>0</v>
      </c>
      <c r="FB51" s="180">
        <f t="shared" si="111"/>
        <v>40</v>
      </c>
      <c r="FC51" s="180">
        <f t="shared" si="112"/>
        <v>0</v>
      </c>
      <c r="FD51" s="180">
        <f t="shared" si="113"/>
        <v>0</v>
      </c>
      <c r="FE51" s="120"/>
      <c r="FF51" s="121"/>
      <c r="FG51" s="121"/>
      <c r="FH51" s="121"/>
      <c r="FI51" s="121"/>
      <c r="FJ51" s="121"/>
      <c r="FK51" s="121"/>
      <c r="FL51" s="121"/>
      <c r="FM51" s="121"/>
      <c r="FN51" s="121"/>
      <c r="FO51" s="121"/>
    </row>
    <row r="52" spans="1:171" ht="16.5" hidden="1" x14ac:dyDescent="0.35">
      <c r="A52" s="60"/>
      <c r="B52" s="73">
        <v>48</v>
      </c>
      <c r="C52" s="84"/>
      <c r="D52" s="84"/>
      <c r="E52" s="84"/>
      <c r="F52" s="80"/>
      <c r="G52" s="80"/>
      <c r="H52" s="84"/>
      <c r="I52" s="84"/>
      <c r="J52" s="87"/>
      <c r="K52" s="87"/>
      <c r="L52" s="80" t="s">
        <v>19</v>
      </c>
      <c r="M52" s="17" t="s">
        <v>80</v>
      </c>
      <c r="N52" s="87"/>
      <c r="O52" s="60"/>
      <c r="P52" s="73">
        <v>48</v>
      </c>
      <c r="Q52" s="84"/>
      <c r="R52" s="84"/>
      <c r="S52" s="84"/>
      <c r="T52" s="80"/>
      <c r="U52" s="80"/>
      <c r="V52" s="84"/>
      <c r="W52" s="84"/>
      <c r="X52" s="87"/>
      <c r="Y52" s="87"/>
      <c r="Z52" s="12" t="s">
        <v>19</v>
      </c>
      <c r="AA52" s="12" t="s">
        <v>80</v>
      </c>
      <c r="AB52" s="87"/>
      <c r="AC52" s="75"/>
      <c r="AD52" s="73">
        <v>48</v>
      </c>
      <c r="AE52" s="108"/>
      <c r="AF52" s="108"/>
      <c r="AG52" s="108"/>
      <c r="AH52" s="96"/>
      <c r="AI52" s="96"/>
      <c r="AJ52" s="108"/>
      <c r="AK52" s="108"/>
      <c r="AL52" s="111"/>
      <c r="AM52" s="111"/>
      <c r="AN52" s="12" t="s">
        <v>19</v>
      </c>
      <c r="AO52" s="12" t="s">
        <v>19</v>
      </c>
      <c r="AP52" s="111"/>
      <c r="AQ52" s="60"/>
      <c r="AR52" s="73">
        <v>48</v>
      </c>
      <c r="AS52" s="108"/>
      <c r="AT52" s="108"/>
      <c r="AU52" s="108"/>
      <c r="AV52" s="96"/>
      <c r="AW52" s="96"/>
      <c r="AX52" s="108"/>
      <c r="AY52" s="108"/>
      <c r="AZ52" s="111"/>
      <c r="BA52" s="111"/>
      <c r="BB52" s="12" t="s">
        <v>19</v>
      </c>
      <c r="BC52" s="12" t="s">
        <v>19</v>
      </c>
      <c r="BD52" s="111"/>
      <c r="BE52" s="60"/>
      <c r="BF52" s="73">
        <v>48</v>
      </c>
      <c r="BG52" s="125" t="str">
        <f t="shared" si="64"/>
        <v/>
      </c>
      <c r="BH52" s="125" t="str">
        <f t="shared" si="65"/>
        <v/>
      </c>
      <c r="BI52" s="125" t="str">
        <f t="shared" si="66"/>
        <v/>
      </c>
      <c r="BJ52" s="125" t="str">
        <f t="shared" si="67"/>
        <v/>
      </c>
      <c r="BK52" s="125" t="str">
        <f t="shared" si="68"/>
        <v/>
      </c>
      <c r="BL52" s="125" t="str">
        <f t="shared" si="69"/>
        <v/>
      </c>
      <c r="BM52" s="125" t="str">
        <f t="shared" si="70"/>
        <v/>
      </c>
      <c r="BN52" s="125" t="str">
        <f t="shared" si="71"/>
        <v/>
      </c>
      <c r="BO52" s="125" t="str">
        <f t="shared" si="72"/>
        <v/>
      </c>
      <c r="BP52" s="125" t="str">
        <f t="shared" si="73"/>
        <v>CUMPLE</v>
      </c>
      <c r="BQ52" s="125" t="str">
        <f t="shared" si="74"/>
        <v>NO CUMPLE</v>
      </c>
      <c r="BR52" s="125" t="str">
        <f t="shared" si="75"/>
        <v/>
      </c>
      <c r="BS52" s="60"/>
      <c r="BT52" s="73">
        <v>48</v>
      </c>
      <c r="BU52" s="108"/>
      <c r="BV52" s="108"/>
      <c r="BW52" s="108"/>
      <c r="BX52" s="96"/>
      <c r="BY52" s="96"/>
      <c r="BZ52" s="108"/>
      <c r="CA52" s="108"/>
      <c r="CB52" s="111"/>
      <c r="CC52" s="111"/>
      <c r="CD52" s="117" t="s">
        <v>347</v>
      </c>
      <c r="CE52" s="117" t="s">
        <v>347</v>
      </c>
      <c r="CF52" s="111"/>
      <c r="CG52" s="60"/>
      <c r="CH52" s="73">
        <v>48</v>
      </c>
      <c r="CI52" s="74">
        <f t="shared" si="76"/>
        <v>0</v>
      </c>
      <c r="CJ52" s="74">
        <f t="shared" si="77"/>
        <v>0</v>
      </c>
      <c r="CK52" s="74">
        <f t="shared" si="78"/>
        <v>0</v>
      </c>
      <c r="CL52" s="74">
        <f t="shared" si="79"/>
        <v>0</v>
      </c>
      <c r="CM52" s="74">
        <f t="shared" si="80"/>
        <v>0</v>
      </c>
      <c r="CN52" s="74">
        <f t="shared" si="81"/>
        <v>0</v>
      </c>
      <c r="CO52" s="74">
        <f t="shared" si="82"/>
        <v>0</v>
      </c>
      <c r="CP52" s="74">
        <f t="shared" si="83"/>
        <v>0</v>
      </c>
      <c r="CQ52" s="74">
        <f t="shared" si="84"/>
        <v>0</v>
      </c>
      <c r="CR52" s="74">
        <f t="shared" si="85"/>
        <v>0</v>
      </c>
      <c r="CS52" s="74">
        <f t="shared" si="86"/>
        <v>0</v>
      </c>
      <c r="CT52" s="74">
        <f t="shared" si="87"/>
        <v>0</v>
      </c>
      <c r="CU52" s="60"/>
      <c r="CV52" s="132">
        <v>48</v>
      </c>
      <c r="CW52" s="153"/>
      <c r="CX52" s="153"/>
      <c r="CY52" s="153"/>
      <c r="CZ52" s="158"/>
      <c r="DA52" s="158"/>
      <c r="DB52" s="153"/>
      <c r="DC52" s="153"/>
      <c r="DD52" s="156"/>
      <c r="DE52" s="156"/>
      <c r="DF52" s="133">
        <v>10937862</v>
      </c>
      <c r="DG52" s="133">
        <v>14061040</v>
      </c>
      <c r="DH52" s="156"/>
      <c r="DI52" s="120"/>
      <c r="DJ52" s="126">
        <v>48</v>
      </c>
      <c r="DK52" s="127">
        <f t="shared" si="50"/>
        <v>0</v>
      </c>
      <c r="DL52" s="127">
        <f t="shared" si="51"/>
        <v>0</v>
      </c>
      <c r="DM52" s="127">
        <f t="shared" si="52"/>
        <v>0</v>
      </c>
      <c r="DN52" s="127">
        <f t="shared" si="53"/>
        <v>0</v>
      </c>
      <c r="DO52" s="127">
        <f t="shared" si="54"/>
        <v>0</v>
      </c>
      <c r="DP52" s="127">
        <f t="shared" si="55"/>
        <v>0</v>
      </c>
      <c r="DQ52" s="127">
        <f t="shared" si="56"/>
        <v>0</v>
      </c>
      <c r="DR52" s="127">
        <f t="shared" si="57"/>
        <v>0</v>
      </c>
      <c r="DS52" s="127">
        <f t="shared" si="58"/>
        <v>0</v>
      </c>
      <c r="DT52" s="127">
        <f t="shared" si="59"/>
        <v>10937862</v>
      </c>
      <c r="DU52" s="127">
        <f t="shared" si="60"/>
        <v>0</v>
      </c>
      <c r="DV52" s="127">
        <f t="shared" si="61"/>
        <v>0</v>
      </c>
      <c r="DW52" s="169">
        <f t="array" ref="DW52">+MIN(IF(DK52:DV52&lt;&gt;0,DK52:DV52))</f>
        <v>10937862</v>
      </c>
      <c r="DX52" s="166">
        <v>12872577</v>
      </c>
      <c r="DY52" s="165" t="str">
        <f t="shared" si="88"/>
        <v>Cumple</v>
      </c>
      <c r="DZ52" s="122"/>
      <c r="EA52" s="145">
        <v>48</v>
      </c>
      <c r="EB52" s="171">
        <f t="shared" si="89"/>
        <v>0</v>
      </c>
      <c r="EC52" s="171">
        <f t="shared" si="90"/>
        <v>0</v>
      </c>
      <c r="ED52" s="171">
        <f t="shared" si="91"/>
        <v>0</v>
      </c>
      <c r="EE52" s="171">
        <f t="shared" si="92"/>
        <v>0</v>
      </c>
      <c r="EF52" s="171">
        <f t="shared" si="93"/>
        <v>0</v>
      </c>
      <c r="EG52" s="171">
        <f t="shared" si="94"/>
        <v>0</v>
      </c>
      <c r="EH52" s="171">
        <f t="shared" si="95"/>
        <v>0</v>
      </c>
      <c r="EI52" s="171">
        <f t="shared" si="96"/>
        <v>0</v>
      </c>
      <c r="EJ52" s="171">
        <f t="shared" si="97"/>
        <v>0</v>
      </c>
      <c r="EK52" s="171">
        <f t="shared" si="98"/>
        <v>40</v>
      </c>
      <c r="EL52" s="171">
        <f t="shared" si="99"/>
        <v>0</v>
      </c>
      <c r="EM52" s="171">
        <f t="shared" si="100"/>
        <v>0</v>
      </c>
      <c r="EN52" s="120"/>
      <c r="EO52" s="119">
        <v>48</v>
      </c>
      <c r="EP52" s="177">
        <f t="shared" si="101"/>
        <v>40</v>
      </c>
      <c r="EQ52" s="178" t="str">
        <f>+IF(MAXA(ES52:FD52)=0,"NO ADJUDICADO Y DESIERTO",HLOOKUP(MAXA(ES52:FD52),ES52:$FD$65,(62-EO52),FALSE))</f>
        <v>SANDOX</v>
      </c>
      <c r="ER52" s="179">
        <f t="shared" si="63"/>
        <v>10937862</v>
      </c>
      <c r="ES52" s="180">
        <f t="shared" si="102"/>
        <v>0</v>
      </c>
      <c r="ET52" s="180">
        <f t="shared" si="103"/>
        <v>0</v>
      </c>
      <c r="EU52" s="180">
        <f t="shared" si="104"/>
        <v>0</v>
      </c>
      <c r="EV52" s="180">
        <f t="shared" si="105"/>
        <v>0</v>
      </c>
      <c r="EW52" s="180">
        <f t="shared" si="106"/>
        <v>0</v>
      </c>
      <c r="EX52" s="180">
        <f t="shared" si="107"/>
        <v>0</v>
      </c>
      <c r="EY52" s="180">
        <f t="shared" si="108"/>
        <v>0</v>
      </c>
      <c r="EZ52" s="180">
        <f t="shared" si="109"/>
        <v>0</v>
      </c>
      <c r="FA52" s="180">
        <f t="shared" si="110"/>
        <v>0</v>
      </c>
      <c r="FB52" s="180">
        <f t="shared" si="111"/>
        <v>40</v>
      </c>
      <c r="FC52" s="180">
        <f t="shared" si="112"/>
        <v>0</v>
      </c>
      <c r="FD52" s="180">
        <f t="shared" si="113"/>
        <v>0</v>
      </c>
      <c r="FE52" s="120"/>
      <c r="FF52" s="121"/>
      <c r="FG52" s="121"/>
      <c r="FH52" s="121"/>
      <c r="FI52" s="121"/>
      <c r="FJ52" s="121"/>
      <c r="FK52" s="121"/>
      <c r="FL52" s="121"/>
      <c r="FM52" s="121"/>
      <c r="FN52" s="121"/>
      <c r="FO52" s="121"/>
    </row>
    <row r="53" spans="1:171" ht="16.5" hidden="1" x14ac:dyDescent="0.35">
      <c r="A53" s="60"/>
      <c r="B53" s="73">
        <v>49</v>
      </c>
      <c r="C53" s="84"/>
      <c r="D53" s="84"/>
      <c r="E53" s="84"/>
      <c r="F53" s="12" t="s">
        <v>80</v>
      </c>
      <c r="G53" s="80" t="s">
        <v>19</v>
      </c>
      <c r="H53" s="84"/>
      <c r="I53" s="84"/>
      <c r="J53" s="87"/>
      <c r="K53" s="87"/>
      <c r="L53" s="87"/>
      <c r="M53" s="87"/>
      <c r="N53" s="87"/>
      <c r="O53" s="60"/>
      <c r="P53" s="73">
        <v>49</v>
      </c>
      <c r="Q53" s="84"/>
      <c r="R53" s="84"/>
      <c r="S53" s="84"/>
      <c r="T53" s="12" t="s">
        <v>19</v>
      </c>
      <c r="U53" s="80" t="s">
        <v>19</v>
      </c>
      <c r="V53" s="84"/>
      <c r="W53" s="84"/>
      <c r="X53" s="87"/>
      <c r="Y53" s="87"/>
      <c r="Z53" s="87"/>
      <c r="AA53" s="87"/>
      <c r="AB53" s="87"/>
      <c r="AC53" s="75"/>
      <c r="AD53" s="73">
        <v>49</v>
      </c>
      <c r="AE53" s="108"/>
      <c r="AF53" s="108"/>
      <c r="AG53" s="108"/>
      <c r="AH53" s="12" t="s">
        <v>19</v>
      </c>
      <c r="AI53" s="118" t="s">
        <v>19</v>
      </c>
      <c r="AJ53" s="108"/>
      <c r="AK53" s="108"/>
      <c r="AL53" s="111"/>
      <c r="AM53" s="111"/>
      <c r="AN53" s="111"/>
      <c r="AO53" s="111"/>
      <c r="AP53" s="111"/>
      <c r="AQ53" s="60"/>
      <c r="AR53" s="73">
        <v>49</v>
      </c>
      <c r="AS53" s="108"/>
      <c r="AT53" s="108"/>
      <c r="AU53" s="108"/>
      <c r="AV53" s="12" t="s">
        <v>19</v>
      </c>
      <c r="AW53" s="118" t="s">
        <v>19</v>
      </c>
      <c r="AX53" s="108"/>
      <c r="AY53" s="108"/>
      <c r="AZ53" s="111"/>
      <c r="BA53" s="111"/>
      <c r="BB53" s="111"/>
      <c r="BC53" s="111"/>
      <c r="BD53" s="111"/>
      <c r="BE53" s="60"/>
      <c r="BF53" s="73">
        <v>49</v>
      </c>
      <c r="BG53" s="125" t="str">
        <f t="shared" si="64"/>
        <v/>
      </c>
      <c r="BH53" s="125" t="str">
        <f t="shared" si="65"/>
        <v/>
      </c>
      <c r="BI53" s="125" t="str">
        <f t="shared" si="66"/>
        <v/>
      </c>
      <c r="BJ53" s="125" t="str">
        <f t="shared" si="67"/>
        <v>NO CUMPLE</v>
      </c>
      <c r="BK53" s="125" t="str">
        <f t="shared" si="68"/>
        <v>CUMPLE</v>
      </c>
      <c r="BL53" s="125" t="str">
        <f t="shared" si="69"/>
        <v/>
      </c>
      <c r="BM53" s="125" t="str">
        <f t="shared" si="70"/>
        <v/>
      </c>
      <c r="BN53" s="125" t="str">
        <f t="shared" si="71"/>
        <v/>
      </c>
      <c r="BO53" s="125" t="str">
        <f t="shared" si="72"/>
        <v/>
      </c>
      <c r="BP53" s="125" t="str">
        <f t="shared" si="73"/>
        <v/>
      </c>
      <c r="BQ53" s="125" t="str">
        <f t="shared" si="74"/>
        <v/>
      </c>
      <c r="BR53" s="125" t="str">
        <f t="shared" si="75"/>
        <v/>
      </c>
      <c r="BS53" s="60"/>
      <c r="BT53" s="73">
        <v>49</v>
      </c>
      <c r="BU53" s="108"/>
      <c r="BV53" s="108"/>
      <c r="BW53" s="108"/>
      <c r="BX53" s="12" t="s">
        <v>353</v>
      </c>
      <c r="BY53" s="12" t="s">
        <v>348</v>
      </c>
      <c r="BZ53" s="108"/>
      <c r="CA53" s="108"/>
      <c r="CB53" s="111"/>
      <c r="CC53" s="111"/>
      <c r="CD53" s="111"/>
      <c r="CE53" s="111"/>
      <c r="CF53" s="111"/>
      <c r="CG53" s="60"/>
      <c r="CH53" s="73">
        <v>49</v>
      </c>
      <c r="CI53" s="74">
        <f t="shared" si="76"/>
        <v>0</v>
      </c>
      <c r="CJ53" s="74">
        <f t="shared" si="77"/>
        <v>0</v>
      </c>
      <c r="CK53" s="74">
        <f t="shared" si="78"/>
        <v>0</v>
      </c>
      <c r="CL53" s="74">
        <f t="shared" si="79"/>
        <v>0</v>
      </c>
      <c r="CM53" s="74">
        <f t="shared" si="80"/>
        <v>60</v>
      </c>
      <c r="CN53" s="74">
        <f t="shared" si="81"/>
        <v>0</v>
      </c>
      <c r="CO53" s="74">
        <f t="shared" si="82"/>
        <v>0</v>
      </c>
      <c r="CP53" s="74">
        <f t="shared" si="83"/>
        <v>0</v>
      </c>
      <c r="CQ53" s="74">
        <f t="shared" si="84"/>
        <v>0</v>
      </c>
      <c r="CR53" s="74">
        <f t="shared" si="85"/>
        <v>0</v>
      </c>
      <c r="CS53" s="74">
        <f t="shared" si="86"/>
        <v>0</v>
      </c>
      <c r="CT53" s="74">
        <f t="shared" si="87"/>
        <v>0</v>
      </c>
      <c r="CU53" s="60"/>
      <c r="CV53" s="132">
        <v>49</v>
      </c>
      <c r="CW53" s="153"/>
      <c r="CX53" s="153"/>
      <c r="CY53" s="153"/>
      <c r="CZ53" s="142">
        <v>34866990</v>
      </c>
      <c r="DA53" s="142">
        <v>35169260</v>
      </c>
      <c r="DB53" s="153"/>
      <c r="DC53" s="153"/>
      <c r="DD53" s="156"/>
      <c r="DE53" s="156"/>
      <c r="DF53" s="156"/>
      <c r="DG53" s="156"/>
      <c r="DH53" s="156"/>
      <c r="DI53" s="120"/>
      <c r="DJ53" s="126">
        <v>49</v>
      </c>
      <c r="DK53" s="127">
        <f t="shared" si="50"/>
        <v>0</v>
      </c>
      <c r="DL53" s="127">
        <f t="shared" si="51"/>
        <v>0</v>
      </c>
      <c r="DM53" s="127">
        <f t="shared" si="52"/>
        <v>0</v>
      </c>
      <c r="DN53" s="127">
        <f t="shared" si="53"/>
        <v>0</v>
      </c>
      <c r="DO53" s="127">
        <f t="shared" si="54"/>
        <v>35169260</v>
      </c>
      <c r="DP53" s="127">
        <f t="shared" si="55"/>
        <v>0</v>
      </c>
      <c r="DQ53" s="127">
        <f t="shared" si="56"/>
        <v>0</v>
      </c>
      <c r="DR53" s="127">
        <f t="shared" si="57"/>
        <v>0</v>
      </c>
      <c r="DS53" s="127">
        <f t="shared" si="58"/>
        <v>0</v>
      </c>
      <c r="DT53" s="127">
        <f t="shared" si="59"/>
        <v>0</v>
      </c>
      <c r="DU53" s="127">
        <f t="shared" si="60"/>
        <v>0</v>
      </c>
      <c r="DV53" s="127">
        <f t="shared" si="61"/>
        <v>0</v>
      </c>
      <c r="DW53" s="169">
        <f t="array" ref="DW53">+MIN(IF(DK53:DV53&lt;&gt;0,DK53:DV53))</f>
        <v>35169260</v>
      </c>
      <c r="DX53" s="166">
        <v>35170980</v>
      </c>
      <c r="DY53" s="165" t="str">
        <f t="shared" si="88"/>
        <v>Cumple</v>
      </c>
      <c r="DZ53" s="122"/>
      <c r="EA53" s="145">
        <v>49</v>
      </c>
      <c r="EB53" s="171">
        <f t="shared" si="89"/>
        <v>0</v>
      </c>
      <c r="EC53" s="171">
        <f t="shared" si="90"/>
        <v>0</v>
      </c>
      <c r="ED53" s="171">
        <f t="shared" si="91"/>
        <v>0</v>
      </c>
      <c r="EE53" s="171">
        <f t="shared" si="92"/>
        <v>0</v>
      </c>
      <c r="EF53" s="171">
        <f t="shared" si="93"/>
        <v>40</v>
      </c>
      <c r="EG53" s="171">
        <f t="shared" si="94"/>
        <v>0</v>
      </c>
      <c r="EH53" s="171">
        <f t="shared" si="95"/>
        <v>0</v>
      </c>
      <c r="EI53" s="171">
        <f t="shared" si="96"/>
        <v>0</v>
      </c>
      <c r="EJ53" s="171">
        <f t="shared" si="97"/>
        <v>0</v>
      </c>
      <c r="EK53" s="171">
        <f t="shared" si="98"/>
        <v>0</v>
      </c>
      <c r="EL53" s="171">
        <f t="shared" si="99"/>
        <v>0</v>
      </c>
      <c r="EM53" s="171">
        <f t="shared" si="100"/>
        <v>0</v>
      </c>
      <c r="EN53" s="120"/>
      <c r="EO53" s="119">
        <v>49</v>
      </c>
      <c r="EP53" s="177">
        <f t="shared" si="101"/>
        <v>100</v>
      </c>
      <c r="EQ53" s="178" t="str">
        <f>+IF(MAXA(ES53:FD53)=0,"NO ADJUDICADO Y DESIERTO",HLOOKUP(MAXA(ES53:FD53),ES53:$FD$65,(62-EO53),FALSE))</f>
        <v>SUCONEL</v>
      </c>
      <c r="ER53" s="179">
        <f t="shared" si="63"/>
        <v>35169260</v>
      </c>
      <c r="ES53" s="180">
        <f t="shared" si="102"/>
        <v>0</v>
      </c>
      <c r="ET53" s="180">
        <f t="shared" si="103"/>
        <v>0</v>
      </c>
      <c r="EU53" s="180">
        <f t="shared" si="104"/>
        <v>0</v>
      </c>
      <c r="EV53" s="180">
        <f t="shared" si="105"/>
        <v>0</v>
      </c>
      <c r="EW53" s="180">
        <f t="shared" si="106"/>
        <v>100</v>
      </c>
      <c r="EX53" s="180">
        <f t="shared" si="107"/>
        <v>0</v>
      </c>
      <c r="EY53" s="180">
        <f t="shared" si="108"/>
        <v>0</v>
      </c>
      <c r="EZ53" s="180">
        <f t="shared" si="109"/>
        <v>0</v>
      </c>
      <c r="FA53" s="180">
        <f t="shared" si="110"/>
        <v>0</v>
      </c>
      <c r="FB53" s="180">
        <f t="shared" si="111"/>
        <v>0</v>
      </c>
      <c r="FC53" s="180">
        <f t="shared" si="112"/>
        <v>0</v>
      </c>
      <c r="FD53" s="180">
        <f t="shared" si="113"/>
        <v>0</v>
      </c>
      <c r="FE53" s="120"/>
      <c r="FF53" s="121"/>
      <c r="FG53" s="121"/>
      <c r="FH53" s="121"/>
      <c r="FI53" s="121"/>
      <c r="FJ53" s="121"/>
      <c r="FK53" s="121"/>
      <c r="FL53" s="121"/>
      <c r="FM53" s="121"/>
      <c r="FN53" s="121"/>
      <c r="FO53" s="121"/>
    </row>
    <row r="54" spans="1:171" ht="16.5" hidden="1" x14ac:dyDescent="0.35">
      <c r="A54" s="60"/>
      <c r="B54" s="73">
        <v>50</v>
      </c>
      <c r="C54" s="84"/>
      <c r="D54" s="84"/>
      <c r="E54" s="84"/>
      <c r="F54" s="84"/>
      <c r="G54" s="84"/>
      <c r="H54" s="84"/>
      <c r="I54" s="84"/>
      <c r="J54" s="87"/>
      <c r="K54" s="87" t="s">
        <v>19</v>
      </c>
      <c r="L54" s="87"/>
      <c r="M54" s="17" t="s">
        <v>80</v>
      </c>
      <c r="N54" s="87" t="s">
        <v>19</v>
      </c>
      <c r="O54" s="60"/>
      <c r="P54" s="73">
        <v>50</v>
      </c>
      <c r="Q54" s="84"/>
      <c r="R54" s="84"/>
      <c r="S54" s="84"/>
      <c r="T54" s="84"/>
      <c r="U54" s="84"/>
      <c r="V54" s="84"/>
      <c r="W54" s="84"/>
      <c r="X54" s="87"/>
      <c r="Y54" s="87" t="s">
        <v>19</v>
      </c>
      <c r="Z54" s="87"/>
      <c r="AA54" s="17" t="s">
        <v>80</v>
      </c>
      <c r="AB54" s="12" t="s">
        <v>80</v>
      </c>
      <c r="AC54" s="75"/>
      <c r="AD54" s="73">
        <v>50</v>
      </c>
      <c r="AE54" s="108"/>
      <c r="AF54" s="108"/>
      <c r="AG54" s="108"/>
      <c r="AH54" s="108"/>
      <c r="AI54" s="108"/>
      <c r="AJ54" s="108"/>
      <c r="AK54" s="108"/>
      <c r="AL54" s="111"/>
      <c r="AM54" s="87" t="s">
        <v>19</v>
      </c>
      <c r="AN54" s="111"/>
      <c r="AO54" s="12" t="s">
        <v>19</v>
      </c>
      <c r="AP54" s="12" t="s">
        <v>19</v>
      </c>
      <c r="AQ54" s="60"/>
      <c r="AR54" s="73">
        <v>50</v>
      </c>
      <c r="AS54" s="108"/>
      <c r="AT54" s="108"/>
      <c r="AU54" s="108"/>
      <c r="AV54" s="108"/>
      <c r="AW54" s="108"/>
      <c r="AX54" s="108"/>
      <c r="AY54" s="108"/>
      <c r="AZ54" s="111"/>
      <c r="BA54" s="87" t="s">
        <v>19</v>
      </c>
      <c r="BB54" s="111"/>
      <c r="BC54" s="12" t="s">
        <v>19</v>
      </c>
      <c r="BD54" s="12" t="s">
        <v>19</v>
      </c>
      <c r="BE54" s="60"/>
      <c r="BF54" s="73">
        <v>50</v>
      </c>
      <c r="BG54" s="125" t="str">
        <f t="shared" si="64"/>
        <v/>
      </c>
      <c r="BH54" s="125" t="str">
        <f t="shared" si="65"/>
        <v/>
      </c>
      <c r="BI54" s="125" t="str">
        <f t="shared" si="66"/>
        <v/>
      </c>
      <c r="BJ54" s="125" t="str">
        <f t="shared" si="67"/>
        <v/>
      </c>
      <c r="BK54" s="125" t="str">
        <f t="shared" si="68"/>
        <v/>
      </c>
      <c r="BL54" s="125" t="str">
        <f t="shared" si="69"/>
        <v/>
      </c>
      <c r="BM54" s="125" t="str">
        <f t="shared" si="70"/>
        <v/>
      </c>
      <c r="BN54" s="125" t="str">
        <f t="shared" si="71"/>
        <v/>
      </c>
      <c r="BO54" s="125" t="str">
        <f t="shared" si="72"/>
        <v>CUMPLE</v>
      </c>
      <c r="BP54" s="125" t="str">
        <f t="shared" si="73"/>
        <v/>
      </c>
      <c r="BQ54" s="125" t="str">
        <f t="shared" si="74"/>
        <v>NO CUMPLE</v>
      </c>
      <c r="BR54" s="125" t="str">
        <f t="shared" si="75"/>
        <v>NO CUMPLE</v>
      </c>
      <c r="BS54" s="60"/>
      <c r="BT54" s="73">
        <v>50</v>
      </c>
      <c r="BU54" s="108"/>
      <c r="BV54" s="108"/>
      <c r="BW54" s="108"/>
      <c r="BX54" s="108"/>
      <c r="BY54" s="108"/>
      <c r="BZ54" s="108"/>
      <c r="CA54" s="108"/>
      <c r="CB54" s="111"/>
      <c r="CC54" s="117" t="s">
        <v>348</v>
      </c>
      <c r="CD54" s="111"/>
      <c r="CE54" s="117" t="s">
        <v>347</v>
      </c>
      <c r="CF54" s="117" t="s">
        <v>348</v>
      </c>
      <c r="CG54" s="60"/>
      <c r="CH54" s="73">
        <v>50</v>
      </c>
      <c r="CI54" s="74">
        <f t="shared" si="76"/>
        <v>0</v>
      </c>
      <c r="CJ54" s="74">
        <f t="shared" si="77"/>
        <v>0</v>
      </c>
      <c r="CK54" s="74">
        <f t="shared" si="78"/>
        <v>0</v>
      </c>
      <c r="CL54" s="74">
        <f t="shared" si="79"/>
        <v>0</v>
      </c>
      <c r="CM54" s="74">
        <f t="shared" si="80"/>
        <v>0</v>
      </c>
      <c r="CN54" s="74">
        <f t="shared" si="81"/>
        <v>0</v>
      </c>
      <c r="CO54" s="74">
        <f t="shared" si="82"/>
        <v>0</v>
      </c>
      <c r="CP54" s="74">
        <f t="shared" si="83"/>
        <v>0</v>
      </c>
      <c r="CQ54" s="74">
        <f t="shared" si="84"/>
        <v>60</v>
      </c>
      <c r="CR54" s="74">
        <f t="shared" si="85"/>
        <v>0</v>
      </c>
      <c r="CS54" s="74">
        <f t="shared" si="86"/>
        <v>0</v>
      </c>
      <c r="CT54" s="74">
        <f t="shared" si="87"/>
        <v>60</v>
      </c>
      <c r="CU54" s="60"/>
      <c r="CV54" s="132">
        <v>50</v>
      </c>
      <c r="CW54" s="153"/>
      <c r="CX54" s="153"/>
      <c r="CY54" s="153"/>
      <c r="CZ54" s="153"/>
      <c r="DA54" s="153"/>
      <c r="DB54" s="153"/>
      <c r="DC54" s="153"/>
      <c r="DD54" s="156"/>
      <c r="DE54" s="133">
        <v>39741240</v>
      </c>
      <c r="DF54" s="156"/>
      <c r="DG54" s="133">
        <v>32322780</v>
      </c>
      <c r="DH54" s="133">
        <v>41126400</v>
      </c>
      <c r="DI54" s="120"/>
      <c r="DJ54" s="126">
        <v>50</v>
      </c>
      <c r="DK54" s="127">
        <f t="shared" si="50"/>
        <v>0</v>
      </c>
      <c r="DL54" s="127">
        <f t="shared" si="51"/>
        <v>0</v>
      </c>
      <c r="DM54" s="127">
        <f t="shared" si="52"/>
        <v>0</v>
      </c>
      <c r="DN54" s="127">
        <f t="shared" si="53"/>
        <v>0</v>
      </c>
      <c r="DO54" s="127">
        <f t="shared" si="54"/>
        <v>0</v>
      </c>
      <c r="DP54" s="127">
        <f t="shared" si="55"/>
        <v>0</v>
      </c>
      <c r="DQ54" s="127">
        <f t="shared" si="56"/>
        <v>0</v>
      </c>
      <c r="DR54" s="127">
        <f t="shared" si="57"/>
        <v>0</v>
      </c>
      <c r="DS54" s="127">
        <f t="shared" si="58"/>
        <v>39741240</v>
      </c>
      <c r="DT54" s="127">
        <f t="shared" si="59"/>
        <v>0</v>
      </c>
      <c r="DU54" s="127">
        <f t="shared" si="60"/>
        <v>0</v>
      </c>
      <c r="DV54" s="127">
        <f t="shared" si="61"/>
        <v>0</v>
      </c>
      <c r="DW54" s="169">
        <f t="array" ref="DW54">+MIN(IF(DK54:DV54&lt;&gt;0,DK54:DV54))</f>
        <v>39741240</v>
      </c>
      <c r="DX54" s="166">
        <v>43198191</v>
      </c>
      <c r="DY54" s="165" t="str">
        <f t="shared" si="88"/>
        <v>Cumple</v>
      </c>
      <c r="DZ54" s="122"/>
      <c r="EA54" s="145">
        <v>50</v>
      </c>
      <c r="EB54" s="171">
        <f t="shared" si="89"/>
        <v>0</v>
      </c>
      <c r="EC54" s="171">
        <f t="shared" si="90"/>
        <v>0</v>
      </c>
      <c r="ED54" s="171">
        <f t="shared" si="91"/>
        <v>0</v>
      </c>
      <c r="EE54" s="171">
        <f t="shared" si="92"/>
        <v>0</v>
      </c>
      <c r="EF54" s="171">
        <f t="shared" si="93"/>
        <v>0</v>
      </c>
      <c r="EG54" s="171">
        <f t="shared" si="94"/>
        <v>0</v>
      </c>
      <c r="EH54" s="171">
        <f t="shared" si="95"/>
        <v>0</v>
      </c>
      <c r="EI54" s="171">
        <f t="shared" si="96"/>
        <v>0</v>
      </c>
      <c r="EJ54" s="171">
        <f t="shared" si="97"/>
        <v>40</v>
      </c>
      <c r="EK54" s="171">
        <f t="shared" si="98"/>
        <v>0</v>
      </c>
      <c r="EL54" s="171">
        <f t="shared" si="99"/>
        <v>0</v>
      </c>
      <c r="EM54" s="171">
        <f t="shared" si="100"/>
        <v>0</v>
      </c>
      <c r="EN54" s="120"/>
      <c r="EO54" s="119">
        <v>50</v>
      </c>
      <c r="EP54" s="177">
        <f t="shared" si="101"/>
        <v>100</v>
      </c>
      <c r="EQ54" s="178" t="str">
        <f>+IF(MAXA(ES54:FD54)=0,"NO ADJUDICADO Y DESIERTO",HLOOKUP(MAXA(ES54:FD54),ES54:$FD$65,(62-EO54),FALSE))</f>
        <v>ICL</v>
      </c>
      <c r="ER54" s="179">
        <f t="shared" si="63"/>
        <v>39741240</v>
      </c>
      <c r="ES54" s="180">
        <f t="shared" si="102"/>
        <v>0</v>
      </c>
      <c r="ET54" s="180">
        <f t="shared" si="103"/>
        <v>0</v>
      </c>
      <c r="EU54" s="180">
        <f t="shared" si="104"/>
        <v>0</v>
      </c>
      <c r="EV54" s="180">
        <f t="shared" si="105"/>
        <v>0</v>
      </c>
      <c r="EW54" s="180">
        <f t="shared" si="106"/>
        <v>0</v>
      </c>
      <c r="EX54" s="180">
        <f t="shared" si="107"/>
        <v>0</v>
      </c>
      <c r="EY54" s="180">
        <f t="shared" si="108"/>
        <v>0</v>
      </c>
      <c r="EZ54" s="180">
        <f t="shared" si="109"/>
        <v>0</v>
      </c>
      <c r="FA54" s="180">
        <f t="shared" si="110"/>
        <v>100</v>
      </c>
      <c r="FB54" s="180">
        <f t="shared" si="111"/>
        <v>0</v>
      </c>
      <c r="FC54" s="180">
        <f t="shared" si="112"/>
        <v>0</v>
      </c>
      <c r="FD54" s="180">
        <f t="shared" si="113"/>
        <v>0</v>
      </c>
      <c r="FE54" s="120"/>
      <c r="FF54" s="121"/>
      <c r="FG54" s="121"/>
      <c r="FH54" s="121"/>
      <c r="FI54" s="121"/>
      <c r="FJ54" s="121"/>
      <c r="FK54" s="121"/>
      <c r="FL54" s="121"/>
      <c r="FM54" s="121"/>
      <c r="FN54" s="121"/>
      <c r="FO54" s="121"/>
    </row>
    <row r="55" spans="1:171" ht="16.5" hidden="1" x14ac:dyDescent="0.35">
      <c r="A55" s="60"/>
      <c r="B55" s="73">
        <v>51</v>
      </c>
      <c r="C55" s="89"/>
      <c r="D55" s="89"/>
      <c r="E55" s="89"/>
      <c r="F55" s="12" t="s">
        <v>80</v>
      </c>
      <c r="G55" s="90" t="s">
        <v>19</v>
      </c>
      <c r="H55" s="89"/>
      <c r="I55" s="90" t="s">
        <v>19</v>
      </c>
      <c r="J55" s="90"/>
      <c r="K55" s="90" t="s">
        <v>19</v>
      </c>
      <c r="L55" s="90"/>
      <c r="M55" s="17" t="s">
        <v>80</v>
      </c>
      <c r="N55" s="91" t="s">
        <v>80</v>
      </c>
      <c r="O55" s="60"/>
      <c r="P55" s="73">
        <v>51</v>
      </c>
      <c r="Q55" s="89"/>
      <c r="R55" s="89"/>
      <c r="S55" s="89"/>
      <c r="T55" s="12" t="s">
        <v>80</v>
      </c>
      <c r="U55" s="90" t="s">
        <v>19</v>
      </c>
      <c r="V55" s="89"/>
      <c r="W55" s="90" t="s">
        <v>19</v>
      </c>
      <c r="X55" s="90"/>
      <c r="Y55" s="90" t="s">
        <v>19</v>
      </c>
      <c r="Z55" s="90"/>
      <c r="AA55" s="17" t="s">
        <v>80</v>
      </c>
      <c r="AB55" s="12" t="s">
        <v>80</v>
      </c>
      <c r="AC55" s="75"/>
      <c r="AD55" s="73">
        <v>51</v>
      </c>
      <c r="AE55" s="113"/>
      <c r="AF55" s="113"/>
      <c r="AG55" s="113"/>
      <c r="AH55" s="12" t="s">
        <v>19</v>
      </c>
      <c r="AI55" s="12" t="s">
        <v>19</v>
      </c>
      <c r="AJ55" s="113"/>
      <c r="AK55" s="90" t="s">
        <v>19</v>
      </c>
      <c r="AL55" s="114"/>
      <c r="AM55" s="90" t="s">
        <v>19</v>
      </c>
      <c r="AN55" s="114"/>
      <c r="AO55" s="12" t="s">
        <v>19</v>
      </c>
      <c r="AP55" s="12" t="s">
        <v>19</v>
      </c>
      <c r="AQ55" s="60"/>
      <c r="AR55" s="73">
        <v>51</v>
      </c>
      <c r="AS55" s="113"/>
      <c r="AT55" s="113"/>
      <c r="AU55" s="113"/>
      <c r="AV55" s="12" t="s">
        <v>19</v>
      </c>
      <c r="AW55" s="12" t="s">
        <v>19</v>
      </c>
      <c r="AX55" s="113"/>
      <c r="AY55" s="117" t="s">
        <v>80</v>
      </c>
      <c r="AZ55" s="114"/>
      <c r="BA55" s="90" t="s">
        <v>19</v>
      </c>
      <c r="BB55" s="114"/>
      <c r="BC55" s="12" t="s">
        <v>19</v>
      </c>
      <c r="BD55" s="12" t="s">
        <v>19</v>
      </c>
      <c r="BE55" s="60"/>
      <c r="BF55" s="73">
        <v>51</v>
      </c>
      <c r="BG55" s="125" t="str">
        <f t="shared" si="64"/>
        <v/>
      </c>
      <c r="BH55" s="125" t="str">
        <f t="shared" si="65"/>
        <v/>
      </c>
      <c r="BI55" s="125" t="str">
        <f t="shared" si="66"/>
        <v/>
      </c>
      <c r="BJ55" s="125" t="str">
        <f t="shared" si="67"/>
        <v>NO CUMPLE</v>
      </c>
      <c r="BK55" s="125" t="str">
        <f t="shared" si="68"/>
        <v>CUMPLE</v>
      </c>
      <c r="BL55" s="125" t="str">
        <f t="shared" si="69"/>
        <v/>
      </c>
      <c r="BM55" s="125" t="str">
        <f t="shared" si="70"/>
        <v>NO CUMPLE</v>
      </c>
      <c r="BN55" s="125" t="str">
        <f t="shared" si="71"/>
        <v/>
      </c>
      <c r="BO55" s="125" t="str">
        <f t="shared" si="72"/>
        <v>CUMPLE</v>
      </c>
      <c r="BP55" s="125" t="str">
        <f t="shared" si="73"/>
        <v/>
      </c>
      <c r="BQ55" s="125" t="str">
        <f t="shared" si="74"/>
        <v>NO CUMPLE</v>
      </c>
      <c r="BR55" s="125" t="str">
        <f t="shared" si="75"/>
        <v>NO CUMPLE</v>
      </c>
      <c r="BS55" s="60"/>
      <c r="BT55" s="73">
        <v>51</v>
      </c>
      <c r="BU55" s="113"/>
      <c r="BV55" s="113"/>
      <c r="BW55" s="113"/>
      <c r="BX55" s="12" t="s">
        <v>353</v>
      </c>
      <c r="BY55" s="12" t="s">
        <v>348</v>
      </c>
      <c r="BZ55" s="113"/>
      <c r="CA55" s="117" t="s">
        <v>348</v>
      </c>
      <c r="CB55" s="114"/>
      <c r="CC55" s="117" t="s">
        <v>348</v>
      </c>
      <c r="CD55" s="114"/>
      <c r="CE55" s="117" t="s">
        <v>347</v>
      </c>
      <c r="CF55" s="117" t="s">
        <v>348</v>
      </c>
      <c r="CG55" s="60"/>
      <c r="CH55" s="73">
        <v>51</v>
      </c>
      <c r="CI55" s="74">
        <f t="shared" si="76"/>
        <v>0</v>
      </c>
      <c r="CJ55" s="74">
        <f t="shared" si="77"/>
        <v>0</v>
      </c>
      <c r="CK55" s="74">
        <f t="shared" si="78"/>
        <v>0</v>
      </c>
      <c r="CL55" s="74">
        <f t="shared" si="79"/>
        <v>0</v>
      </c>
      <c r="CM55" s="74">
        <f t="shared" si="80"/>
        <v>60</v>
      </c>
      <c r="CN55" s="74">
        <f t="shared" si="81"/>
        <v>0</v>
      </c>
      <c r="CO55" s="74">
        <f t="shared" si="82"/>
        <v>60</v>
      </c>
      <c r="CP55" s="74">
        <f t="shared" si="83"/>
        <v>0</v>
      </c>
      <c r="CQ55" s="74">
        <f t="shared" si="84"/>
        <v>60</v>
      </c>
      <c r="CR55" s="74">
        <f t="shared" si="85"/>
        <v>0</v>
      </c>
      <c r="CS55" s="74">
        <f t="shared" si="86"/>
        <v>0</v>
      </c>
      <c r="CT55" s="74">
        <f t="shared" si="87"/>
        <v>60</v>
      </c>
      <c r="CU55" s="60"/>
      <c r="CV55" s="132">
        <v>51</v>
      </c>
      <c r="CW55" s="159"/>
      <c r="CX55" s="159"/>
      <c r="CY55" s="159"/>
      <c r="CZ55" s="142">
        <v>15413832</v>
      </c>
      <c r="DA55" s="142">
        <v>17328780</v>
      </c>
      <c r="DB55" s="159"/>
      <c r="DC55" s="133">
        <v>11630346</v>
      </c>
      <c r="DD55" s="160"/>
      <c r="DE55" s="133">
        <v>17314500</v>
      </c>
      <c r="DF55" s="160"/>
      <c r="DG55" s="133">
        <v>16079280</v>
      </c>
      <c r="DH55" s="133">
        <v>16065000</v>
      </c>
      <c r="DI55" s="120"/>
      <c r="DJ55" s="126">
        <v>51</v>
      </c>
      <c r="DK55" s="127">
        <f t="shared" si="50"/>
        <v>0</v>
      </c>
      <c r="DL55" s="127">
        <f t="shared" si="51"/>
        <v>0</v>
      </c>
      <c r="DM55" s="127">
        <f t="shared" si="52"/>
        <v>0</v>
      </c>
      <c r="DN55" s="127">
        <f t="shared" si="53"/>
        <v>0</v>
      </c>
      <c r="DO55" s="127">
        <f t="shared" si="54"/>
        <v>17328780</v>
      </c>
      <c r="DP55" s="127">
        <f t="shared" si="55"/>
        <v>0</v>
      </c>
      <c r="DQ55" s="127">
        <f t="shared" si="56"/>
        <v>0</v>
      </c>
      <c r="DR55" s="127">
        <f t="shared" si="57"/>
        <v>0</v>
      </c>
      <c r="DS55" s="127">
        <f t="shared" si="58"/>
        <v>17314500</v>
      </c>
      <c r="DT55" s="127">
        <f t="shared" si="59"/>
        <v>0</v>
      </c>
      <c r="DU55" s="127">
        <f t="shared" si="60"/>
        <v>0</v>
      </c>
      <c r="DV55" s="127">
        <f t="shared" si="61"/>
        <v>0</v>
      </c>
      <c r="DW55" s="169">
        <f t="array" ref="DW55">+MIN(IF(DK55:DV55&lt;&gt;0,DK55:DV55))</f>
        <v>17314500</v>
      </c>
      <c r="DX55" s="166">
        <v>17337359</v>
      </c>
      <c r="DY55" s="165" t="str">
        <f t="shared" si="88"/>
        <v>Cumple</v>
      </c>
      <c r="DZ55" s="122"/>
      <c r="EA55" s="145">
        <v>51</v>
      </c>
      <c r="EB55" s="171">
        <f t="shared" si="89"/>
        <v>0</v>
      </c>
      <c r="EC55" s="171">
        <f t="shared" si="90"/>
        <v>0</v>
      </c>
      <c r="ED55" s="171">
        <f t="shared" si="91"/>
        <v>0</v>
      </c>
      <c r="EE55" s="171">
        <f t="shared" si="92"/>
        <v>0</v>
      </c>
      <c r="EF55" s="171">
        <f t="shared" si="93"/>
        <v>39.967037494849606</v>
      </c>
      <c r="EG55" s="171">
        <f t="shared" si="94"/>
        <v>0</v>
      </c>
      <c r="EH55" s="171">
        <f t="shared" si="95"/>
        <v>0</v>
      </c>
      <c r="EI55" s="171">
        <f t="shared" si="96"/>
        <v>0</v>
      </c>
      <c r="EJ55" s="171">
        <f t="shared" si="97"/>
        <v>40</v>
      </c>
      <c r="EK55" s="171">
        <f t="shared" si="98"/>
        <v>0</v>
      </c>
      <c r="EL55" s="171">
        <f t="shared" si="99"/>
        <v>0</v>
      </c>
      <c r="EM55" s="171">
        <f t="shared" si="100"/>
        <v>0</v>
      </c>
      <c r="EN55" s="120"/>
      <c r="EO55" s="119">
        <v>51</v>
      </c>
      <c r="EP55" s="177">
        <f t="shared" si="101"/>
        <v>100</v>
      </c>
      <c r="EQ55" s="178" t="str">
        <f>+IF(MAXA(ES55:FD55)=0,"NO ADJUDICADO Y DESIERTO",HLOOKUP(MAXA(ES55:FD55),ES55:$FD$65,(62-EO55),FALSE))</f>
        <v>ICL</v>
      </c>
      <c r="ER55" s="179">
        <f t="shared" si="63"/>
        <v>17314500</v>
      </c>
      <c r="ES55" s="180">
        <f t="shared" si="102"/>
        <v>0</v>
      </c>
      <c r="ET55" s="180">
        <f t="shared" si="103"/>
        <v>0</v>
      </c>
      <c r="EU55" s="180">
        <f t="shared" si="104"/>
        <v>0</v>
      </c>
      <c r="EV55" s="180">
        <f t="shared" si="105"/>
        <v>0</v>
      </c>
      <c r="EW55" s="180">
        <f t="shared" si="106"/>
        <v>99.967037494849606</v>
      </c>
      <c r="EX55" s="180">
        <f t="shared" si="107"/>
        <v>0</v>
      </c>
      <c r="EY55" s="180">
        <f t="shared" si="108"/>
        <v>0</v>
      </c>
      <c r="EZ55" s="180">
        <f t="shared" si="109"/>
        <v>0</v>
      </c>
      <c r="FA55" s="180">
        <f t="shared" si="110"/>
        <v>100</v>
      </c>
      <c r="FB55" s="180">
        <f t="shared" si="111"/>
        <v>0</v>
      </c>
      <c r="FC55" s="180">
        <f t="shared" si="112"/>
        <v>0</v>
      </c>
      <c r="FD55" s="180">
        <f t="shared" si="113"/>
        <v>0</v>
      </c>
      <c r="FE55" s="120"/>
      <c r="FF55" s="121"/>
      <c r="FG55" s="121"/>
      <c r="FH55" s="121"/>
      <c r="FI55" s="121"/>
      <c r="FJ55" s="121"/>
      <c r="FK55" s="121"/>
      <c r="FL55" s="121"/>
      <c r="FM55" s="121"/>
      <c r="FN55" s="121"/>
      <c r="FO55" s="121"/>
    </row>
    <row r="56" spans="1:171" ht="16.5" x14ac:dyDescent="0.35">
      <c r="A56" s="60"/>
      <c r="B56" s="73">
        <v>52</v>
      </c>
      <c r="C56" s="89"/>
      <c r="D56" s="89"/>
      <c r="E56" s="91" t="s">
        <v>355</v>
      </c>
      <c r="F56" s="89"/>
      <c r="G56" s="89"/>
      <c r="H56" s="89"/>
      <c r="I56" s="89"/>
      <c r="J56" s="90"/>
      <c r="K56" s="90"/>
      <c r="L56" s="90"/>
      <c r="M56" s="90"/>
      <c r="N56" s="90"/>
      <c r="O56" s="60"/>
      <c r="P56" s="73">
        <v>52</v>
      </c>
      <c r="Q56" s="89"/>
      <c r="R56" s="89"/>
      <c r="S56" s="91" t="s">
        <v>355</v>
      </c>
      <c r="T56" s="89"/>
      <c r="U56" s="89"/>
      <c r="V56" s="89"/>
      <c r="W56" s="89"/>
      <c r="X56" s="90"/>
      <c r="Y56" s="90"/>
      <c r="Z56" s="90"/>
      <c r="AA56" s="90"/>
      <c r="AB56" s="90"/>
      <c r="AC56" s="75"/>
      <c r="AD56" s="73">
        <v>52</v>
      </c>
      <c r="AE56" s="113"/>
      <c r="AF56" s="113"/>
      <c r="AG56" s="91" t="s">
        <v>355</v>
      </c>
      <c r="AH56" s="113"/>
      <c r="AI56" s="113"/>
      <c r="AJ56" s="113"/>
      <c r="AK56" s="113"/>
      <c r="AL56" s="114"/>
      <c r="AM56" s="114"/>
      <c r="AN56" s="114"/>
      <c r="AO56" s="114"/>
      <c r="AP56" s="114"/>
      <c r="AQ56" s="60"/>
      <c r="AR56" s="73">
        <v>52</v>
      </c>
      <c r="AS56" s="113"/>
      <c r="AT56" s="113"/>
      <c r="AU56" s="91" t="s">
        <v>355</v>
      </c>
      <c r="AV56" s="113"/>
      <c r="AW56" s="113"/>
      <c r="AX56" s="113"/>
      <c r="AY56" s="113"/>
      <c r="AZ56" s="114"/>
      <c r="BA56" s="114"/>
      <c r="BB56" s="114"/>
      <c r="BC56" s="114"/>
      <c r="BD56" s="114"/>
      <c r="BE56" s="60"/>
      <c r="BF56" s="73">
        <v>52</v>
      </c>
      <c r="BG56" s="125" t="str">
        <f t="shared" si="64"/>
        <v/>
      </c>
      <c r="BH56" s="125" t="str">
        <f t="shared" si="65"/>
        <v/>
      </c>
      <c r="BI56" s="125" t="str">
        <f t="shared" si="66"/>
        <v>NO CUMPLE</v>
      </c>
      <c r="BJ56" s="125" t="str">
        <f t="shared" si="67"/>
        <v/>
      </c>
      <c r="BK56" s="125" t="str">
        <f t="shared" si="68"/>
        <v/>
      </c>
      <c r="BL56" s="125" t="str">
        <f t="shared" si="69"/>
        <v/>
      </c>
      <c r="BM56" s="125" t="str">
        <f t="shared" si="70"/>
        <v/>
      </c>
      <c r="BN56" s="125" t="str">
        <f t="shared" si="71"/>
        <v/>
      </c>
      <c r="BO56" s="125" t="str">
        <f t="shared" si="72"/>
        <v/>
      </c>
      <c r="BP56" s="125" t="str">
        <f t="shared" si="73"/>
        <v/>
      </c>
      <c r="BQ56" s="125" t="str">
        <f t="shared" si="74"/>
        <v/>
      </c>
      <c r="BR56" s="125" t="str">
        <f t="shared" si="75"/>
        <v/>
      </c>
      <c r="BS56" s="60"/>
      <c r="BT56" s="73">
        <v>52</v>
      </c>
      <c r="BU56" s="113"/>
      <c r="BV56" s="113"/>
      <c r="BW56" s="91" t="s">
        <v>356</v>
      </c>
      <c r="BX56" s="113"/>
      <c r="BY56" s="113"/>
      <c r="BZ56" s="113"/>
      <c r="CA56" s="113"/>
      <c r="CB56" s="114"/>
      <c r="CC56" s="114"/>
      <c r="CD56" s="114"/>
      <c r="CE56" s="114"/>
      <c r="CF56" s="114"/>
      <c r="CG56" s="60"/>
      <c r="CH56" s="73">
        <v>52</v>
      </c>
      <c r="CI56" s="74">
        <f t="shared" si="76"/>
        <v>0</v>
      </c>
      <c r="CJ56" s="74">
        <f t="shared" si="77"/>
        <v>0</v>
      </c>
      <c r="CK56" s="74">
        <f t="shared" si="78"/>
        <v>0</v>
      </c>
      <c r="CL56" s="74">
        <f t="shared" si="79"/>
        <v>0</v>
      </c>
      <c r="CM56" s="74">
        <f t="shared" si="80"/>
        <v>0</v>
      </c>
      <c r="CN56" s="74">
        <f t="shared" si="81"/>
        <v>0</v>
      </c>
      <c r="CO56" s="74">
        <f t="shared" si="82"/>
        <v>0</v>
      </c>
      <c r="CP56" s="74">
        <f t="shared" si="83"/>
        <v>0</v>
      </c>
      <c r="CQ56" s="74">
        <f t="shared" si="84"/>
        <v>0</v>
      </c>
      <c r="CR56" s="74">
        <f t="shared" si="85"/>
        <v>0</v>
      </c>
      <c r="CS56" s="74">
        <f t="shared" si="86"/>
        <v>0</v>
      </c>
      <c r="CT56" s="74">
        <f t="shared" si="87"/>
        <v>0</v>
      </c>
      <c r="CU56" s="60"/>
      <c r="CV56" s="132">
        <v>52</v>
      </c>
      <c r="CW56" s="159"/>
      <c r="CX56" s="159"/>
      <c r="CY56" s="161">
        <v>0</v>
      </c>
      <c r="CZ56" s="159"/>
      <c r="DA56" s="159"/>
      <c r="DB56" s="159"/>
      <c r="DC56" s="159"/>
      <c r="DD56" s="160"/>
      <c r="DE56" s="160"/>
      <c r="DF56" s="160"/>
      <c r="DG56" s="160"/>
      <c r="DH56" s="160"/>
      <c r="DI56" s="120"/>
      <c r="DJ56" s="126">
        <v>52</v>
      </c>
      <c r="DK56" s="127">
        <f t="shared" si="50"/>
        <v>0</v>
      </c>
      <c r="DL56" s="127">
        <f t="shared" si="51"/>
        <v>0</v>
      </c>
      <c r="DM56" s="127">
        <f t="shared" si="52"/>
        <v>0</v>
      </c>
      <c r="DN56" s="127">
        <f t="shared" si="53"/>
        <v>0</v>
      </c>
      <c r="DO56" s="127">
        <f t="shared" si="54"/>
        <v>0</v>
      </c>
      <c r="DP56" s="127">
        <f t="shared" si="55"/>
        <v>0</v>
      </c>
      <c r="DQ56" s="127">
        <f t="shared" si="56"/>
        <v>0</v>
      </c>
      <c r="DR56" s="127">
        <f t="shared" si="57"/>
        <v>0</v>
      </c>
      <c r="DS56" s="127">
        <f t="shared" si="58"/>
        <v>0</v>
      </c>
      <c r="DT56" s="127">
        <f t="shared" si="59"/>
        <v>0</v>
      </c>
      <c r="DU56" s="127">
        <f t="shared" si="60"/>
        <v>0</v>
      </c>
      <c r="DV56" s="127">
        <f t="shared" si="61"/>
        <v>0</v>
      </c>
      <c r="DW56" s="169">
        <f t="array" ref="DW56">+MIN(IF(DK56:DV56&lt;&gt;0,DK56:DV56))</f>
        <v>0</v>
      </c>
      <c r="DX56" s="166">
        <v>40943622</v>
      </c>
      <c r="DY56" s="165" t="str">
        <f t="shared" si="88"/>
        <v>Cumple</v>
      </c>
      <c r="DZ56" s="122"/>
      <c r="EA56" s="145">
        <v>52</v>
      </c>
      <c r="EB56" s="171">
        <f t="shared" si="89"/>
        <v>0</v>
      </c>
      <c r="EC56" s="171">
        <f t="shared" si="90"/>
        <v>0</v>
      </c>
      <c r="ED56" s="171">
        <f t="shared" si="91"/>
        <v>0</v>
      </c>
      <c r="EE56" s="171">
        <f t="shared" si="92"/>
        <v>0</v>
      </c>
      <c r="EF56" s="171">
        <f t="shared" si="93"/>
        <v>0</v>
      </c>
      <c r="EG56" s="171">
        <f t="shared" si="94"/>
        <v>0</v>
      </c>
      <c r="EH56" s="171">
        <f t="shared" si="95"/>
        <v>0</v>
      </c>
      <c r="EI56" s="171">
        <f t="shared" si="96"/>
        <v>0</v>
      </c>
      <c r="EJ56" s="171">
        <f t="shared" si="97"/>
        <v>0</v>
      </c>
      <c r="EK56" s="171">
        <f t="shared" si="98"/>
        <v>0</v>
      </c>
      <c r="EL56" s="171">
        <f t="shared" si="99"/>
        <v>0</v>
      </c>
      <c r="EM56" s="171">
        <f t="shared" si="100"/>
        <v>0</v>
      </c>
      <c r="EN56" s="120"/>
      <c r="EO56" s="119">
        <v>52</v>
      </c>
      <c r="EP56" s="177">
        <f t="shared" si="101"/>
        <v>0</v>
      </c>
      <c r="EQ56" s="178" t="str">
        <f>+IF(MAXA(ES56:FD56)=0,"NO ADJUDICADO Y DESIERTO",HLOOKUP(MAXA(ES56:FD56),ES56:$FD$65,(62-EO56),FALSE))</f>
        <v>NO ADJUDICADO Y DESIERTO</v>
      </c>
      <c r="ER56" s="179">
        <f t="shared" si="63"/>
        <v>0</v>
      </c>
      <c r="ES56" s="180">
        <f t="shared" si="102"/>
        <v>0</v>
      </c>
      <c r="ET56" s="180">
        <f t="shared" si="103"/>
        <v>0</v>
      </c>
      <c r="EU56" s="180">
        <f t="shared" si="104"/>
        <v>0</v>
      </c>
      <c r="EV56" s="180">
        <f t="shared" si="105"/>
        <v>0</v>
      </c>
      <c r="EW56" s="180">
        <f t="shared" si="106"/>
        <v>0</v>
      </c>
      <c r="EX56" s="180">
        <f t="shared" si="107"/>
        <v>0</v>
      </c>
      <c r="EY56" s="180">
        <f t="shared" si="108"/>
        <v>0</v>
      </c>
      <c r="EZ56" s="180">
        <f t="shared" si="109"/>
        <v>0</v>
      </c>
      <c r="FA56" s="180">
        <f t="shared" si="110"/>
        <v>0</v>
      </c>
      <c r="FB56" s="180">
        <f t="shared" si="111"/>
        <v>0</v>
      </c>
      <c r="FC56" s="180">
        <f t="shared" si="112"/>
        <v>0</v>
      </c>
      <c r="FD56" s="180">
        <f t="shared" si="113"/>
        <v>0</v>
      </c>
      <c r="FE56" s="120"/>
      <c r="FF56" s="121"/>
      <c r="FG56" s="121"/>
      <c r="FH56" s="121"/>
      <c r="FI56" s="121"/>
      <c r="FJ56" s="121"/>
      <c r="FK56" s="121"/>
      <c r="FL56" s="121"/>
      <c r="FM56" s="121"/>
      <c r="FN56" s="121"/>
      <c r="FO56" s="121"/>
    </row>
    <row r="57" spans="1:171" ht="16.5" hidden="1" x14ac:dyDescent="0.35">
      <c r="A57" s="60"/>
      <c r="B57" s="73">
        <v>53</v>
      </c>
      <c r="C57" s="11"/>
      <c r="D57" s="12"/>
      <c r="E57" s="12"/>
      <c r="F57" s="12"/>
      <c r="G57" s="50"/>
      <c r="H57" s="13"/>
      <c r="I57" s="12"/>
      <c r="J57" s="14"/>
      <c r="K57" s="14"/>
      <c r="L57" s="87" t="s">
        <v>19</v>
      </c>
      <c r="M57" s="14"/>
      <c r="N57" s="14"/>
      <c r="O57" s="60"/>
      <c r="P57" s="73">
        <v>53</v>
      </c>
      <c r="Q57" s="11"/>
      <c r="R57" s="12"/>
      <c r="S57" s="12"/>
      <c r="T57" s="12"/>
      <c r="U57" s="50"/>
      <c r="V57" s="13"/>
      <c r="W57" s="12"/>
      <c r="X57" s="14"/>
      <c r="Y57" s="51"/>
      <c r="Z57" s="12" t="s">
        <v>19</v>
      </c>
      <c r="AA57" s="14"/>
      <c r="AB57" s="14"/>
      <c r="AC57" s="75"/>
      <c r="AD57" s="73">
        <v>53</v>
      </c>
      <c r="AE57" s="100"/>
      <c r="AF57" s="97"/>
      <c r="AG57" s="97"/>
      <c r="AH57" s="97"/>
      <c r="AI57" s="115"/>
      <c r="AJ57" s="104"/>
      <c r="AK57" s="97"/>
      <c r="AL57" s="102"/>
      <c r="AM57" s="116"/>
      <c r="AN57" s="12" t="s">
        <v>19</v>
      </c>
      <c r="AO57" s="102"/>
      <c r="AP57" s="102"/>
      <c r="AQ57" s="60"/>
      <c r="AR57" s="73">
        <v>53</v>
      </c>
      <c r="AS57" s="100"/>
      <c r="AT57" s="97"/>
      <c r="AU57" s="97"/>
      <c r="AV57" s="97"/>
      <c r="AW57" s="115"/>
      <c r="AX57" s="104"/>
      <c r="AY57" s="97"/>
      <c r="AZ57" s="102"/>
      <c r="BA57" s="116"/>
      <c r="BB57" s="12" t="s">
        <v>19</v>
      </c>
      <c r="BC57" s="102"/>
      <c r="BD57" s="102"/>
      <c r="BE57" s="60"/>
      <c r="BF57" s="73">
        <v>53</v>
      </c>
      <c r="BG57" s="125" t="str">
        <f t="shared" si="64"/>
        <v/>
      </c>
      <c r="BH57" s="125" t="str">
        <f t="shared" si="65"/>
        <v/>
      </c>
      <c r="BI57" s="125" t="str">
        <f t="shared" si="66"/>
        <v/>
      </c>
      <c r="BJ57" s="125" t="str">
        <f t="shared" si="67"/>
        <v/>
      </c>
      <c r="BK57" s="125" t="str">
        <f t="shared" si="68"/>
        <v/>
      </c>
      <c r="BL57" s="125" t="str">
        <f t="shared" si="69"/>
        <v/>
      </c>
      <c r="BM57" s="125" t="str">
        <f t="shared" si="70"/>
        <v/>
      </c>
      <c r="BN57" s="125" t="str">
        <f t="shared" si="71"/>
        <v/>
      </c>
      <c r="BO57" s="125" t="str">
        <f t="shared" si="72"/>
        <v/>
      </c>
      <c r="BP57" s="125" t="str">
        <f t="shared" si="73"/>
        <v>CUMPLE</v>
      </c>
      <c r="BQ57" s="125" t="str">
        <f t="shared" si="74"/>
        <v/>
      </c>
      <c r="BR57" s="125" t="str">
        <f t="shared" si="75"/>
        <v/>
      </c>
      <c r="BS57" s="60"/>
      <c r="BT57" s="73">
        <v>53</v>
      </c>
      <c r="BU57" s="100"/>
      <c r="BV57" s="97"/>
      <c r="BW57" s="97"/>
      <c r="BX57" s="97"/>
      <c r="BY57" s="115"/>
      <c r="BZ57" s="104"/>
      <c r="CA57" s="97"/>
      <c r="CB57" s="102"/>
      <c r="CC57" s="116"/>
      <c r="CD57" s="117" t="s">
        <v>349</v>
      </c>
      <c r="CE57" s="102"/>
      <c r="CF57" s="102"/>
      <c r="CG57" s="60"/>
      <c r="CH57" s="73">
        <v>53</v>
      </c>
      <c r="CI57" s="74">
        <f t="shared" si="76"/>
        <v>0</v>
      </c>
      <c r="CJ57" s="74">
        <f t="shared" si="77"/>
        <v>0</v>
      </c>
      <c r="CK57" s="74">
        <f t="shared" si="78"/>
        <v>0</v>
      </c>
      <c r="CL57" s="74">
        <f t="shared" si="79"/>
        <v>0</v>
      </c>
      <c r="CM57" s="74">
        <f t="shared" si="80"/>
        <v>0</v>
      </c>
      <c r="CN57" s="74">
        <f t="shared" si="81"/>
        <v>0</v>
      </c>
      <c r="CO57" s="74">
        <f t="shared" si="82"/>
        <v>0</v>
      </c>
      <c r="CP57" s="74">
        <f t="shared" si="83"/>
        <v>0</v>
      </c>
      <c r="CQ57" s="74">
        <f t="shared" si="84"/>
        <v>0</v>
      </c>
      <c r="CR57" s="74">
        <f t="shared" si="85"/>
        <v>20</v>
      </c>
      <c r="CS57" s="74">
        <f t="shared" si="86"/>
        <v>0</v>
      </c>
      <c r="CT57" s="74">
        <f t="shared" si="87"/>
        <v>0</v>
      </c>
      <c r="CU57" s="60"/>
      <c r="CV57" s="132">
        <v>53</v>
      </c>
      <c r="CW57" s="139"/>
      <c r="CX57" s="140"/>
      <c r="CY57" s="140"/>
      <c r="CZ57" s="140"/>
      <c r="DA57" s="162"/>
      <c r="DB57" s="144"/>
      <c r="DC57" s="140"/>
      <c r="DD57" s="143"/>
      <c r="DE57" s="163"/>
      <c r="DF57" s="133">
        <v>87667300</v>
      </c>
      <c r="DG57" s="143"/>
      <c r="DH57" s="143"/>
      <c r="DI57" s="120"/>
      <c r="DJ57" s="126">
        <v>53</v>
      </c>
      <c r="DK57" s="127">
        <f t="shared" si="50"/>
        <v>0</v>
      </c>
      <c r="DL57" s="127">
        <f t="shared" si="51"/>
        <v>0</v>
      </c>
      <c r="DM57" s="127">
        <f t="shared" si="52"/>
        <v>0</v>
      </c>
      <c r="DN57" s="127">
        <f t="shared" si="53"/>
        <v>0</v>
      </c>
      <c r="DO57" s="127">
        <f t="shared" si="54"/>
        <v>0</v>
      </c>
      <c r="DP57" s="127">
        <f t="shared" si="55"/>
        <v>0</v>
      </c>
      <c r="DQ57" s="127">
        <f t="shared" si="56"/>
        <v>0</v>
      </c>
      <c r="DR57" s="127">
        <f t="shared" si="57"/>
        <v>0</v>
      </c>
      <c r="DS57" s="127">
        <f t="shared" si="58"/>
        <v>0</v>
      </c>
      <c r="DT57" s="127">
        <f t="shared" si="59"/>
        <v>87667300</v>
      </c>
      <c r="DU57" s="127">
        <f t="shared" si="60"/>
        <v>0</v>
      </c>
      <c r="DV57" s="127">
        <f t="shared" si="61"/>
        <v>0</v>
      </c>
      <c r="DW57" s="169">
        <f t="array" ref="DW57">+MIN(IF(DK57:DV57&lt;&gt;0,DK57:DV57))</f>
        <v>87667300</v>
      </c>
      <c r="DX57" s="167">
        <v>108252514</v>
      </c>
      <c r="DY57" s="165" t="str">
        <f t="shared" si="88"/>
        <v>Cumple</v>
      </c>
      <c r="DZ57" s="122"/>
      <c r="EA57" s="145">
        <v>53</v>
      </c>
      <c r="EB57" s="171">
        <f t="shared" si="89"/>
        <v>0</v>
      </c>
      <c r="EC57" s="171">
        <f t="shared" si="90"/>
        <v>0</v>
      </c>
      <c r="ED57" s="171">
        <f t="shared" si="91"/>
        <v>0</v>
      </c>
      <c r="EE57" s="171">
        <f t="shared" si="92"/>
        <v>0</v>
      </c>
      <c r="EF57" s="171">
        <f t="shared" si="93"/>
        <v>0</v>
      </c>
      <c r="EG57" s="171">
        <f t="shared" si="94"/>
        <v>0</v>
      </c>
      <c r="EH57" s="171">
        <f t="shared" si="95"/>
        <v>0</v>
      </c>
      <c r="EI57" s="171">
        <f t="shared" si="96"/>
        <v>0</v>
      </c>
      <c r="EJ57" s="171">
        <f t="shared" si="97"/>
        <v>0</v>
      </c>
      <c r="EK57" s="171">
        <f t="shared" si="98"/>
        <v>40</v>
      </c>
      <c r="EL57" s="171">
        <f t="shared" si="99"/>
        <v>0</v>
      </c>
      <c r="EM57" s="171">
        <f t="shared" si="100"/>
        <v>0</v>
      </c>
      <c r="EN57" s="120"/>
      <c r="EO57" s="119">
        <v>53</v>
      </c>
      <c r="EP57" s="177">
        <f t="shared" si="101"/>
        <v>60</v>
      </c>
      <c r="EQ57" s="178" t="str">
        <f>+IF(MAXA(ES57:FD57)=0,"NO ADJUDICADO Y DESIERTO",HLOOKUP(MAXA(ES57:FD57),ES57:$FD$65,(62-EO57),FALSE))</f>
        <v>SANDOX</v>
      </c>
      <c r="ER57" s="179">
        <f t="shared" si="63"/>
        <v>87667300</v>
      </c>
      <c r="ES57" s="180">
        <f t="shared" si="102"/>
        <v>0</v>
      </c>
      <c r="ET57" s="180">
        <f t="shared" si="103"/>
        <v>0</v>
      </c>
      <c r="EU57" s="180">
        <f t="shared" si="104"/>
        <v>0</v>
      </c>
      <c r="EV57" s="180">
        <f t="shared" si="105"/>
        <v>0</v>
      </c>
      <c r="EW57" s="180">
        <f t="shared" si="106"/>
        <v>0</v>
      </c>
      <c r="EX57" s="180">
        <f t="shared" si="107"/>
        <v>0</v>
      </c>
      <c r="EY57" s="180">
        <f t="shared" si="108"/>
        <v>0</v>
      </c>
      <c r="EZ57" s="180">
        <f t="shared" si="109"/>
        <v>0</v>
      </c>
      <c r="FA57" s="180">
        <f t="shared" si="110"/>
        <v>0</v>
      </c>
      <c r="FB57" s="180">
        <f t="shared" si="111"/>
        <v>60</v>
      </c>
      <c r="FC57" s="180">
        <f t="shared" si="112"/>
        <v>0</v>
      </c>
      <c r="FD57" s="180">
        <f t="shared" si="113"/>
        <v>0</v>
      </c>
      <c r="FE57" s="120"/>
      <c r="FF57" s="121"/>
      <c r="FG57" s="121"/>
      <c r="FH57" s="121"/>
      <c r="FI57" s="121"/>
      <c r="FJ57" s="121"/>
      <c r="FK57" s="121"/>
      <c r="FL57" s="121"/>
      <c r="FM57" s="121"/>
      <c r="FN57" s="121"/>
      <c r="FO57" s="121"/>
    </row>
    <row r="58" spans="1:171" ht="17.25" thickBot="1" x14ac:dyDescent="0.4">
      <c r="A58" s="60"/>
      <c r="B58" s="73">
        <v>54</v>
      </c>
      <c r="C58" s="11"/>
      <c r="D58" s="12"/>
      <c r="E58" s="12"/>
      <c r="F58" s="12"/>
      <c r="G58" s="20"/>
      <c r="H58" s="13"/>
      <c r="I58" s="12"/>
      <c r="J58" s="14"/>
      <c r="K58" s="14"/>
      <c r="L58" s="14"/>
      <c r="M58" s="14"/>
      <c r="N58" s="78"/>
      <c r="O58" s="60"/>
      <c r="P58" s="73">
        <v>54</v>
      </c>
      <c r="Q58" s="11"/>
      <c r="R58" s="12"/>
      <c r="S58" s="12"/>
      <c r="T58" s="12"/>
      <c r="U58" s="20"/>
      <c r="V58" s="13"/>
      <c r="W58" s="12"/>
      <c r="X58" s="14"/>
      <c r="Y58" s="14"/>
      <c r="Z58" s="14"/>
      <c r="AA58" s="14"/>
      <c r="AB58" s="78"/>
      <c r="AC58" s="75"/>
      <c r="AD58" s="73">
        <v>54</v>
      </c>
      <c r="AE58" s="100"/>
      <c r="AF58" s="97"/>
      <c r="AG58" s="97"/>
      <c r="AH58" s="97"/>
      <c r="AI58" s="101"/>
      <c r="AJ58" s="104"/>
      <c r="AK58" s="97"/>
      <c r="AL58" s="102"/>
      <c r="AM58" s="102"/>
      <c r="AN58" s="102"/>
      <c r="AO58" s="102"/>
      <c r="AP58" s="94"/>
      <c r="AQ58" s="60"/>
      <c r="AR58" s="73">
        <v>54</v>
      </c>
      <c r="AS58" s="100"/>
      <c r="AT58" s="97"/>
      <c r="AU58" s="97"/>
      <c r="AV58" s="97"/>
      <c r="AW58" s="101"/>
      <c r="AX58" s="104"/>
      <c r="AY58" s="97"/>
      <c r="AZ58" s="102"/>
      <c r="BA58" s="102"/>
      <c r="BB58" s="102"/>
      <c r="BC58" s="102"/>
      <c r="BD58" s="94"/>
      <c r="BE58" s="60"/>
      <c r="BF58" s="73">
        <v>54</v>
      </c>
      <c r="BG58" s="125" t="str">
        <f t="shared" si="64"/>
        <v/>
      </c>
      <c r="BH58" s="125" t="str">
        <f t="shared" si="65"/>
        <v/>
      </c>
      <c r="BI58" s="125" t="str">
        <f t="shared" si="66"/>
        <v/>
      </c>
      <c r="BJ58" s="125" t="str">
        <f t="shared" si="67"/>
        <v/>
      </c>
      <c r="BK58" s="125" t="str">
        <f t="shared" si="68"/>
        <v/>
      </c>
      <c r="BL58" s="125" t="str">
        <f t="shared" si="69"/>
        <v/>
      </c>
      <c r="BM58" s="125" t="str">
        <f t="shared" si="70"/>
        <v/>
      </c>
      <c r="BN58" s="125" t="str">
        <f t="shared" si="71"/>
        <v/>
      </c>
      <c r="BO58" s="125" t="str">
        <f t="shared" si="72"/>
        <v/>
      </c>
      <c r="BP58" s="125" t="str">
        <f t="shared" si="73"/>
        <v/>
      </c>
      <c r="BQ58" s="125" t="str">
        <f t="shared" si="74"/>
        <v/>
      </c>
      <c r="BR58" s="125" t="str">
        <f t="shared" si="75"/>
        <v/>
      </c>
      <c r="BS58" s="60"/>
      <c r="BT58" s="73">
        <v>54</v>
      </c>
      <c r="BU58" s="100"/>
      <c r="BV58" s="97"/>
      <c r="BW58" s="97"/>
      <c r="BX58" s="97"/>
      <c r="BY58" s="101"/>
      <c r="BZ58" s="104"/>
      <c r="CA58" s="97"/>
      <c r="CB58" s="102"/>
      <c r="CC58" s="102"/>
      <c r="CD58" s="102"/>
      <c r="CE58" s="102"/>
      <c r="CF58" s="94"/>
      <c r="CG58" s="60"/>
      <c r="CH58" s="73">
        <v>54</v>
      </c>
      <c r="CI58" s="74">
        <f t="shared" si="76"/>
        <v>0</v>
      </c>
      <c r="CJ58" s="74">
        <f t="shared" si="77"/>
        <v>0</v>
      </c>
      <c r="CK58" s="74">
        <f t="shared" si="78"/>
        <v>0</v>
      </c>
      <c r="CL58" s="74">
        <f t="shared" si="79"/>
        <v>0</v>
      </c>
      <c r="CM58" s="74">
        <f t="shared" si="80"/>
        <v>0</v>
      </c>
      <c r="CN58" s="74">
        <f t="shared" si="81"/>
        <v>0</v>
      </c>
      <c r="CO58" s="74">
        <f t="shared" si="82"/>
        <v>0</v>
      </c>
      <c r="CP58" s="74">
        <f t="shared" si="83"/>
        <v>0</v>
      </c>
      <c r="CQ58" s="74">
        <f t="shared" si="84"/>
        <v>0</v>
      </c>
      <c r="CR58" s="74">
        <f t="shared" si="85"/>
        <v>0</v>
      </c>
      <c r="CS58" s="74">
        <f t="shared" si="86"/>
        <v>0</v>
      </c>
      <c r="CT58" s="74">
        <f t="shared" si="87"/>
        <v>0</v>
      </c>
      <c r="CU58" s="60"/>
      <c r="CV58" s="132">
        <v>54</v>
      </c>
      <c r="CW58" s="139"/>
      <c r="CX58" s="140"/>
      <c r="CY58" s="140"/>
      <c r="CZ58" s="140"/>
      <c r="DA58" s="141"/>
      <c r="DB58" s="144"/>
      <c r="DC58" s="140"/>
      <c r="DD58" s="143"/>
      <c r="DE58" s="143"/>
      <c r="DF58" s="143"/>
      <c r="DG58" s="143"/>
      <c r="DH58" s="136"/>
      <c r="DI58" s="120"/>
      <c r="DJ58" s="126">
        <v>54</v>
      </c>
      <c r="DK58" s="127">
        <f t="shared" si="50"/>
        <v>0</v>
      </c>
      <c r="DL58" s="127">
        <f t="shared" si="51"/>
        <v>0</v>
      </c>
      <c r="DM58" s="127">
        <f t="shared" si="52"/>
        <v>0</v>
      </c>
      <c r="DN58" s="127">
        <f t="shared" si="53"/>
        <v>0</v>
      </c>
      <c r="DO58" s="127">
        <f t="shared" si="54"/>
        <v>0</v>
      </c>
      <c r="DP58" s="127">
        <f t="shared" si="55"/>
        <v>0</v>
      </c>
      <c r="DQ58" s="127">
        <f t="shared" si="56"/>
        <v>0</v>
      </c>
      <c r="DR58" s="127">
        <f t="shared" si="57"/>
        <v>0</v>
      </c>
      <c r="DS58" s="127">
        <f t="shared" si="58"/>
        <v>0</v>
      </c>
      <c r="DT58" s="127">
        <f t="shared" si="59"/>
        <v>0</v>
      </c>
      <c r="DU58" s="127">
        <f t="shared" si="60"/>
        <v>0</v>
      </c>
      <c r="DV58" s="127">
        <f t="shared" si="61"/>
        <v>0</v>
      </c>
      <c r="DW58" s="169">
        <f t="array" ref="DW58">+MIN(IF(DK58:DV58&lt;&gt;0,DK58:DV58))</f>
        <v>0</v>
      </c>
      <c r="DX58" s="166">
        <v>92768478</v>
      </c>
      <c r="DY58" s="165" t="str">
        <f t="shared" si="88"/>
        <v>Cumple</v>
      </c>
      <c r="DZ58" s="122"/>
      <c r="EA58" s="145">
        <v>54</v>
      </c>
      <c r="EB58" s="171">
        <f t="shared" si="89"/>
        <v>0</v>
      </c>
      <c r="EC58" s="171">
        <f t="shared" si="90"/>
        <v>0</v>
      </c>
      <c r="ED58" s="171">
        <f t="shared" si="91"/>
        <v>0</v>
      </c>
      <c r="EE58" s="171">
        <f t="shared" si="92"/>
        <v>0</v>
      </c>
      <c r="EF58" s="171">
        <f t="shared" si="93"/>
        <v>0</v>
      </c>
      <c r="EG58" s="171">
        <f t="shared" si="94"/>
        <v>0</v>
      </c>
      <c r="EH58" s="171">
        <f t="shared" si="95"/>
        <v>0</v>
      </c>
      <c r="EI58" s="171">
        <f t="shared" si="96"/>
        <v>0</v>
      </c>
      <c r="EJ58" s="171">
        <f t="shared" si="97"/>
        <v>0</v>
      </c>
      <c r="EK58" s="171">
        <f t="shared" si="98"/>
        <v>0</v>
      </c>
      <c r="EL58" s="171">
        <f t="shared" si="99"/>
        <v>0</v>
      </c>
      <c r="EM58" s="171">
        <f t="shared" si="100"/>
        <v>0</v>
      </c>
      <c r="EN58" s="120"/>
      <c r="EO58" s="119">
        <v>54</v>
      </c>
      <c r="EP58" s="177">
        <f t="shared" si="101"/>
        <v>0</v>
      </c>
      <c r="EQ58" s="178" t="str">
        <f>+IF(MAXA(ES58:FD58)=0,"NO ADJUDICADO Y DESIERTO",HLOOKUP(MAXA(ES58:FD58),ES58:$FD$65,(62-EO58),FALSE))</f>
        <v>NO ADJUDICADO Y DESIERTO</v>
      </c>
      <c r="ER58" s="179">
        <f t="shared" si="63"/>
        <v>0</v>
      </c>
      <c r="ES58" s="180">
        <f t="shared" si="102"/>
        <v>0</v>
      </c>
      <c r="ET58" s="180">
        <f t="shared" si="103"/>
        <v>0</v>
      </c>
      <c r="EU58" s="180">
        <f t="shared" si="104"/>
        <v>0</v>
      </c>
      <c r="EV58" s="180">
        <f t="shared" si="105"/>
        <v>0</v>
      </c>
      <c r="EW58" s="180">
        <f t="shared" si="106"/>
        <v>0</v>
      </c>
      <c r="EX58" s="180">
        <f t="shared" si="107"/>
        <v>0</v>
      </c>
      <c r="EY58" s="180">
        <f t="shared" si="108"/>
        <v>0</v>
      </c>
      <c r="EZ58" s="180">
        <f t="shared" si="109"/>
        <v>0</v>
      </c>
      <c r="FA58" s="180">
        <f t="shared" si="110"/>
        <v>0</v>
      </c>
      <c r="FB58" s="180">
        <f t="shared" si="111"/>
        <v>0</v>
      </c>
      <c r="FC58" s="180">
        <f t="shared" si="112"/>
        <v>0</v>
      </c>
      <c r="FD58" s="180">
        <f t="shared" si="113"/>
        <v>0</v>
      </c>
      <c r="FE58" s="120"/>
      <c r="FF58" s="121"/>
      <c r="FG58" s="121"/>
      <c r="FH58" s="121"/>
      <c r="FI58" s="121"/>
      <c r="FJ58" s="121"/>
      <c r="FK58" s="121"/>
      <c r="FL58" s="121"/>
      <c r="FM58" s="121"/>
      <c r="FN58" s="121"/>
      <c r="FO58" s="121"/>
    </row>
    <row r="59" spans="1:171" ht="16.5" hidden="1" x14ac:dyDescent="0.35">
      <c r="A59" s="60"/>
      <c r="B59" s="73">
        <v>55</v>
      </c>
      <c r="C59" s="84"/>
      <c r="D59" s="84"/>
      <c r="E59" s="84"/>
      <c r="F59" s="87" t="s">
        <v>19</v>
      </c>
      <c r="G59" s="87" t="s">
        <v>19</v>
      </c>
      <c r="H59" s="84"/>
      <c r="I59" s="84"/>
      <c r="J59" s="87"/>
      <c r="K59" s="87" t="s">
        <v>19</v>
      </c>
      <c r="L59" s="87"/>
      <c r="M59" s="87"/>
      <c r="N59" s="87"/>
      <c r="O59" s="60"/>
      <c r="P59" s="73">
        <v>55</v>
      </c>
      <c r="Q59" s="84"/>
      <c r="R59" s="84"/>
      <c r="S59" s="84"/>
      <c r="T59" s="12" t="s">
        <v>80</v>
      </c>
      <c r="U59" s="87" t="s">
        <v>19</v>
      </c>
      <c r="V59" s="84"/>
      <c r="W59" s="84"/>
      <c r="X59" s="87"/>
      <c r="Y59" s="87" t="s">
        <v>19</v>
      </c>
      <c r="Z59" s="87"/>
      <c r="AA59" s="87"/>
      <c r="AB59" s="87"/>
      <c r="AC59" s="75"/>
      <c r="AD59" s="73">
        <v>55</v>
      </c>
      <c r="AE59" s="108"/>
      <c r="AF59" s="108"/>
      <c r="AG59" s="108"/>
      <c r="AH59" s="12" t="s">
        <v>19</v>
      </c>
      <c r="AI59" s="87" t="s">
        <v>19</v>
      </c>
      <c r="AJ59" s="108"/>
      <c r="AK59" s="108"/>
      <c r="AL59" s="111"/>
      <c r="AM59" s="87" t="s">
        <v>19</v>
      </c>
      <c r="AN59" s="111"/>
      <c r="AO59" s="111"/>
      <c r="AP59" s="111"/>
      <c r="AQ59" s="60"/>
      <c r="AR59" s="73">
        <v>55</v>
      </c>
      <c r="AS59" s="108"/>
      <c r="AT59" s="108"/>
      <c r="AU59" s="108"/>
      <c r="AV59" s="12" t="s">
        <v>19</v>
      </c>
      <c r="AW59" s="87" t="s">
        <v>19</v>
      </c>
      <c r="AX59" s="108"/>
      <c r="AY59" s="108"/>
      <c r="AZ59" s="111"/>
      <c r="BA59" s="87" t="s">
        <v>19</v>
      </c>
      <c r="BB59" s="111"/>
      <c r="BC59" s="111"/>
      <c r="BD59" s="111"/>
      <c r="BE59" s="60"/>
      <c r="BF59" s="73">
        <v>55</v>
      </c>
      <c r="BG59" s="125" t="str">
        <f t="shared" si="64"/>
        <v/>
      </c>
      <c r="BH59" s="125" t="str">
        <f t="shared" si="65"/>
        <v/>
      </c>
      <c r="BI59" s="125" t="str">
        <f t="shared" si="66"/>
        <v/>
      </c>
      <c r="BJ59" s="125" t="str">
        <f t="shared" si="67"/>
        <v>NO CUMPLE</v>
      </c>
      <c r="BK59" s="125" t="str">
        <f t="shared" si="68"/>
        <v>CUMPLE</v>
      </c>
      <c r="BL59" s="125" t="str">
        <f t="shared" si="69"/>
        <v/>
      </c>
      <c r="BM59" s="125" t="str">
        <f t="shared" si="70"/>
        <v/>
      </c>
      <c r="BN59" s="125" t="str">
        <f t="shared" si="71"/>
        <v/>
      </c>
      <c r="BO59" s="125" t="str">
        <f t="shared" si="72"/>
        <v>CUMPLE</v>
      </c>
      <c r="BP59" s="125" t="str">
        <f t="shared" si="73"/>
        <v/>
      </c>
      <c r="BQ59" s="125" t="str">
        <f t="shared" si="74"/>
        <v/>
      </c>
      <c r="BR59" s="125" t="str">
        <f t="shared" si="75"/>
        <v/>
      </c>
      <c r="BS59" s="60"/>
      <c r="BT59" s="73">
        <v>55</v>
      </c>
      <c r="BU59" s="108"/>
      <c r="BV59" s="108"/>
      <c r="BW59" s="108"/>
      <c r="BX59" s="12" t="s">
        <v>353</v>
      </c>
      <c r="BY59" s="12" t="s">
        <v>349</v>
      </c>
      <c r="BZ59" s="108"/>
      <c r="CA59" s="108"/>
      <c r="CB59" s="111"/>
      <c r="CC59" s="117" t="s">
        <v>348</v>
      </c>
      <c r="CD59" s="111"/>
      <c r="CE59" s="111"/>
      <c r="CF59" s="111"/>
      <c r="CG59" s="60"/>
      <c r="CH59" s="73">
        <v>55</v>
      </c>
      <c r="CI59" s="74">
        <f t="shared" si="76"/>
        <v>0</v>
      </c>
      <c r="CJ59" s="74">
        <f t="shared" si="77"/>
        <v>0</v>
      </c>
      <c r="CK59" s="74">
        <f t="shared" si="78"/>
        <v>0</v>
      </c>
      <c r="CL59" s="74">
        <f t="shared" si="79"/>
        <v>0</v>
      </c>
      <c r="CM59" s="74">
        <f t="shared" si="80"/>
        <v>20</v>
      </c>
      <c r="CN59" s="74">
        <f t="shared" si="81"/>
        <v>0</v>
      </c>
      <c r="CO59" s="74">
        <f t="shared" si="82"/>
        <v>0</v>
      </c>
      <c r="CP59" s="74">
        <f t="shared" si="83"/>
        <v>0</v>
      </c>
      <c r="CQ59" s="74">
        <f t="shared" si="84"/>
        <v>60</v>
      </c>
      <c r="CR59" s="74">
        <f t="shared" si="85"/>
        <v>0</v>
      </c>
      <c r="CS59" s="74">
        <f t="shared" si="86"/>
        <v>0</v>
      </c>
      <c r="CT59" s="74">
        <f t="shared" si="87"/>
        <v>0</v>
      </c>
      <c r="CU59" s="60"/>
      <c r="CV59" s="132">
        <v>55</v>
      </c>
      <c r="CW59" s="153"/>
      <c r="CX59" s="153"/>
      <c r="CY59" s="153"/>
      <c r="CZ59" s="142">
        <v>13816807</v>
      </c>
      <c r="DA59" s="142">
        <v>15760836</v>
      </c>
      <c r="DB59" s="153"/>
      <c r="DC59" s="153"/>
      <c r="DD59" s="156"/>
      <c r="DE59" s="133">
        <v>13600272</v>
      </c>
      <c r="DF59" s="156"/>
      <c r="DG59" s="156"/>
      <c r="DH59" s="156"/>
      <c r="DI59" s="120"/>
      <c r="DJ59" s="126">
        <v>55</v>
      </c>
      <c r="DK59" s="127">
        <f t="shared" si="50"/>
        <v>0</v>
      </c>
      <c r="DL59" s="127">
        <f t="shared" si="51"/>
        <v>0</v>
      </c>
      <c r="DM59" s="127">
        <f t="shared" si="52"/>
        <v>0</v>
      </c>
      <c r="DN59" s="127">
        <f t="shared" si="53"/>
        <v>0</v>
      </c>
      <c r="DO59" s="127">
        <f t="shared" si="54"/>
        <v>15760836</v>
      </c>
      <c r="DP59" s="127">
        <f t="shared" si="55"/>
        <v>0</v>
      </c>
      <c r="DQ59" s="127">
        <f t="shared" si="56"/>
        <v>0</v>
      </c>
      <c r="DR59" s="127">
        <f t="shared" si="57"/>
        <v>0</v>
      </c>
      <c r="DS59" s="127">
        <f t="shared" si="58"/>
        <v>13600272</v>
      </c>
      <c r="DT59" s="127">
        <f t="shared" si="59"/>
        <v>0</v>
      </c>
      <c r="DU59" s="127">
        <f t="shared" si="60"/>
        <v>0</v>
      </c>
      <c r="DV59" s="127">
        <f t="shared" si="61"/>
        <v>0</v>
      </c>
      <c r="DW59" s="169">
        <f t="array" ref="DW59">+MIN(IF(DK59:DV59&lt;&gt;0,DK59:DV59))</f>
        <v>13600272</v>
      </c>
      <c r="DX59" s="166">
        <v>15889832</v>
      </c>
      <c r="DY59" s="165" t="str">
        <f t="shared" si="88"/>
        <v>Cumple</v>
      </c>
      <c r="DZ59" s="122"/>
      <c r="EA59" s="145">
        <v>55</v>
      </c>
      <c r="EB59" s="171">
        <f t="shared" si="89"/>
        <v>0</v>
      </c>
      <c r="EC59" s="171">
        <f t="shared" si="90"/>
        <v>0</v>
      </c>
      <c r="ED59" s="171">
        <f t="shared" si="91"/>
        <v>0</v>
      </c>
      <c r="EE59" s="171">
        <f t="shared" si="92"/>
        <v>0</v>
      </c>
      <c r="EF59" s="171">
        <f t="shared" si="93"/>
        <v>34.51662589471777</v>
      </c>
      <c r="EG59" s="171">
        <f t="shared" si="94"/>
        <v>0</v>
      </c>
      <c r="EH59" s="171">
        <f t="shared" si="95"/>
        <v>0</v>
      </c>
      <c r="EI59" s="171">
        <f t="shared" si="96"/>
        <v>0</v>
      </c>
      <c r="EJ59" s="171">
        <f t="shared" si="97"/>
        <v>40</v>
      </c>
      <c r="EK59" s="171">
        <f t="shared" si="98"/>
        <v>0</v>
      </c>
      <c r="EL59" s="171">
        <f t="shared" si="99"/>
        <v>0</v>
      </c>
      <c r="EM59" s="171">
        <f t="shared" si="100"/>
        <v>0</v>
      </c>
      <c r="EN59" s="120"/>
      <c r="EO59" s="119">
        <v>55</v>
      </c>
      <c r="EP59" s="177">
        <f t="shared" si="101"/>
        <v>100</v>
      </c>
      <c r="EQ59" s="178" t="str">
        <f>+IF(MAXA(ES59:FD59)=0,"NO ADJUDICADO Y DESIERTO",HLOOKUP(MAXA(ES59:FD59),ES59:$FD$65,(62-EO59),FALSE))</f>
        <v>ICL</v>
      </c>
      <c r="ER59" s="179">
        <f t="shared" si="63"/>
        <v>13600272</v>
      </c>
      <c r="ES59" s="180">
        <f t="shared" si="102"/>
        <v>0</v>
      </c>
      <c r="ET59" s="180">
        <f t="shared" si="103"/>
        <v>0</v>
      </c>
      <c r="EU59" s="180">
        <f t="shared" si="104"/>
        <v>0</v>
      </c>
      <c r="EV59" s="180">
        <f t="shared" si="105"/>
        <v>0</v>
      </c>
      <c r="EW59" s="180">
        <f t="shared" si="106"/>
        <v>54.51662589471777</v>
      </c>
      <c r="EX59" s="180">
        <f t="shared" si="107"/>
        <v>0</v>
      </c>
      <c r="EY59" s="180">
        <f t="shared" si="108"/>
        <v>0</v>
      </c>
      <c r="EZ59" s="180">
        <f t="shared" si="109"/>
        <v>0</v>
      </c>
      <c r="FA59" s="180">
        <f t="shared" si="110"/>
        <v>100</v>
      </c>
      <c r="FB59" s="180">
        <f t="shared" si="111"/>
        <v>0</v>
      </c>
      <c r="FC59" s="180">
        <f t="shared" si="112"/>
        <v>0</v>
      </c>
      <c r="FD59" s="180">
        <f t="shared" si="113"/>
        <v>0</v>
      </c>
      <c r="FE59" s="120"/>
      <c r="FF59" s="121"/>
      <c r="FG59" s="121"/>
      <c r="FH59" s="121"/>
      <c r="FI59" s="121"/>
      <c r="FJ59" s="121"/>
      <c r="FK59" s="121"/>
      <c r="FL59" s="121"/>
      <c r="FM59" s="121"/>
      <c r="FN59" s="121"/>
      <c r="FO59" s="121"/>
    </row>
    <row r="60" spans="1:171" ht="17.25" hidden="1" thickBot="1" x14ac:dyDescent="0.4">
      <c r="A60" s="60"/>
      <c r="B60" s="73">
        <v>56</v>
      </c>
      <c r="C60" s="89"/>
      <c r="D60" s="89"/>
      <c r="E60" s="89"/>
      <c r="F60" s="89"/>
      <c r="G60" s="17" t="s">
        <v>80</v>
      </c>
      <c r="H60" s="89"/>
      <c r="I60" s="89"/>
      <c r="J60" s="90"/>
      <c r="K60" s="90" t="s">
        <v>19</v>
      </c>
      <c r="L60" s="90"/>
      <c r="M60" s="90"/>
      <c r="N60" s="90"/>
      <c r="O60" s="60"/>
      <c r="P60" s="73">
        <v>56</v>
      </c>
      <c r="Q60" s="89"/>
      <c r="R60" s="89"/>
      <c r="S60" s="89"/>
      <c r="T60" s="89"/>
      <c r="U60" s="17" t="s">
        <v>80</v>
      </c>
      <c r="V60" s="89"/>
      <c r="W60" s="89"/>
      <c r="X60" s="90"/>
      <c r="Y60" s="90" t="s">
        <v>19</v>
      </c>
      <c r="Z60" s="90"/>
      <c r="AA60" s="90"/>
      <c r="AB60" s="90"/>
      <c r="AC60" s="75"/>
      <c r="AD60" s="73">
        <v>56</v>
      </c>
      <c r="AE60" s="113"/>
      <c r="AF60" s="113"/>
      <c r="AG60" s="113"/>
      <c r="AH60" s="113"/>
      <c r="AI60" s="12" t="s">
        <v>19</v>
      </c>
      <c r="AJ60" s="113"/>
      <c r="AK60" s="113"/>
      <c r="AL60" s="114"/>
      <c r="AM60" s="90" t="s">
        <v>19</v>
      </c>
      <c r="AN60" s="114"/>
      <c r="AO60" s="114"/>
      <c r="AP60" s="114"/>
      <c r="AQ60" s="60"/>
      <c r="AR60" s="73">
        <v>56</v>
      </c>
      <c r="AS60" s="113"/>
      <c r="AT60" s="113"/>
      <c r="AU60" s="113"/>
      <c r="AV60" s="113"/>
      <c r="AW60" s="12" t="s">
        <v>19</v>
      </c>
      <c r="AX60" s="113"/>
      <c r="AY60" s="113"/>
      <c r="AZ60" s="114"/>
      <c r="BA60" s="90" t="s">
        <v>19</v>
      </c>
      <c r="BB60" s="114"/>
      <c r="BC60" s="114"/>
      <c r="BD60" s="114"/>
      <c r="BE60" s="60"/>
      <c r="BF60" s="73">
        <v>56</v>
      </c>
      <c r="BG60" s="125" t="str">
        <f t="shared" si="64"/>
        <v/>
      </c>
      <c r="BH60" s="125" t="str">
        <f t="shared" si="65"/>
        <v/>
      </c>
      <c r="BI60" s="125" t="str">
        <f t="shared" si="66"/>
        <v/>
      </c>
      <c r="BJ60" s="125" t="str">
        <f t="shared" si="67"/>
        <v/>
      </c>
      <c r="BK60" s="125" t="str">
        <f t="shared" si="68"/>
        <v>NO CUMPLE</v>
      </c>
      <c r="BL60" s="125" t="str">
        <f t="shared" si="69"/>
        <v/>
      </c>
      <c r="BM60" s="125" t="str">
        <f t="shared" si="70"/>
        <v/>
      </c>
      <c r="BN60" s="125" t="str">
        <f t="shared" si="71"/>
        <v/>
      </c>
      <c r="BO60" s="125" t="str">
        <f t="shared" si="72"/>
        <v>CUMPLE</v>
      </c>
      <c r="BP60" s="125" t="str">
        <f t="shared" si="73"/>
        <v/>
      </c>
      <c r="BQ60" s="125" t="str">
        <f t="shared" si="74"/>
        <v/>
      </c>
      <c r="BR60" s="125" t="str">
        <f t="shared" si="75"/>
        <v/>
      </c>
      <c r="BS60" s="60"/>
      <c r="BT60" s="73">
        <v>56</v>
      </c>
      <c r="BU60" s="113"/>
      <c r="BV60" s="113"/>
      <c r="BW60" s="113"/>
      <c r="BX60" s="113"/>
      <c r="BY60" s="12" t="s">
        <v>349</v>
      </c>
      <c r="BZ60" s="113"/>
      <c r="CA60" s="113"/>
      <c r="CB60" s="114"/>
      <c r="CC60" s="117" t="s">
        <v>348</v>
      </c>
      <c r="CD60" s="114"/>
      <c r="CE60" s="114"/>
      <c r="CF60" s="114"/>
      <c r="CG60" s="60"/>
      <c r="CH60" s="73">
        <v>56</v>
      </c>
      <c r="CI60" s="74">
        <f t="shared" si="76"/>
        <v>0</v>
      </c>
      <c r="CJ60" s="74">
        <f t="shared" si="77"/>
        <v>0</v>
      </c>
      <c r="CK60" s="74">
        <f t="shared" si="78"/>
        <v>0</v>
      </c>
      <c r="CL60" s="74">
        <f t="shared" si="79"/>
        <v>0</v>
      </c>
      <c r="CM60" s="74">
        <f t="shared" si="80"/>
        <v>20</v>
      </c>
      <c r="CN60" s="74">
        <f t="shared" si="81"/>
        <v>0</v>
      </c>
      <c r="CO60" s="74">
        <f t="shared" si="82"/>
        <v>0</v>
      </c>
      <c r="CP60" s="74">
        <f t="shared" si="83"/>
        <v>0</v>
      </c>
      <c r="CQ60" s="74">
        <f t="shared" si="84"/>
        <v>60</v>
      </c>
      <c r="CR60" s="74">
        <f t="shared" si="85"/>
        <v>0</v>
      </c>
      <c r="CS60" s="74">
        <f t="shared" si="86"/>
        <v>0</v>
      </c>
      <c r="CT60" s="74">
        <f t="shared" si="87"/>
        <v>0</v>
      </c>
      <c r="CU60" s="60"/>
      <c r="CV60" s="132">
        <v>56</v>
      </c>
      <c r="CW60" s="159"/>
      <c r="CX60" s="159"/>
      <c r="CY60" s="159"/>
      <c r="CZ60" s="159"/>
      <c r="DA60" s="142">
        <v>6126120</v>
      </c>
      <c r="DB60" s="159"/>
      <c r="DC60" s="159"/>
      <c r="DD60" s="160"/>
      <c r="DE60" s="133">
        <v>5552778</v>
      </c>
      <c r="DF60" s="160"/>
      <c r="DG60" s="160"/>
      <c r="DH60" s="160"/>
      <c r="DI60" s="120"/>
      <c r="DJ60" s="126">
        <v>56</v>
      </c>
      <c r="DK60" s="127">
        <f t="shared" si="50"/>
        <v>0</v>
      </c>
      <c r="DL60" s="127">
        <f t="shared" si="51"/>
        <v>0</v>
      </c>
      <c r="DM60" s="127">
        <f t="shared" si="52"/>
        <v>0</v>
      </c>
      <c r="DN60" s="127">
        <f t="shared" si="53"/>
        <v>0</v>
      </c>
      <c r="DO60" s="127">
        <f t="shared" si="54"/>
        <v>0</v>
      </c>
      <c r="DP60" s="127">
        <f t="shared" si="55"/>
        <v>0</v>
      </c>
      <c r="DQ60" s="127">
        <f t="shared" si="56"/>
        <v>0</v>
      </c>
      <c r="DR60" s="127">
        <f t="shared" si="57"/>
        <v>0</v>
      </c>
      <c r="DS60" s="127">
        <f t="shared" si="58"/>
        <v>5552778</v>
      </c>
      <c r="DT60" s="127">
        <f t="shared" si="59"/>
        <v>0</v>
      </c>
      <c r="DU60" s="127">
        <f t="shared" si="60"/>
        <v>0</v>
      </c>
      <c r="DV60" s="127">
        <f t="shared" si="61"/>
        <v>0</v>
      </c>
      <c r="DW60" s="169">
        <f t="array" ref="DW60">+MIN(IF(DK60:DV60&lt;&gt;0,DK60:DV60))</f>
        <v>5552778</v>
      </c>
      <c r="DX60" s="168">
        <v>6346270</v>
      </c>
      <c r="DY60" s="165" t="str">
        <f t="shared" si="88"/>
        <v>Cumple</v>
      </c>
      <c r="DZ60" s="122"/>
      <c r="EA60" s="145">
        <v>56</v>
      </c>
      <c r="EB60" s="171">
        <f t="shared" si="89"/>
        <v>0</v>
      </c>
      <c r="EC60" s="171">
        <f t="shared" si="90"/>
        <v>0</v>
      </c>
      <c r="ED60" s="171">
        <f t="shared" si="91"/>
        <v>0</v>
      </c>
      <c r="EE60" s="171">
        <f t="shared" si="92"/>
        <v>0</v>
      </c>
      <c r="EF60" s="171">
        <f t="shared" si="93"/>
        <v>0</v>
      </c>
      <c r="EG60" s="171">
        <f t="shared" si="94"/>
        <v>0</v>
      </c>
      <c r="EH60" s="171">
        <f t="shared" si="95"/>
        <v>0</v>
      </c>
      <c r="EI60" s="171">
        <f t="shared" si="96"/>
        <v>0</v>
      </c>
      <c r="EJ60" s="171">
        <f t="shared" si="97"/>
        <v>40</v>
      </c>
      <c r="EK60" s="171">
        <f t="shared" si="98"/>
        <v>0</v>
      </c>
      <c r="EL60" s="171">
        <f t="shared" si="99"/>
        <v>0</v>
      </c>
      <c r="EM60" s="171">
        <f t="shared" si="100"/>
        <v>0</v>
      </c>
      <c r="EN60" s="120"/>
      <c r="EO60" s="119">
        <v>56</v>
      </c>
      <c r="EP60" s="177">
        <f t="shared" si="101"/>
        <v>100</v>
      </c>
      <c r="EQ60" s="178" t="str">
        <f>+IF(MAXA(ES60:FD60)=0,"NO ADJUDICADO Y DESIERTO",HLOOKUP(MAXA(ES60:FD60),ES60:$FD$65,(62-EO60),FALSE))</f>
        <v>ICL</v>
      </c>
      <c r="ER60" s="179">
        <f t="shared" si="63"/>
        <v>5552778</v>
      </c>
      <c r="ES60" s="180">
        <f t="shared" si="102"/>
        <v>0</v>
      </c>
      <c r="ET60" s="180">
        <f t="shared" si="103"/>
        <v>0</v>
      </c>
      <c r="EU60" s="180">
        <f t="shared" si="104"/>
        <v>0</v>
      </c>
      <c r="EV60" s="180">
        <f t="shared" si="105"/>
        <v>0</v>
      </c>
      <c r="EW60" s="180">
        <f t="shared" si="106"/>
        <v>0</v>
      </c>
      <c r="EX60" s="180">
        <f t="shared" si="107"/>
        <v>0</v>
      </c>
      <c r="EY60" s="180">
        <f t="shared" si="108"/>
        <v>0</v>
      </c>
      <c r="EZ60" s="180">
        <f t="shared" si="109"/>
        <v>0</v>
      </c>
      <c r="FA60" s="180">
        <f t="shared" si="110"/>
        <v>100</v>
      </c>
      <c r="FB60" s="180">
        <f t="shared" si="111"/>
        <v>0</v>
      </c>
      <c r="FC60" s="180">
        <f t="shared" si="112"/>
        <v>0</v>
      </c>
      <c r="FD60" s="180">
        <f t="shared" si="113"/>
        <v>0</v>
      </c>
      <c r="FE60" s="120"/>
      <c r="FF60" s="121"/>
      <c r="FG60" s="121"/>
      <c r="FH60" s="121"/>
      <c r="FI60" s="121"/>
      <c r="FJ60" s="121"/>
      <c r="FK60" s="121"/>
      <c r="FL60" s="121"/>
      <c r="FM60" s="121"/>
      <c r="FN60" s="121"/>
      <c r="FO60" s="121"/>
    </row>
    <row r="61" spans="1:171" ht="17.25" thickBot="1" x14ac:dyDescent="0.4">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c r="BM61" s="60"/>
      <c r="BN61" s="60"/>
      <c r="BO61" s="60"/>
      <c r="BP61" s="60"/>
      <c r="BQ61" s="60"/>
      <c r="BR61" s="60"/>
      <c r="BS61" s="60"/>
      <c r="BT61" s="60"/>
      <c r="BU61" s="60"/>
      <c r="BV61" s="60"/>
      <c r="BW61" s="60"/>
      <c r="BX61" s="60"/>
      <c r="BY61" s="60"/>
      <c r="BZ61" s="60"/>
      <c r="CA61" s="60"/>
      <c r="CB61" s="60"/>
      <c r="CC61" s="60"/>
      <c r="CD61" s="60"/>
      <c r="CE61" s="60"/>
      <c r="CF61" s="60"/>
      <c r="CG61" s="60"/>
      <c r="CH61" s="60"/>
      <c r="CI61" s="60"/>
      <c r="CJ61" s="60"/>
      <c r="CK61" s="60"/>
      <c r="CL61" s="60"/>
      <c r="CM61" s="60"/>
      <c r="CN61" s="60"/>
      <c r="CO61" s="60"/>
      <c r="CP61" s="60"/>
      <c r="CQ61" s="60"/>
      <c r="CR61" s="60"/>
      <c r="CS61" s="60"/>
      <c r="CT61" s="60"/>
      <c r="CU61" s="60"/>
      <c r="CV61" s="164" t="s">
        <v>357</v>
      </c>
      <c r="CW61" s="130">
        <f t="shared" ref="CW61:DH61" si="114">SUM(CW5:CW60)</f>
        <v>125735400</v>
      </c>
      <c r="CX61" s="130">
        <f t="shared" si="114"/>
        <v>13387500</v>
      </c>
      <c r="CY61" s="130">
        <f t="shared" si="114"/>
        <v>0</v>
      </c>
      <c r="CZ61" s="130">
        <f t="shared" si="114"/>
        <v>72591997</v>
      </c>
      <c r="DA61" s="130">
        <f t="shared" si="114"/>
        <v>110718852</v>
      </c>
      <c r="DB61" s="130">
        <f t="shared" si="114"/>
        <v>598410054</v>
      </c>
      <c r="DC61" s="130">
        <f t="shared" si="114"/>
        <v>43630874</v>
      </c>
      <c r="DD61" s="130">
        <f t="shared" si="114"/>
        <v>289834390</v>
      </c>
      <c r="DE61" s="130">
        <f t="shared" si="114"/>
        <v>107137366</v>
      </c>
      <c r="DF61" s="130">
        <f t="shared" si="114"/>
        <v>336620569</v>
      </c>
      <c r="DG61" s="131">
        <f t="shared" si="114"/>
        <v>513173220</v>
      </c>
      <c r="DH61" s="130">
        <f t="shared" si="114"/>
        <v>122354015</v>
      </c>
      <c r="DI61" s="123"/>
      <c r="DJ61" s="128" t="s">
        <v>357</v>
      </c>
      <c r="DK61" s="129">
        <f t="shared" ref="DK61:DV61" si="115">SUM(DK5:DK60)</f>
        <v>125735400</v>
      </c>
      <c r="DL61" s="129">
        <f t="shared" si="115"/>
        <v>13387500</v>
      </c>
      <c r="DM61" s="129">
        <f t="shared" si="115"/>
        <v>0</v>
      </c>
      <c r="DN61" s="129">
        <f t="shared" si="115"/>
        <v>0</v>
      </c>
      <c r="DO61" s="129">
        <f t="shared" si="115"/>
        <v>98894005</v>
      </c>
      <c r="DP61" s="129">
        <f t="shared" si="115"/>
        <v>536070646</v>
      </c>
      <c r="DQ61" s="129">
        <f t="shared" si="115"/>
        <v>0</v>
      </c>
      <c r="DR61" s="129">
        <f t="shared" si="115"/>
        <v>276982390</v>
      </c>
      <c r="DS61" s="129">
        <f t="shared" si="115"/>
        <v>107137366</v>
      </c>
      <c r="DT61" s="129">
        <f t="shared" si="115"/>
        <v>321372059</v>
      </c>
      <c r="DU61" s="129">
        <f t="shared" si="115"/>
        <v>0</v>
      </c>
      <c r="DV61" s="129">
        <f t="shared" si="115"/>
        <v>43906954</v>
      </c>
      <c r="DW61" s="343"/>
      <c r="DX61" s="344"/>
      <c r="DY61" s="345"/>
      <c r="DZ61" s="120"/>
      <c r="EA61" s="124"/>
      <c r="EB61" s="124"/>
      <c r="EC61" s="124"/>
      <c r="ED61" s="124"/>
      <c r="EE61" s="124"/>
      <c r="EF61" s="124"/>
      <c r="EG61" s="124"/>
      <c r="EH61" s="124"/>
      <c r="EI61" s="124"/>
      <c r="EJ61" s="124"/>
      <c r="EK61" s="124"/>
      <c r="EL61" s="124"/>
      <c r="EM61" s="124"/>
      <c r="EN61" s="120"/>
      <c r="EO61" s="181"/>
      <c r="EP61" s="181"/>
      <c r="EQ61" s="182"/>
      <c r="ER61" s="183">
        <f>SUM(ER5:ER60)</f>
        <v>959694424</v>
      </c>
      <c r="ES61" s="184"/>
      <c r="ET61" s="181"/>
      <c r="EU61" s="181"/>
      <c r="EV61" s="181"/>
      <c r="EW61" s="181"/>
      <c r="EX61" s="181"/>
      <c r="EY61" s="181"/>
      <c r="EZ61" s="181"/>
      <c r="FA61" s="181"/>
      <c r="FB61" s="181"/>
      <c r="FC61" s="181"/>
      <c r="FD61" s="181"/>
      <c r="FE61" s="120"/>
      <c r="FF61" s="121"/>
      <c r="FG61" s="121"/>
      <c r="FH61" s="121"/>
      <c r="FI61" s="121"/>
      <c r="FJ61" s="121"/>
      <c r="FK61" s="121"/>
      <c r="FL61" s="121"/>
      <c r="FM61" s="121"/>
      <c r="FN61" s="121"/>
      <c r="FO61" s="121"/>
    </row>
    <row r="62" spans="1:171" x14ac:dyDescent="0.2">
      <c r="DI62" s="121"/>
      <c r="DJ62" s="121"/>
      <c r="DK62" s="121"/>
      <c r="DL62" s="121"/>
      <c r="DM62" s="121"/>
      <c r="DN62" s="121"/>
      <c r="DO62" s="121"/>
      <c r="DP62" s="121"/>
      <c r="DQ62" s="121"/>
      <c r="DR62" s="121"/>
      <c r="DS62" s="121"/>
      <c r="DT62" s="121"/>
      <c r="DU62" s="121"/>
      <c r="DV62" s="121"/>
      <c r="DW62" s="170"/>
      <c r="DX62" s="121"/>
      <c r="DY62" s="121"/>
      <c r="DZ62" s="121"/>
      <c r="EA62" s="121"/>
      <c r="EB62" s="121"/>
      <c r="EC62" s="121"/>
      <c r="ED62" s="121"/>
      <c r="EE62" s="121"/>
      <c r="EF62" s="121"/>
      <c r="EG62" s="121"/>
      <c r="EH62" s="121"/>
      <c r="EI62" s="121"/>
      <c r="EJ62" s="121"/>
      <c r="EK62" s="121"/>
      <c r="EL62" s="121"/>
      <c r="EM62" s="121"/>
      <c r="EN62" s="121"/>
      <c r="EO62" s="121"/>
      <c r="EP62" s="121"/>
      <c r="EQ62" s="121"/>
      <c r="ER62" s="121"/>
      <c r="ES62" s="121"/>
      <c r="ET62" s="121"/>
      <c r="EU62" s="121"/>
      <c r="EV62" s="121"/>
      <c r="EW62" s="121"/>
      <c r="EX62" s="121"/>
      <c r="EY62" s="121"/>
      <c r="EZ62" s="121"/>
      <c r="FA62" s="121"/>
      <c r="FB62" s="121"/>
      <c r="FC62" s="121"/>
      <c r="FD62" s="121"/>
      <c r="FE62" s="121"/>
      <c r="FF62" s="121"/>
      <c r="FG62" s="121"/>
      <c r="FH62" s="121"/>
      <c r="FI62" s="121"/>
      <c r="FJ62" s="121"/>
      <c r="FK62" s="121"/>
      <c r="FL62" s="121"/>
      <c r="FM62" s="121"/>
      <c r="FN62" s="121"/>
      <c r="FO62" s="121"/>
    </row>
    <row r="63" spans="1:171" x14ac:dyDescent="0.2">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21"/>
      <c r="ES63" s="121"/>
      <c r="ET63" s="121"/>
      <c r="EU63" s="121"/>
      <c r="EV63" s="121"/>
      <c r="EW63" s="121"/>
      <c r="EX63" s="121"/>
      <c r="EY63" s="121"/>
      <c r="EZ63" s="121"/>
      <c r="FA63" s="121"/>
      <c r="FB63" s="121"/>
      <c r="FC63" s="121"/>
      <c r="FD63" s="121"/>
      <c r="FE63" s="121"/>
      <c r="FF63" s="121"/>
      <c r="FG63" s="121"/>
      <c r="FH63" s="121"/>
      <c r="FI63" s="121"/>
      <c r="FJ63" s="121"/>
      <c r="FK63" s="121"/>
      <c r="FL63" s="121"/>
      <c r="FM63" s="121"/>
      <c r="FN63" s="121"/>
      <c r="FO63" s="121"/>
    </row>
    <row r="64" spans="1:171" x14ac:dyDescent="0.2">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row>
    <row r="65" spans="149:160" ht="13.9" customHeight="1" x14ac:dyDescent="0.2">
      <c r="ES65" s="65" t="s">
        <v>5</v>
      </c>
      <c r="ET65" s="66" t="s">
        <v>6</v>
      </c>
      <c r="EU65" s="66" t="s">
        <v>7</v>
      </c>
      <c r="EV65" s="66" t="s">
        <v>8</v>
      </c>
      <c r="EW65" s="66" t="s">
        <v>9</v>
      </c>
      <c r="EX65" s="66" t="s">
        <v>10</v>
      </c>
      <c r="EY65" s="66" t="s">
        <v>214</v>
      </c>
      <c r="EZ65" s="66" t="s">
        <v>12</v>
      </c>
      <c r="FA65" s="66" t="s">
        <v>13</v>
      </c>
      <c r="FB65" s="66" t="s">
        <v>14</v>
      </c>
      <c r="FC65" s="66" t="s">
        <v>15</v>
      </c>
      <c r="FD65" s="66" t="s">
        <v>215</v>
      </c>
    </row>
  </sheetData>
  <autoFilter ref="A3:FE60" xr:uid="{00000000-0009-0000-0000-000002000000}">
    <filterColumn colId="1">
      <filters>
        <filter val="11"/>
        <filter val="19"/>
        <filter val="2"/>
        <filter val="20"/>
        <filter val="21"/>
        <filter val="22"/>
        <filter val="25"/>
        <filter val="3"/>
        <filter val="30"/>
        <filter val="31"/>
        <filter val="33"/>
        <filter val="34"/>
        <filter val="36"/>
        <filter val="37"/>
        <filter val="38"/>
        <filter val="4"/>
        <filter val="41"/>
        <filter val="42"/>
        <filter val="44"/>
        <filter val="52"/>
        <filter val="54"/>
        <filter val="7"/>
      </filters>
    </filterColumn>
    <filterColumn colId="147">
      <customFilters>
        <customFilter operator="notEqual" val=" "/>
      </customFilters>
    </filterColumn>
  </autoFilter>
  <mergeCells count="24">
    <mergeCell ref="EA4:EM4"/>
    <mergeCell ref="EO4:FD4"/>
    <mergeCell ref="DW61:DY61"/>
    <mergeCell ref="B4:N4"/>
    <mergeCell ref="P4:AB4"/>
    <mergeCell ref="AD4:AP4"/>
    <mergeCell ref="AR4:BD4"/>
    <mergeCell ref="BF4:BR4"/>
    <mergeCell ref="BT4:CF4"/>
    <mergeCell ref="CH4:CT4"/>
    <mergeCell ref="CV4:DH4"/>
    <mergeCell ref="DJ4:DY4"/>
    <mergeCell ref="EO2:FD2"/>
    <mergeCell ref="C2:N2"/>
    <mergeCell ref="Q2:AB2"/>
    <mergeCell ref="AE2:AP2"/>
    <mergeCell ref="AS2:BD2"/>
    <mergeCell ref="BG2:BR2"/>
    <mergeCell ref="BU2:CF2"/>
    <mergeCell ref="CI2:CT2"/>
    <mergeCell ref="CW2:DH2"/>
    <mergeCell ref="DK2:DV2"/>
    <mergeCell ref="DW2:DY2"/>
    <mergeCell ref="EB2:EM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L60"/>
  <sheetViews>
    <sheetView topLeftCell="C1" workbookViewId="0">
      <selection activeCell="L24" sqref="L24"/>
    </sheetView>
  </sheetViews>
  <sheetFormatPr baseColWidth="10" defaultColWidth="11" defaultRowHeight="14.25" x14ac:dyDescent="0.2"/>
  <cols>
    <col min="5" max="5" width="19.75" bestFit="1" customWidth="1"/>
    <col min="6" max="6" width="13.5" bestFit="1" customWidth="1"/>
    <col min="7" max="7" width="12.375" bestFit="1" customWidth="1"/>
    <col min="8" max="8" width="13.625" bestFit="1" customWidth="1"/>
    <col min="9" max="9" width="13.75" customWidth="1"/>
    <col min="10" max="10" width="21.625" customWidth="1"/>
    <col min="11" max="11" width="16.25" bestFit="1" customWidth="1"/>
    <col min="12" max="12" width="12.375" bestFit="1" customWidth="1"/>
  </cols>
  <sheetData>
    <row r="2" spans="3:11" x14ac:dyDescent="0.2">
      <c r="I2" s="176"/>
    </row>
    <row r="3" spans="3:11" x14ac:dyDescent="0.2">
      <c r="C3" s="172" t="s">
        <v>342</v>
      </c>
      <c r="D3" s="172" t="s">
        <v>343</v>
      </c>
      <c r="E3" s="172" t="s">
        <v>344</v>
      </c>
      <c r="F3" s="173" t="s">
        <v>339</v>
      </c>
      <c r="G3" s="173" t="s">
        <v>358</v>
      </c>
    </row>
    <row r="4" spans="3:11" x14ac:dyDescent="0.2">
      <c r="C4" s="174">
        <v>1</v>
      </c>
      <c r="D4" s="175">
        <f>Evaluación!EP5</f>
        <v>40</v>
      </c>
      <c r="E4" s="175" t="str">
        <f>Evaluación!EQ5</f>
        <v>CI GLOBAL</v>
      </c>
      <c r="F4" s="176">
        <f>Evaluación!ER5</f>
        <v>48790000</v>
      </c>
      <c r="G4" s="176">
        <f>Evaluación!DX5-Adjudicación!F4</f>
        <v>1127530</v>
      </c>
    </row>
    <row r="5" spans="3:11" x14ac:dyDescent="0.2">
      <c r="C5" s="174">
        <v>2</v>
      </c>
      <c r="D5" s="175">
        <f>Evaluación!EP6</f>
        <v>0</v>
      </c>
      <c r="E5" s="175" t="str">
        <f>Evaluación!EQ6</f>
        <v>NO ADJUDICADO Y DESIERTO</v>
      </c>
      <c r="F5" s="176">
        <f>Evaluación!ER6</f>
        <v>0</v>
      </c>
      <c r="G5" s="176"/>
    </row>
    <row r="6" spans="3:11" x14ac:dyDescent="0.2">
      <c r="C6" s="174">
        <v>3</v>
      </c>
      <c r="D6" s="175">
        <f>Evaluación!EP7</f>
        <v>0</v>
      </c>
      <c r="E6" s="175" t="str">
        <f>Evaluación!EQ7</f>
        <v>NO ADJUDICADO Y DESIERTO</v>
      </c>
      <c r="F6" s="176">
        <f>Evaluación!ER7</f>
        <v>0</v>
      </c>
      <c r="G6" s="176"/>
    </row>
    <row r="7" spans="3:11" x14ac:dyDescent="0.2">
      <c r="C7" s="174">
        <v>4</v>
      </c>
      <c r="D7" s="175">
        <f>Evaluación!EP8</f>
        <v>0</v>
      </c>
      <c r="E7" s="175" t="str">
        <f>Evaluación!EQ8</f>
        <v>NO ADJUDICADO Y DESIERTO</v>
      </c>
      <c r="F7" s="176">
        <f>Evaluación!ER8</f>
        <v>0</v>
      </c>
      <c r="G7" s="176"/>
    </row>
    <row r="8" spans="3:11" x14ac:dyDescent="0.2">
      <c r="C8" s="174">
        <v>5</v>
      </c>
      <c r="D8" s="175">
        <f>Evaluación!EP9</f>
        <v>100</v>
      </c>
      <c r="E8" s="175" t="str">
        <f>Evaluación!EQ9</f>
        <v>ELCTRONICA I+D</v>
      </c>
      <c r="F8" s="176">
        <f>Evaluación!ER9</f>
        <v>4720016</v>
      </c>
      <c r="G8" s="176">
        <f>Evaluación!DX9-Adjudicación!F8</f>
        <v>96314</v>
      </c>
    </row>
    <row r="9" spans="3:11" x14ac:dyDescent="0.2">
      <c r="C9" s="174">
        <v>6</v>
      </c>
      <c r="D9" s="175">
        <f>Evaluación!EP10</f>
        <v>100</v>
      </c>
      <c r="E9" s="175" t="str">
        <f>Evaluación!EQ10</f>
        <v>ELCTRONICA I+D</v>
      </c>
      <c r="F9" s="176">
        <f>Evaluación!ER10</f>
        <v>997220</v>
      </c>
      <c r="G9" s="176">
        <f>Evaluación!DX10-Adjudicación!F9</f>
        <v>20406</v>
      </c>
    </row>
    <row r="10" spans="3:11" x14ac:dyDescent="0.2">
      <c r="C10" s="174">
        <v>7</v>
      </c>
      <c r="D10" s="175">
        <f>Evaluación!EP11</f>
        <v>0</v>
      </c>
      <c r="E10" s="175" t="str">
        <f>Evaluación!EQ11</f>
        <v>NO ADJUDICADO Y DESIERTO</v>
      </c>
      <c r="F10" s="176">
        <f>Evaluación!ER11</f>
        <v>0</v>
      </c>
      <c r="G10" s="176"/>
      <c r="I10" s="245" t="s">
        <v>359</v>
      </c>
      <c r="J10" s="245" t="s">
        <v>360</v>
      </c>
      <c r="K10" s="245" t="s">
        <v>361</v>
      </c>
    </row>
    <row r="11" spans="3:11" x14ac:dyDescent="0.2">
      <c r="C11" s="174">
        <v>8</v>
      </c>
      <c r="D11" s="175">
        <f>Evaluación!EP12</f>
        <v>100</v>
      </c>
      <c r="E11" s="175" t="str">
        <f>Evaluación!EQ12</f>
        <v>ELCTRONICA I+D</v>
      </c>
      <c r="F11" s="176">
        <f>Evaluación!ER12</f>
        <v>8982120</v>
      </c>
      <c r="G11" s="176">
        <f>Evaluación!DX12-Adjudicación!F11</f>
        <v>183384</v>
      </c>
      <c r="I11" s="246" t="s">
        <v>5</v>
      </c>
      <c r="J11" s="249">
        <v>1</v>
      </c>
      <c r="K11" s="248">
        <f>F4</f>
        <v>48790000</v>
      </c>
    </row>
    <row r="12" spans="3:11" x14ac:dyDescent="0.2">
      <c r="C12" s="174">
        <v>9</v>
      </c>
      <c r="D12" s="175">
        <f>Evaluación!EP13</f>
        <v>100</v>
      </c>
      <c r="E12" s="175" t="str">
        <f>Evaluación!EQ13</f>
        <v>ELCTRONICA I+D</v>
      </c>
      <c r="F12" s="176">
        <f>Evaluación!ER13</f>
        <v>12314358</v>
      </c>
      <c r="G12" s="176">
        <f>Evaluación!DX13-Adjudicación!F12</f>
        <v>251578</v>
      </c>
      <c r="I12" s="246" t="s">
        <v>9</v>
      </c>
      <c r="J12" s="249" t="s">
        <v>362</v>
      </c>
      <c r="K12" s="248">
        <f>F27+F38+F52</f>
        <v>65804389</v>
      </c>
    </row>
    <row r="13" spans="3:11" x14ac:dyDescent="0.2">
      <c r="C13" s="174">
        <v>10</v>
      </c>
      <c r="D13" s="175">
        <f>Evaluación!EP14</f>
        <v>100</v>
      </c>
      <c r="E13" s="175" t="str">
        <f>Evaluación!EQ14</f>
        <v>ICL</v>
      </c>
      <c r="F13" s="176">
        <f>Evaluación!ER14</f>
        <v>3705660</v>
      </c>
      <c r="G13" s="176">
        <f>Evaluación!DX14-Adjudicación!F13</f>
        <v>152</v>
      </c>
      <c r="I13" s="246" t="s">
        <v>10</v>
      </c>
      <c r="J13" s="249" t="s">
        <v>363</v>
      </c>
      <c r="K13" s="248">
        <f>F15+F21+F42+F49</f>
        <v>396247755</v>
      </c>
    </row>
    <row r="14" spans="3:11" x14ac:dyDescent="0.2">
      <c r="C14" s="174">
        <v>11</v>
      </c>
      <c r="D14" s="175">
        <f>Evaluación!EP15</f>
        <v>0</v>
      </c>
      <c r="E14" s="175" t="str">
        <f>Evaluación!EQ15</f>
        <v>NO ADJUDICADO Y DESIERTO</v>
      </c>
      <c r="F14" s="176">
        <f>Evaluación!ER15</f>
        <v>0</v>
      </c>
      <c r="G14" s="176"/>
      <c r="I14" s="246" t="s">
        <v>12</v>
      </c>
      <c r="J14" s="249" t="s">
        <v>364</v>
      </c>
      <c r="K14" s="248">
        <f>F16+F43</f>
        <v>27084400</v>
      </c>
    </row>
    <row r="15" spans="3:11" x14ac:dyDescent="0.2">
      <c r="C15" s="174">
        <v>12</v>
      </c>
      <c r="D15" s="175">
        <f>Evaluación!EP16</f>
        <v>100</v>
      </c>
      <c r="E15" s="175" t="str">
        <f>Evaluación!EQ16</f>
        <v>INSTRUSERV</v>
      </c>
      <c r="F15" s="176">
        <f>Evaluación!ER16</f>
        <v>61779584</v>
      </c>
      <c r="G15" s="176">
        <f>Evaluación!DX16-Adjudicación!F15</f>
        <v>6788216</v>
      </c>
      <c r="I15" s="246" t="s">
        <v>13</v>
      </c>
      <c r="J15" s="249" t="s">
        <v>365</v>
      </c>
      <c r="K15" s="248">
        <f>F13+F29+F31+F32+F46+F53+F54+F58+F59</f>
        <v>107018366</v>
      </c>
    </row>
    <row r="16" spans="3:11" x14ac:dyDescent="0.2">
      <c r="C16" s="174">
        <v>13</v>
      </c>
      <c r="D16" s="175">
        <f>Evaluación!EP17</f>
        <v>96.724832214765101</v>
      </c>
      <c r="E16" s="175" t="str">
        <f>Evaluación!EQ17</f>
        <v>CASA CIENTIFICA</v>
      </c>
      <c r="F16" s="176">
        <f>Evaluación!ER17</f>
        <v>12209400</v>
      </c>
      <c r="G16" s="176">
        <f>Evaluación!DX17-Adjudicación!F16</f>
        <v>1356600</v>
      </c>
      <c r="I16" s="246" t="s">
        <v>14</v>
      </c>
      <c r="J16" s="249" t="s">
        <v>417</v>
      </c>
      <c r="K16" s="248">
        <f>F17+F18+F19+F20+F26+F30+F48+F50+F51+F56</f>
        <v>287735800</v>
      </c>
    </row>
    <row r="17" spans="3:12" x14ac:dyDescent="0.2">
      <c r="C17" s="174">
        <v>14</v>
      </c>
      <c r="D17" s="175">
        <f>Evaluación!EP18</f>
        <v>60</v>
      </c>
      <c r="E17" s="175" t="str">
        <f>Evaluación!EQ18</f>
        <v>SANDOX</v>
      </c>
      <c r="F17" s="176">
        <f>Evaluación!ER18</f>
        <v>11305000</v>
      </c>
      <c r="G17" s="176">
        <f>Evaluación!DX18-Adjudicación!F17</f>
        <v>5950000</v>
      </c>
      <c r="I17" s="250" t="s">
        <v>16</v>
      </c>
      <c r="J17" s="251" t="s">
        <v>415</v>
      </c>
      <c r="K17" s="248">
        <f>F8+F9+F11+F12+F26</f>
        <v>43906954</v>
      </c>
    </row>
    <row r="18" spans="3:12" x14ac:dyDescent="0.2">
      <c r="C18" s="174">
        <v>15</v>
      </c>
      <c r="D18" s="175">
        <f>Evaluación!EP19</f>
        <v>60</v>
      </c>
      <c r="E18" s="175" t="str">
        <f>Evaluación!EQ19</f>
        <v>SANDOX</v>
      </c>
      <c r="F18" s="176">
        <f>Evaluación!ER19</f>
        <v>8330000</v>
      </c>
      <c r="G18" s="176">
        <f>Evaluación!DX19-Adjudicación!F18</f>
        <v>4758667</v>
      </c>
      <c r="K18" s="362">
        <f>SUM(K11:K17)</f>
        <v>976587664</v>
      </c>
    </row>
    <row r="19" spans="3:12" x14ac:dyDescent="0.2">
      <c r="C19" s="174">
        <v>16</v>
      </c>
      <c r="D19" s="175">
        <f>Evaluación!EP20</f>
        <v>70</v>
      </c>
      <c r="E19" s="175" t="str">
        <f>Evaluación!EQ20</f>
        <v>SANDOX</v>
      </c>
      <c r="F19" s="176">
        <f>Evaluación!ER20</f>
        <v>6783000</v>
      </c>
      <c r="G19" s="176">
        <f>Evaluación!DX20-Adjudicación!F19</f>
        <v>1292340</v>
      </c>
    </row>
    <row r="20" spans="3:12" x14ac:dyDescent="0.2">
      <c r="C20" s="174">
        <v>17</v>
      </c>
      <c r="D20" s="175">
        <f>Evaluación!EP21</f>
        <v>70</v>
      </c>
      <c r="E20" s="175" t="str">
        <f>Evaluación!EQ21</f>
        <v>SANDOX</v>
      </c>
      <c r="F20" s="176">
        <f>Evaluación!ER21</f>
        <v>5652500</v>
      </c>
      <c r="G20" s="176">
        <f>Evaluación!DX21-Adjudicación!F20</f>
        <v>1076950</v>
      </c>
    </row>
    <row r="21" spans="3:12" x14ac:dyDescent="0.2">
      <c r="C21" s="174">
        <v>18</v>
      </c>
      <c r="D21" s="175">
        <f>Evaluación!EP22</f>
        <v>60</v>
      </c>
      <c r="E21" s="175" t="str">
        <f>Evaluación!EQ22</f>
        <v>INSTRUSERV</v>
      </c>
      <c r="F21" s="176">
        <f>Evaluación!ER22</f>
        <v>14858935</v>
      </c>
      <c r="G21" s="176">
        <f>Evaluación!DX22-Adjudicación!F21</f>
        <v>611065</v>
      </c>
    </row>
    <row r="22" spans="3:12" x14ac:dyDescent="0.2">
      <c r="C22" s="174">
        <v>19</v>
      </c>
      <c r="D22" s="175">
        <f>Evaluación!EP23</f>
        <v>0</v>
      </c>
      <c r="E22" s="175" t="str">
        <f>Evaluación!EQ23</f>
        <v>NO ADJUDICADO Y DESIERTO</v>
      </c>
      <c r="F22" s="176">
        <f>Evaluación!ER23</f>
        <v>0</v>
      </c>
      <c r="G22" s="176"/>
      <c r="I22" s="247" t="s">
        <v>366</v>
      </c>
      <c r="J22" s="353" t="s">
        <v>367</v>
      </c>
      <c r="K22" s="353"/>
      <c r="L22" s="252">
        <f>Evaluación!DX6+Evaluación!DX7+Evaluación!DX8+Evaluación!DX11+Evaluación!DX15+Evaluación!DX23+Evaluación!DX24+Evaluación!DX25+Evaluación!DX26+Evaluación!DX40+Evaluación!DX41+Evaluación!DX42+Evaluación!DX45+Evaluación!DX58</f>
        <v>489119726</v>
      </c>
    </row>
    <row r="23" spans="3:12" x14ac:dyDescent="0.2">
      <c r="C23" s="174">
        <v>20</v>
      </c>
      <c r="D23" s="175">
        <f>Evaluación!EP24</f>
        <v>0</v>
      </c>
      <c r="E23" s="175" t="str">
        <f>Evaluación!EQ24</f>
        <v>NO ADJUDICADO Y DESIERTO</v>
      </c>
      <c r="F23" s="176">
        <f>Evaluación!ER24</f>
        <v>0</v>
      </c>
      <c r="G23" s="176"/>
      <c r="I23" s="247" t="s">
        <v>420</v>
      </c>
      <c r="J23" s="354" t="s">
        <v>416</v>
      </c>
      <c r="K23" s="355"/>
      <c r="L23" s="252">
        <f>Evaluación!DX29+Evaluación!DX34+Evaluación!DX35+Evaluación!DX36+Evaluación!DX37+Evaluación!DX38+Evaluación!DX46+Evaluación!DX48+Evaluación!DX56</f>
        <v>125966428</v>
      </c>
    </row>
    <row r="24" spans="3:12" x14ac:dyDescent="0.2">
      <c r="C24" s="174">
        <v>21</v>
      </c>
      <c r="D24" s="175">
        <f>Evaluación!EP25</f>
        <v>0</v>
      </c>
      <c r="E24" s="175" t="str">
        <f>Evaluación!EQ25</f>
        <v>NO ADJUDICADO Y DESIERTO</v>
      </c>
      <c r="F24" s="176">
        <f>Evaluación!ER25</f>
        <v>0</v>
      </c>
      <c r="G24" s="176"/>
      <c r="L24" s="362">
        <f>L22+L23</f>
        <v>615086154</v>
      </c>
    </row>
    <row r="25" spans="3:12" x14ac:dyDescent="0.2">
      <c r="C25" s="174">
        <v>22</v>
      </c>
      <c r="D25" s="175">
        <f>Evaluación!EP26</f>
        <v>0</v>
      </c>
      <c r="E25" s="175" t="str">
        <f>Evaluación!EQ26</f>
        <v>NO ADJUDICADO Y DESIERTO</v>
      </c>
      <c r="F25" s="176">
        <f>Evaluación!ER26</f>
        <v>0</v>
      </c>
      <c r="G25" s="176"/>
    </row>
    <row r="26" spans="3:12" x14ac:dyDescent="0.2">
      <c r="C26" s="174">
        <v>23</v>
      </c>
      <c r="D26" s="175">
        <f>Evaluación!EP27</f>
        <v>40</v>
      </c>
      <c r="E26" s="175" t="str">
        <f>Evaluación!EQ27</f>
        <v>ELCTRONICA I+D</v>
      </c>
      <c r="F26" s="176">
        <f>Evaluación!ER27</f>
        <v>16893240</v>
      </c>
      <c r="G26" s="176">
        <f>Evaluación!DX27-Adjudicación!F26</f>
        <v>4499152</v>
      </c>
    </row>
    <row r="27" spans="3:12" ht="15" x14ac:dyDescent="0.25">
      <c r="C27" s="174">
        <v>24</v>
      </c>
      <c r="D27" s="175">
        <f>Evaluación!EP28</f>
        <v>100</v>
      </c>
      <c r="E27" s="175" t="str">
        <f>Evaluación!EQ28</f>
        <v>SUCONEL</v>
      </c>
      <c r="F27" s="176">
        <f>Evaluación!ER28</f>
        <v>24655610</v>
      </c>
      <c r="G27" s="176">
        <f>Evaluación!DX28-Adjudicación!F27</f>
        <v>3408</v>
      </c>
      <c r="K27" s="359" t="s">
        <v>226</v>
      </c>
      <c r="L27" s="360">
        <f>+L24/H60</f>
        <v>0.37138452042214548</v>
      </c>
    </row>
    <row r="28" spans="3:12" ht="15" x14ac:dyDescent="0.25">
      <c r="C28" s="174">
        <v>25</v>
      </c>
      <c r="D28" s="175">
        <f>Evaluación!EP29</f>
        <v>0</v>
      </c>
      <c r="E28" s="175" t="str">
        <f>Evaluación!EQ29</f>
        <v>NO ADJUDICADO Y DESIERTO</v>
      </c>
      <c r="F28" s="176">
        <f>Evaluación!ER29</f>
        <v>0</v>
      </c>
      <c r="G28" s="176"/>
      <c r="K28" s="359" t="s">
        <v>418</v>
      </c>
      <c r="L28" s="360">
        <f>+K18/H60</f>
        <v>0.58965648777199331</v>
      </c>
    </row>
    <row r="29" spans="3:12" ht="15" x14ac:dyDescent="0.25">
      <c r="C29" s="174">
        <v>26</v>
      </c>
      <c r="D29" s="175">
        <f>Evaluación!EP30</f>
        <v>100</v>
      </c>
      <c r="E29" s="175" t="str">
        <f>Evaluación!EQ30</f>
        <v>ICL</v>
      </c>
      <c r="F29" s="176">
        <f>Evaluación!ER30</f>
        <v>5236000</v>
      </c>
      <c r="G29" s="176">
        <f>Evaluación!DX30-Adjudicación!F29</f>
        <v>1262726</v>
      </c>
      <c r="K29" s="359" t="s">
        <v>419</v>
      </c>
      <c r="L29" s="361">
        <f>+G60/H60</f>
        <v>4.9159006543595375E-2</v>
      </c>
    </row>
    <row r="30" spans="3:12" x14ac:dyDescent="0.2">
      <c r="C30" s="174">
        <v>27</v>
      </c>
      <c r="D30" s="175">
        <f>Evaluación!EP31</f>
        <v>60</v>
      </c>
      <c r="E30" s="175" t="str">
        <f>Evaluación!EQ31</f>
        <v>SANDOX</v>
      </c>
      <c r="F30" s="176">
        <f>Evaluación!ER31</f>
        <v>16660000</v>
      </c>
      <c r="G30" s="176">
        <f>Evaluación!DX31-Adjudicación!F30</f>
        <v>1349349</v>
      </c>
    </row>
    <row r="31" spans="3:12" x14ac:dyDescent="0.2">
      <c r="C31" s="174">
        <v>28</v>
      </c>
      <c r="D31" s="175">
        <f>Evaluación!EP32</f>
        <v>98.94736842105263</v>
      </c>
      <c r="E31" s="175" t="str">
        <f>Evaluación!EQ32</f>
        <v>ICL</v>
      </c>
      <c r="F31" s="176">
        <f>Evaluación!ER32</f>
        <v>4403000</v>
      </c>
      <c r="G31" s="176">
        <f>Evaluación!DX32-Adjudicación!F31</f>
        <v>711921</v>
      </c>
    </row>
    <row r="32" spans="3:12" x14ac:dyDescent="0.2">
      <c r="C32" s="174">
        <v>29</v>
      </c>
      <c r="D32" s="175">
        <f>Evaluación!EP33</f>
        <v>100</v>
      </c>
      <c r="E32" s="175" t="str">
        <f>Evaluación!EQ33</f>
        <v>ICL</v>
      </c>
      <c r="F32" s="176">
        <f>Evaluación!ER33</f>
        <v>5176500</v>
      </c>
      <c r="G32" s="176">
        <f>Evaluación!DX33-Adjudicación!F32</f>
        <v>1150771</v>
      </c>
    </row>
    <row r="33" spans="3:7" x14ac:dyDescent="0.2">
      <c r="C33" s="174">
        <v>30</v>
      </c>
      <c r="D33" s="175">
        <f>Evaluación!EP34</f>
        <v>0</v>
      </c>
      <c r="E33" s="175" t="str">
        <f>Evaluación!EQ34</f>
        <v>NO ADJUDICADO Y DESIERTO</v>
      </c>
      <c r="F33" s="176">
        <f>Evaluación!ER34</f>
        <v>0</v>
      </c>
      <c r="G33" s="176"/>
    </row>
    <row r="34" spans="3:7" x14ac:dyDescent="0.2">
      <c r="C34" s="174">
        <v>31</v>
      </c>
      <c r="D34" s="175">
        <f>Evaluación!EP35</f>
        <v>0</v>
      </c>
      <c r="E34" s="175" t="str">
        <f>Evaluación!EQ35</f>
        <v>NO ADJUDICADO Y DESIERTO</v>
      </c>
      <c r="F34" s="176">
        <f>Evaluación!ER35</f>
        <v>0</v>
      </c>
      <c r="G34" s="176"/>
    </row>
    <row r="35" spans="3:7" x14ac:dyDescent="0.2">
      <c r="C35" s="174">
        <v>32</v>
      </c>
      <c r="D35" s="175">
        <f>Evaluación!EP36</f>
        <v>0</v>
      </c>
      <c r="E35" s="175" t="str">
        <f>Evaluación!EQ36</f>
        <v>NO ADJUDICADO Y DESIERTO</v>
      </c>
      <c r="F35" s="176">
        <f>Evaluación!ER36</f>
        <v>0</v>
      </c>
      <c r="G35" s="176"/>
    </row>
    <row r="36" spans="3:7" x14ac:dyDescent="0.2">
      <c r="C36" s="174">
        <v>33</v>
      </c>
      <c r="D36" s="175">
        <f>Evaluación!EP37</f>
        <v>0</v>
      </c>
      <c r="E36" s="175" t="str">
        <f>Evaluación!EQ37</f>
        <v>NO ADJUDICADO Y DESIERTO</v>
      </c>
      <c r="F36" s="176">
        <f>Evaluación!ER37</f>
        <v>0</v>
      </c>
      <c r="G36" s="176"/>
    </row>
    <row r="37" spans="3:7" x14ac:dyDescent="0.2">
      <c r="C37" s="174">
        <v>34</v>
      </c>
      <c r="D37" s="175">
        <f>Evaluación!EP38</f>
        <v>0</v>
      </c>
      <c r="E37" s="175" t="str">
        <f>Evaluación!EQ38</f>
        <v>NO ADJUDICADO Y DESIERTO</v>
      </c>
      <c r="F37" s="176">
        <f>Evaluación!ER38</f>
        <v>0</v>
      </c>
      <c r="G37" s="176"/>
    </row>
    <row r="38" spans="3:7" x14ac:dyDescent="0.2">
      <c r="C38" s="174">
        <v>35</v>
      </c>
      <c r="D38" s="175">
        <f>Evaluación!EP39</f>
        <v>40</v>
      </c>
      <c r="E38" s="175" t="str">
        <f>Evaluación!EQ39</f>
        <v>SUCONEL</v>
      </c>
      <c r="F38" s="176">
        <f>Evaluación!ER39</f>
        <v>5979519</v>
      </c>
      <c r="G38" s="176">
        <f>Evaluación!DX39-Adjudicación!F38</f>
        <v>1494880</v>
      </c>
    </row>
    <row r="39" spans="3:7" x14ac:dyDescent="0.2">
      <c r="C39" s="174">
        <v>36</v>
      </c>
      <c r="D39" s="175">
        <f>Evaluación!EP40</f>
        <v>0</v>
      </c>
      <c r="E39" s="175" t="str">
        <f>Evaluación!EQ40</f>
        <v>NO ADJUDICADO Y DESIERTO</v>
      </c>
      <c r="F39" s="176">
        <f>Evaluación!ER40</f>
        <v>0</v>
      </c>
      <c r="G39" s="176"/>
    </row>
    <row r="40" spans="3:7" x14ac:dyDescent="0.2">
      <c r="C40" s="174">
        <v>37</v>
      </c>
      <c r="D40" s="175">
        <f>Evaluación!EP41</f>
        <v>0</v>
      </c>
      <c r="E40" s="175" t="str">
        <f>Evaluación!EQ41</f>
        <v>NO ADJUDICADO Y DESIERTO</v>
      </c>
      <c r="F40" s="176">
        <f>Evaluación!ER41</f>
        <v>0</v>
      </c>
      <c r="G40" s="176"/>
    </row>
    <row r="41" spans="3:7" x14ac:dyDescent="0.2">
      <c r="C41" s="174">
        <v>38</v>
      </c>
      <c r="D41" s="175">
        <f>Evaluación!EP42</f>
        <v>0</v>
      </c>
      <c r="E41" s="175" t="str">
        <f>Evaluación!EQ42</f>
        <v>NO ADJUDICADO Y DESIERTO</v>
      </c>
      <c r="F41" s="176">
        <f>Evaluación!ER42</f>
        <v>0</v>
      </c>
      <c r="G41" s="176"/>
    </row>
    <row r="42" spans="3:7" x14ac:dyDescent="0.2">
      <c r="C42" s="174">
        <v>39</v>
      </c>
      <c r="D42" s="175">
        <f>Evaluación!EP43</f>
        <v>100</v>
      </c>
      <c r="E42" s="175" t="str">
        <f>Evaluación!EQ43</f>
        <v>INSTRUSERV</v>
      </c>
      <c r="F42" s="176">
        <f>Evaluación!ER43</f>
        <v>245875369</v>
      </c>
      <c r="G42" s="176">
        <f>Evaluación!DX43-Adjudicación!F42</f>
        <v>10111481</v>
      </c>
    </row>
    <row r="43" spans="3:7" x14ac:dyDescent="0.2">
      <c r="C43" s="174">
        <v>40</v>
      </c>
      <c r="D43" s="175">
        <f>Evaluación!EP44</f>
        <v>100</v>
      </c>
      <c r="E43" s="175" t="str">
        <f>Evaluación!EQ44</f>
        <v>CASA CIENTIFICA</v>
      </c>
      <c r="F43" s="176">
        <f>Evaluación!ER44</f>
        <v>14875000</v>
      </c>
      <c r="G43" s="176">
        <f>Evaluación!DX44-Adjudicación!F43</f>
        <v>1439900</v>
      </c>
    </row>
    <row r="44" spans="3:7" x14ac:dyDescent="0.2">
      <c r="C44" s="174">
        <v>41</v>
      </c>
      <c r="D44" s="175">
        <f>Evaluación!EP45</f>
        <v>0</v>
      </c>
      <c r="E44" s="175" t="str">
        <f>Evaluación!EQ45</f>
        <v>NO ADJUDICADO Y DESIERTO</v>
      </c>
      <c r="F44" s="176">
        <f>Evaluación!ER45</f>
        <v>0</v>
      </c>
      <c r="G44" s="176"/>
    </row>
    <row r="45" spans="3:7" x14ac:dyDescent="0.2">
      <c r="C45" s="174">
        <v>42</v>
      </c>
      <c r="D45" s="175">
        <f>Evaluación!EP46</f>
        <v>0</v>
      </c>
      <c r="E45" s="175" t="str">
        <f>Evaluación!EQ46</f>
        <v>NO ADJUDICADO Y DESIERTO</v>
      </c>
      <c r="F45" s="176">
        <f>Evaluación!ER46</f>
        <v>0</v>
      </c>
      <c r="G45" s="176"/>
    </row>
    <row r="46" spans="3:7" x14ac:dyDescent="0.2">
      <c r="C46" s="174">
        <v>43</v>
      </c>
      <c r="D46" s="175">
        <f>Evaluación!EP47</f>
        <v>100</v>
      </c>
      <c r="E46" s="175" t="str">
        <f>Evaluación!EQ47</f>
        <v>ICL</v>
      </c>
      <c r="F46" s="176">
        <f>Evaluación!ER47</f>
        <v>12288416</v>
      </c>
      <c r="G46" s="176">
        <f>Evaluación!DX47-Adjudicación!F46</f>
        <v>122451</v>
      </c>
    </row>
    <row r="47" spans="3:7" x14ac:dyDescent="0.2">
      <c r="C47" s="174">
        <v>44</v>
      </c>
      <c r="D47" s="175">
        <f>Evaluación!EP48</f>
        <v>0</v>
      </c>
      <c r="E47" s="175" t="str">
        <f>Evaluación!EQ48</f>
        <v>NO ADJUDICADO Y DESIERTO</v>
      </c>
      <c r="F47" s="176">
        <f>Evaluación!ER48</f>
        <v>0</v>
      </c>
      <c r="G47" s="176"/>
    </row>
    <row r="48" spans="3:7" x14ac:dyDescent="0.2">
      <c r="C48" s="174">
        <v>45</v>
      </c>
      <c r="D48" s="175">
        <f>Evaluación!EP49</f>
        <v>60</v>
      </c>
      <c r="E48" s="175" t="str">
        <f>Evaluación!EQ49</f>
        <v>SANDOX</v>
      </c>
      <c r="F48" s="176">
        <f>Evaluación!ER49</f>
        <v>15470000</v>
      </c>
      <c r="G48" s="176">
        <f>Evaluación!DX49-Adjudicación!F48</f>
        <v>489090</v>
      </c>
    </row>
    <row r="49" spans="3:8" x14ac:dyDescent="0.2">
      <c r="C49" s="174">
        <v>46</v>
      </c>
      <c r="D49" s="175">
        <f>Evaluación!EP50</f>
        <v>40</v>
      </c>
      <c r="E49" s="175" t="str">
        <f>Evaluación!EQ50</f>
        <v>INSTRUSERV</v>
      </c>
      <c r="F49" s="176">
        <f>Evaluación!ER50</f>
        <v>73733867</v>
      </c>
      <c r="G49" s="176">
        <f>Evaluación!DX50-Adjudicación!F49</f>
        <v>1</v>
      </c>
    </row>
    <row r="50" spans="3:8" x14ac:dyDescent="0.2">
      <c r="C50" s="174">
        <v>47</v>
      </c>
      <c r="D50" s="175">
        <f>Evaluación!EP51</f>
        <v>40</v>
      </c>
      <c r="E50" s="175" t="str">
        <f>Evaluación!EQ51</f>
        <v>SANDOX</v>
      </c>
      <c r="F50" s="176">
        <f>Evaluación!ER51</f>
        <v>108036898</v>
      </c>
      <c r="G50" s="176">
        <f>Evaluación!DX51-Adjudicación!F50</f>
        <v>6184186</v>
      </c>
    </row>
    <row r="51" spans="3:8" x14ac:dyDescent="0.2">
      <c r="C51" s="174">
        <v>48</v>
      </c>
      <c r="D51" s="175">
        <f>Evaluación!EP52</f>
        <v>40</v>
      </c>
      <c r="E51" s="175" t="str">
        <f>Evaluación!EQ52</f>
        <v>SANDOX</v>
      </c>
      <c r="F51" s="176">
        <f>Evaluación!ER52</f>
        <v>10937862</v>
      </c>
      <c r="G51" s="176">
        <f>Evaluación!DX52-Adjudicación!F51</f>
        <v>1934715</v>
      </c>
    </row>
    <row r="52" spans="3:8" x14ac:dyDescent="0.2">
      <c r="C52" s="174">
        <v>49</v>
      </c>
      <c r="D52" s="175">
        <f>Evaluación!EP53</f>
        <v>100</v>
      </c>
      <c r="E52" s="175" t="str">
        <f>Evaluación!EQ53</f>
        <v>SUCONEL</v>
      </c>
      <c r="F52" s="176">
        <f>Evaluación!ER53</f>
        <v>35169260</v>
      </c>
      <c r="G52" s="176">
        <f>Evaluación!DX53-Adjudicación!F52</f>
        <v>1720</v>
      </c>
    </row>
    <row r="53" spans="3:8" x14ac:dyDescent="0.2">
      <c r="C53" s="174">
        <v>50</v>
      </c>
      <c r="D53" s="175">
        <f>Evaluación!EP54</f>
        <v>100</v>
      </c>
      <c r="E53" s="175" t="str">
        <f>Evaluación!EQ54</f>
        <v>ICL</v>
      </c>
      <c r="F53" s="176">
        <f>Evaluación!ER54</f>
        <v>39741240</v>
      </c>
      <c r="G53" s="176">
        <f>Evaluación!DX54-Adjudicación!F53</f>
        <v>3456951</v>
      </c>
    </row>
    <row r="54" spans="3:8" x14ac:dyDescent="0.2">
      <c r="C54" s="174">
        <v>51</v>
      </c>
      <c r="D54" s="175">
        <f>Evaluación!EP55</f>
        <v>100</v>
      </c>
      <c r="E54" s="175" t="str">
        <f>Evaluación!EQ55</f>
        <v>ICL</v>
      </c>
      <c r="F54" s="176">
        <f>Evaluación!ER55</f>
        <v>17314500</v>
      </c>
      <c r="G54" s="176">
        <f>Evaluación!DX55-Adjudicación!F54</f>
        <v>22859</v>
      </c>
    </row>
    <row r="55" spans="3:8" x14ac:dyDescent="0.2">
      <c r="C55" s="174">
        <v>52</v>
      </c>
      <c r="D55" s="175">
        <f>Evaluación!EP56</f>
        <v>0</v>
      </c>
      <c r="E55" s="175" t="str">
        <f>Evaluación!EQ56</f>
        <v>NO ADJUDICADO Y DESIERTO</v>
      </c>
      <c r="F55" s="176">
        <f>Evaluación!ER56</f>
        <v>0</v>
      </c>
      <c r="G55" s="176"/>
    </row>
    <row r="56" spans="3:8" x14ac:dyDescent="0.2">
      <c r="C56" s="174">
        <v>53</v>
      </c>
      <c r="D56" s="175">
        <f>Evaluación!EP57</f>
        <v>60</v>
      </c>
      <c r="E56" s="175" t="str">
        <f>Evaluación!EQ57</f>
        <v>SANDOX</v>
      </c>
      <c r="F56" s="176">
        <f>Evaluación!ER57</f>
        <v>87667300</v>
      </c>
      <c r="G56" s="176">
        <f>Evaluación!DX57-Adjudicación!F56</f>
        <v>20585214</v>
      </c>
    </row>
    <row r="57" spans="3:8" x14ac:dyDescent="0.2">
      <c r="C57" s="174">
        <v>54</v>
      </c>
      <c r="D57" s="175">
        <f>Evaluación!EP58</f>
        <v>0</v>
      </c>
      <c r="E57" s="175" t="str">
        <f>Evaluación!EQ58</f>
        <v>NO ADJUDICADO Y DESIERTO</v>
      </c>
      <c r="F57" s="176">
        <f>Evaluación!ER58</f>
        <v>0</v>
      </c>
      <c r="G57" s="176"/>
    </row>
    <row r="58" spans="3:8" x14ac:dyDescent="0.2">
      <c r="C58" s="174">
        <v>55</v>
      </c>
      <c r="D58" s="175">
        <f>Evaluación!EP59</f>
        <v>100</v>
      </c>
      <c r="E58" s="175" t="str">
        <f>Evaluación!EQ59</f>
        <v>ICL</v>
      </c>
      <c r="F58" s="176">
        <f>Evaluación!ER59</f>
        <v>13600272</v>
      </c>
      <c r="G58" s="176">
        <f>Evaluación!DX59-Adjudicación!F58</f>
        <v>2289560</v>
      </c>
    </row>
    <row r="59" spans="3:8" x14ac:dyDescent="0.2">
      <c r="C59" s="174">
        <v>56</v>
      </c>
      <c r="D59" s="175">
        <f>Evaluación!EP60</f>
        <v>100</v>
      </c>
      <c r="E59" s="175" t="str">
        <f>Evaluación!EQ60</f>
        <v>ICL</v>
      </c>
      <c r="F59" s="176">
        <f>Evaluación!ER60</f>
        <v>5552778</v>
      </c>
      <c r="G59" s="176">
        <f>Evaluación!DX60-Adjudicación!F59</f>
        <v>793492</v>
      </c>
    </row>
    <row r="60" spans="3:8" x14ac:dyDescent="0.2">
      <c r="F60" s="176">
        <f>SUM(F4:F59)</f>
        <v>959694424</v>
      </c>
      <c r="G60" s="176">
        <f>SUM(G4:G59)</f>
        <v>81417029</v>
      </c>
      <c r="H60" s="176">
        <f>F60+G60+L22+L23</f>
        <v>1656197607</v>
      </c>
    </row>
  </sheetData>
  <autoFilter ref="C3:F60" xr:uid="{00000000-0009-0000-0000-000003000000}"/>
  <mergeCells count="2">
    <mergeCell ref="J22:K22"/>
    <mergeCell ref="J23:K2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workbookViewId="0"/>
  </sheetViews>
  <sheetFormatPr baseColWidth="10" defaultColWidth="12.625" defaultRowHeight="15" customHeight="1" x14ac:dyDescent="0.2"/>
  <cols>
    <col min="1" max="40" width="10" customWidth="1"/>
  </cols>
  <sheetData>
    <row r="1" spans="1:40" ht="15" customHeight="1" x14ac:dyDescent="0.2">
      <c r="A1" s="356" t="s">
        <v>368</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row>
    <row r="2" spans="1:40" ht="15" customHeight="1" x14ac:dyDescent="0.2">
      <c r="A2" s="358" t="s">
        <v>369</v>
      </c>
      <c r="B2" s="282"/>
      <c r="C2" s="282"/>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row>
    <row r="3" spans="1:40" ht="12" customHeight="1" x14ac:dyDescent="0.2">
      <c r="A3" s="1" t="s">
        <v>370</v>
      </c>
      <c r="B3" s="2" t="s">
        <v>371</v>
      </c>
      <c r="C3" s="2" t="s">
        <v>372</v>
      </c>
      <c r="D3" s="2" t="s">
        <v>373</v>
      </c>
      <c r="E3" s="2" t="s">
        <v>374</v>
      </c>
      <c r="F3" s="2" t="s">
        <v>375</v>
      </c>
      <c r="G3" s="2" t="s">
        <v>376</v>
      </c>
      <c r="H3" s="2" t="s">
        <v>377</v>
      </c>
      <c r="I3" s="2" t="s">
        <v>378</v>
      </c>
      <c r="J3" s="2" t="s">
        <v>379</v>
      </c>
      <c r="K3" s="2" t="s">
        <v>380</v>
      </c>
      <c r="L3" s="2" t="s">
        <v>381</v>
      </c>
      <c r="M3" s="2" t="s">
        <v>382</v>
      </c>
      <c r="N3" s="3" t="s">
        <v>383</v>
      </c>
      <c r="O3" s="2" t="s">
        <v>384</v>
      </c>
      <c r="P3" s="2" t="s">
        <v>385</v>
      </c>
      <c r="Q3" s="2" t="s">
        <v>386</v>
      </c>
      <c r="R3" s="2" t="s">
        <v>387</v>
      </c>
      <c r="S3" s="2" t="s">
        <v>388</v>
      </c>
      <c r="T3" s="2" t="s">
        <v>389</v>
      </c>
      <c r="U3" s="2" t="s">
        <v>390</v>
      </c>
      <c r="V3" s="2" t="s">
        <v>391</v>
      </c>
      <c r="W3" s="2" t="s">
        <v>392</v>
      </c>
      <c r="X3" s="2" t="s">
        <v>393</v>
      </c>
      <c r="Y3" s="2" t="s">
        <v>394</v>
      </c>
      <c r="Z3" s="3" t="s">
        <v>395</v>
      </c>
      <c r="AA3" s="2" t="s">
        <v>396</v>
      </c>
      <c r="AB3" s="2" t="s">
        <v>397</v>
      </c>
      <c r="AC3" s="2" t="s">
        <v>398</v>
      </c>
      <c r="AD3" s="3" t="s">
        <v>399</v>
      </c>
      <c r="AE3" s="2" t="s">
        <v>400</v>
      </c>
      <c r="AF3" s="2" t="s">
        <v>401</v>
      </c>
      <c r="AG3" s="2" t="s">
        <v>402</v>
      </c>
      <c r="AH3" s="2" t="s">
        <v>403</v>
      </c>
      <c r="AI3" s="2" t="s">
        <v>404</v>
      </c>
      <c r="AJ3" s="3" t="s">
        <v>405</v>
      </c>
      <c r="AK3" s="2" t="s">
        <v>406</v>
      </c>
      <c r="AL3" s="2" t="s">
        <v>407</v>
      </c>
      <c r="AM3" s="2" t="s">
        <v>408</v>
      </c>
      <c r="AN3" s="2" t="s">
        <v>409</v>
      </c>
    </row>
    <row r="4" spans="1:40" ht="12" customHeight="1" x14ac:dyDescent="0.2">
      <c r="A4" s="4">
        <v>1</v>
      </c>
      <c r="B4" s="5"/>
      <c r="C4" s="5"/>
      <c r="D4" s="5" t="s">
        <v>410</v>
      </c>
      <c r="E4" s="5"/>
      <c r="F4" s="5" t="s">
        <v>410</v>
      </c>
      <c r="G4" s="5"/>
      <c r="H4" s="5"/>
      <c r="I4" s="5"/>
      <c r="J4" s="5"/>
      <c r="K4" s="5"/>
      <c r="L4" s="5" t="s">
        <v>410</v>
      </c>
      <c r="M4" s="5"/>
      <c r="N4" s="5"/>
      <c r="O4" s="5"/>
      <c r="P4" s="5"/>
      <c r="Q4" s="5"/>
      <c r="R4" s="5"/>
      <c r="S4" s="5"/>
      <c r="T4" s="5"/>
      <c r="U4" s="5" t="s">
        <v>410</v>
      </c>
      <c r="V4" s="5"/>
      <c r="W4" s="5"/>
      <c r="X4" s="5" t="s">
        <v>410</v>
      </c>
      <c r="Y4" s="5" t="s">
        <v>410</v>
      </c>
      <c r="Z4" s="5"/>
      <c r="AA4" s="5" t="s">
        <v>410</v>
      </c>
      <c r="AB4" s="5"/>
      <c r="AC4" s="5"/>
      <c r="AD4" s="5"/>
      <c r="AE4" s="5"/>
      <c r="AF4" s="5"/>
      <c r="AG4" s="5" t="s">
        <v>410</v>
      </c>
      <c r="AH4" s="5"/>
      <c r="AI4" s="5" t="s">
        <v>410</v>
      </c>
      <c r="AJ4" s="5"/>
      <c r="AK4" s="5"/>
      <c r="AL4" s="5"/>
      <c r="AM4" s="5"/>
      <c r="AN4" s="5"/>
    </row>
    <row r="5" spans="1:40" ht="12" customHeight="1" x14ac:dyDescent="0.2">
      <c r="A5" s="4">
        <v>2</v>
      </c>
      <c r="B5" s="6"/>
      <c r="C5" s="6"/>
      <c r="D5" s="6" t="s">
        <v>410</v>
      </c>
      <c r="E5" s="6" t="s">
        <v>410</v>
      </c>
      <c r="F5" s="6" t="s">
        <v>410</v>
      </c>
      <c r="G5" s="6"/>
      <c r="H5" s="6"/>
      <c r="I5" s="6"/>
      <c r="J5" s="6"/>
      <c r="K5" s="6"/>
      <c r="L5" s="6"/>
      <c r="M5" s="6"/>
      <c r="N5" s="6"/>
      <c r="O5" s="6"/>
      <c r="P5" s="6"/>
      <c r="Q5" s="6"/>
      <c r="R5" s="6"/>
      <c r="S5" s="6"/>
      <c r="T5" s="6"/>
      <c r="U5" s="6" t="s">
        <v>410</v>
      </c>
      <c r="V5" s="6"/>
      <c r="W5" s="6"/>
      <c r="X5" s="6"/>
      <c r="Y5" s="6" t="s">
        <v>410</v>
      </c>
      <c r="Z5" s="6"/>
      <c r="AA5" s="6" t="s">
        <v>410</v>
      </c>
      <c r="AB5" s="6"/>
      <c r="AC5" s="6"/>
      <c r="AD5" s="6"/>
      <c r="AE5" s="6"/>
      <c r="AF5" s="6"/>
      <c r="AG5" s="6" t="s">
        <v>410</v>
      </c>
      <c r="AH5" s="6"/>
      <c r="AI5" s="6" t="s">
        <v>410</v>
      </c>
      <c r="AJ5" s="6"/>
      <c r="AK5" s="6"/>
      <c r="AL5" s="6"/>
      <c r="AM5" s="6"/>
      <c r="AN5" s="6"/>
    </row>
    <row r="6" spans="1:40" ht="12" customHeight="1" x14ac:dyDescent="0.2">
      <c r="A6" s="4">
        <v>3</v>
      </c>
      <c r="B6" s="6"/>
      <c r="C6" s="6"/>
      <c r="D6" s="6"/>
      <c r="E6" s="6"/>
      <c r="F6" s="6"/>
      <c r="G6" s="6"/>
      <c r="H6" s="6"/>
      <c r="I6" s="6"/>
      <c r="J6" s="6"/>
      <c r="K6" s="6"/>
      <c r="L6" s="6"/>
      <c r="M6" s="6"/>
      <c r="N6" s="6"/>
      <c r="O6" s="6"/>
      <c r="P6" s="6"/>
      <c r="Q6" s="6"/>
      <c r="R6" s="6"/>
      <c r="S6" s="6"/>
      <c r="T6" s="6"/>
      <c r="U6" s="6"/>
      <c r="V6" s="6"/>
      <c r="W6" s="6"/>
      <c r="X6" s="6"/>
      <c r="Y6" s="6"/>
      <c r="Z6" s="6"/>
      <c r="AA6" s="7"/>
      <c r="AB6" s="6"/>
      <c r="AC6" s="6"/>
      <c r="AD6" s="6"/>
      <c r="AE6" s="6"/>
      <c r="AF6" s="6"/>
      <c r="AG6" s="6"/>
      <c r="AH6" s="6"/>
      <c r="AI6" s="6"/>
      <c r="AJ6" s="6"/>
      <c r="AK6" s="6"/>
      <c r="AL6" s="6"/>
      <c r="AM6" s="6"/>
      <c r="AN6" s="6"/>
    </row>
    <row r="7" spans="1:40" ht="12" customHeight="1" x14ac:dyDescent="0.2">
      <c r="A7" s="4">
        <v>4</v>
      </c>
      <c r="B7" s="6"/>
      <c r="C7" s="6"/>
      <c r="D7" s="6"/>
      <c r="E7" s="6"/>
      <c r="F7" s="6"/>
      <c r="G7" s="6"/>
      <c r="H7" s="6"/>
      <c r="I7" s="6"/>
      <c r="J7" s="6" t="s">
        <v>410</v>
      </c>
      <c r="K7" s="6"/>
      <c r="L7" s="6"/>
      <c r="M7" s="6"/>
      <c r="N7" s="6"/>
      <c r="O7" s="6"/>
      <c r="P7" s="6"/>
      <c r="Q7" s="6" t="s">
        <v>410</v>
      </c>
      <c r="R7" s="6"/>
      <c r="S7" s="6"/>
      <c r="T7" s="6"/>
      <c r="U7" s="6"/>
      <c r="V7" s="6"/>
      <c r="W7" s="6"/>
      <c r="X7" s="6"/>
      <c r="Y7" s="6"/>
      <c r="Z7" s="6"/>
      <c r="AA7" s="7"/>
      <c r="AB7" s="6"/>
      <c r="AC7" s="6"/>
      <c r="AD7" s="6"/>
      <c r="AE7" s="6"/>
      <c r="AF7" s="6"/>
      <c r="AG7" s="6"/>
      <c r="AH7" s="6"/>
      <c r="AI7" s="6"/>
      <c r="AJ7" s="6"/>
      <c r="AK7" s="6"/>
      <c r="AL7" s="6"/>
      <c r="AM7" s="6"/>
      <c r="AN7" s="6"/>
    </row>
    <row r="8" spans="1:40" ht="12" customHeight="1" x14ac:dyDescent="0.2">
      <c r="A8" s="4">
        <v>5</v>
      </c>
      <c r="B8" s="6"/>
      <c r="C8" s="6"/>
      <c r="D8" s="6"/>
      <c r="E8" s="6"/>
      <c r="F8" s="6"/>
      <c r="G8" s="6"/>
      <c r="H8" s="6"/>
      <c r="I8" s="6"/>
      <c r="J8" s="6"/>
      <c r="K8" s="6"/>
      <c r="L8" s="6"/>
      <c r="M8" s="6"/>
      <c r="N8" s="6"/>
      <c r="O8" s="6"/>
      <c r="P8" s="6"/>
      <c r="Q8" s="6"/>
      <c r="R8" s="6"/>
      <c r="S8" s="6"/>
      <c r="T8" s="6"/>
      <c r="U8" s="6"/>
      <c r="V8" s="6"/>
      <c r="W8" s="6"/>
      <c r="X8" s="6"/>
      <c r="Y8" s="6"/>
      <c r="Z8" s="6"/>
      <c r="AA8" s="7"/>
      <c r="AB8" s="6"/>
      <c r="AC8" s="6"/>
      <c r="AD8" s="6"/>
      <c r="AE8" s="6"/>
      <c r="AF8" s="6"/>
      <c r="AG8" s="6"/>
      <c r="AH8" s="6"/>
      <c r="AI8" s="6"/>
      <c r="AJ8" s="6"/>
      <c r="AK8" s="6" t="s">
        <v>410</v>
      </c>
      <c r="AL8" s="6"/>
      <c r="AM8" s="6"/>
      <c r="AN8" s="6"/>
    </row>
    <row r="9" spans="1:40" ht="12" customHeight="1" x14ac:dyDescent="0.2">
      <c r="A9" s="4">
        <v>6</v>
      </c>
      <c r="B9" s="8"/>
      <c r="C9" s="8"/>
      <c r="D9" s="8"/>
      <c r="E9" s="8"/>
      <c r="F9" s="8"/>
      <c r="G9" s="8"/>
      <c r="H9" s="8"/>
      <c r="I9" s="8"/>
      <c r="J9" s="8"/>
      <c r="K9" s="8"/>
      <c r="L9" s="8"/>
      <c r="M9" s="6" t="s">
        <v>410</v>
      </c>
      <c r="N9" s="6"/>
      <c r="O9" s="6"/>
      <c r="P9" s="6"/>
      <c r="Q9" s="6"/>
      <c r="R9" s="6"/>
      <c r="S9" s="8"/>
      <c r="T9" s="8"/>
      <c r="U9" s="8"/>
      <c r="V9" s="8"/>
      <c r="W9" s="8"/>
      <c r="X9" s="8"/>
      <c r="Y9" s="8"/>
      <c r="Z9" s="8"/>
      <c r="AA9" s="9"/>
      <c r="AB9" s="8"/>
      <c r="AC9" s="8"/>
      <c r="AD9" s="8"/>
      <c r="AE9" s="8"/>
      <c r="AF9" s="8"/>
      <c r="AG9" s="8"/>
      <c r="AH9" s="8"/>
      <c r="AI9" s="8"/>
      <c r="AJ9" s="8"/>
      <c r="AK9" s="8"/>
      <c r="AL9" s="8"/>
      <c r="AM9" s="8"/>
      <c r="AN9" s="8"/>
    </row>
    <row r="10" spans="1:40" ht="12" customHeight="1" x14ac:dyDescent="0.2">
      <c r="A10" s="4">
        <v>7</v>
      </c>
      <c r="B10" s="8"/>
      <c r="C10" s="8"/>
      <c r="D10" s="8"/>
      <c r="E10" s="8"/>
      <c r="F10" s="8"/>
      <c r="G10" s="8"/>
      <c r="H10" s="8"/>
      <c r="I10" s="8"/>
      <c r="J10" s="8"/>
      <c r="K10" s="8"/>
      <c r="L10" s="8"/>
      <c r="M10" s="6"/>
      <c r="N10" s="6"/>
      <c r="O10" s="6"/>
      <c r="P10" s="6"/>
      <c r="Q10" s="6"/>
      <c r="R10" s="6"/>
      <c r="S10" s="8"/>
      <c r="T10" s="6" t="s">
        <v>410</v>
      </c>
      <c r="U10" s="8"/>
      <c r="V10" s="8"/>
      <c r="W10" s="8"/>
      <c r="X10" s="8"/>
      <c r="Y10" s="8"/>
      <c r="Z10" s="8"/>
      <c r="AA10" s="9"/>
      <c r="AB10" s="8"/>
      <c r="AC10" s="8"/>
      <c r="AD10" s="8"/>
      <c r="AE10" s="8"/>
      <c r="AF10" s="8"/>
      <c r="AG10" s="8"/>
      <c r="AH10" s="8"/>
      <c r="AI10" s="8"/>
      <c r="AJ10" s="8"/>
      <c r="AK10" s="8"/>
      <c r="AL10" s="8"/>
      <c r="AM10" s="8"/>
      <c r="AN10" s="8"/>
    </row>
    <row r="11" spans="1:40" ht="12" customHeight="1" x14ac:dyDescent="0.2">
      <c r="A11" s="4">
        <v>8</v>
      </c>
      <c r="B11" s="8"/>
      <c r="C11" s="8"/>
      <c r="D11" s="8"/>
      <c r="E11" s="8"/>
      <c r="F11" s="8"/>
      <c r="G11" s="8"/>
      <c r="H11" s="8"/>
      <c r="I11" s="8"/>
      <c r="J11" s="8"/>
      <c r="K11" s="8"/>
      <c r="L11" s="8"/>
      <c r="M11" s="6"/>
      <c r="N11" s="6"/>
      <c r="O11" s="6"/>
      <c r="P11" s="6"/>
      <c r="Q11" s="6"/>
      <c r="R11" s="6" t="s">
        <v>410</v>
      </c>
      <c r="S11" s="8"/>
      <c r="T11" s="8"/>
      <c r="U11" s="8"/>
      <c r="V11" s="8"/>
      <c r="W11" s="8"/>
      <c r="X11" s="8"/>
      <c r="Y11" s="8"/>
      <c r="Z11" s="8"/>
      <c r="AA11" s="6" t="s">
        <v>410</v>
      </c>
      <c r="AB11" s="8"/>
      <c r="AC11" s="8"/>
      <c r="AD11" s="8"/>
      <c r="AE11" s="8"/>
      <c r="AF11" s="8"/>
      <c r="AG11" s="8"/>
      <c r="AH11" s="8"/>
      <c r="AI11" s="8"/>
      <c r="AJ11" s="8"/>
      <c r="AK11" s="8"/>
      <c r="AL11" s="8"/>
      <c r="AM11" s="8"/>
      <c r="AN11" s="8"/>
    </row>
    <row r="12" spans="1:40" ht="12" customHeight="1" x14ac:dyDescent="0.2">
      <c r="A12" s="4">
        <v>9</v>
      </c>
      <c r="B12" s="8"/>
      <c r="C12" s="8"/>
      <c r="D12" s="8"/>
      <c r="E12" s="8"/>
      <c r="F12" s="8"/>
      <c r="G12" s="8"/>
      <c r="H12" s="8"/>
      <c r="I12" s="8"/>
      <c r="J12" s="8"/>
      <c r="K12" s="8"/>
      <c r="L12" s="8"/>
      <c r="M12" s="6"/>
      <c r="N12" s="6"/>
      <c r="O12" s="6"/>
      <c r="P12" s="6"/>
      <c r="Q12" s="6"/>
      <c r="R12" s="6" t="s">
        <v>410</v>
      </c>
      <c r="S12" s="8"/>
      <c r="T12" s="8"/>
      <c r="U12" s="8"/>
      <c r="V12" s="8"/>
      <c r="W12" s="8"/>
      <c r="X12" s="8"/>
      <c r="Y12" s="8"/>
      <c r="Z12" s="8"/>
      <c r="AA12" s="9"/>
      <c r="AB12" s="8"/>
      <c r="AC12" s="8"/>
      <c r="AD12" s="8"/>
      <c r="AE12" s="8"/>
      <c r="AF12" s="8"/>
      <c r="AG12" s="8"/>
      <c r="AH12" s="8"/>
      <c r="AI12" s="8"/>
      <c r="AJ12" s="8"/>
      <c r="AK12" s="8"/>
      <c r="AL12" s="8"/>
      <c r="AM12" s="8"/>
      <c r="AN12" s="8"/>
    </row>
    <row r="13" spans="1:40" ht="12" customHeight="1" x14ac:dyDescent="0.2">
      <c r="A13" s="4">
        <v>10</v>
      </c>
      <c r="B13" s="8"/>
      <c r="C13" s="8"/>
      <c r="D13" s="8"/>
      <c r="E13" s="8"/>
      <c r="F13" s="8"/>
      <c r="G13" s="8"/>
      <c r="H13" s="8"/>
      <c r="I13" s="8"/>
      <c r="J13" s="8"/>
      <c r="K13" s="8"/>
      <c r="L13" s="8"/>
      <c r="M13" s="6"/>
      <c r="N13" s="6"/>
      <c r="O13" s="6"/>
      <c r="P13" s="6"/>
      <c r="Q13" s="6"/>
      <c r="R13" s="6" t="s">
        <v>410</v>
      </c>
      <c r="S13" s="8"/>
      <c r="T13" s="8"/>
      <c r="U13" s="8"/>
      <c r="V13" s="8"/>
      <c r="W13" s="8"/>
      <c r="X13" s="8"/>
      <c r="Y13" s="8"/>
      <c r="Z13" s="8"/>
      <c r="AA13" s="9"/>
      <c r="AB13" s="8"/>
      <c r="AC13" s="8"/>
      <c r="AD13" s="8"/>
      <c r="AE13" s="8"/>
      <c r="AF13" s="8"/>
      <c r="AG13" s="8"/>
      <c r="AH13" s="8"/>
      <c r="AI13" s="8"/>
      <c r="AJ13" s="8"/>
      <c r="AK13" s="8"/>
      <c r="AL13" s="8"/>
      <c r="AM13" s="8"/>
      <c r="AN13" s="8"/>
    </row>
    <row r="14" spans="1:40" ht="12" customHeight="1" x14ac:dyDescent="0.2">
      <c r="A14" s="4">
        <v>11</v>
      </c>
      <c r="B14" s="8"/>
      <c r="C14" s="8"/>
      <c r="D14" s="8"/>
      <c r="E14" s="8"/>
      <c r="F14" s="8"/>
      <c r="G14" s="8"/>
      <c r="H14" s="8"/>
      <c r="I14" s="8"/>
      <c r="J14" s="8"/>
      <c r="K14" s="8"/>
      <c r="L14" s="8"/>
      <c r="M14" s="6"/>
      <c r="N14" s="6"/>
      <c r="O14" s="6"/>
      <c r="P14" s="6"/>
      <c r="Q14" s="6"/>
      <c r="R14" s="6" t="s">
        <v>410</v>
      </c>
      <c r="S14" s="8"/>
      <c r="T14" s="8"/>
      <c r="U14" s="8"/>
      <c r="V14" s="8"/>
      <c r="W14" s="8"/>
      <c r="X14" s="8"/>
      <c r="Y14" s="8"/>
      <c r="Z14" s="8"/>
      <c r="AA14" s="9"/>
      <c r="AB14" s="8"/>
      <c r="AC14" s="8"/>
      <c r="AD14" s="8"/>
      <c r="AE14" s="8"/>
      <c r="AF14" s="8"/>
      <c r="AG14" s="8"/>
      <c r="AH14" s="8"/>
      <c r="AI14" s="8"/>
      <c r="AJ14" s="8"/>
      <c r="AK14" s="8"/>
      <c r="AL14" s="8"/>
      <c r="AM14" s="8"/>
      <c r="AN14" s="8"/>
    </row>
    <row r="15" spans="1:40" ht="12" customHeight="1" x14ac:dyDescent="0.2">
      <c r="A15" s="4">
        <v>12</v>
      </c>
      <c r="B15" s="6"/>
      <c r="C15" s="6"/>
      <c r="D15" s="6"/>
      <c r="E15" s="6"/>
      <c r="F15" s="6"/>
      <c r="G15" s="6"/>
      <c r="H15" s="6"/>
      <c r="I15" s="6"/>
      <c r="J15" s="6"/>
      <c r="K15" s="6"/>
      <c r="L15" s="6"/>
      <c r="M15" s="6"/>
      <c r="N15" s="6"/>
      <c r="O15" s="6"/>
      <c r="P15" s="6"/>
      <c r="Q15" s="6"/>
      <c r="R15" s="6"/>
      <c r="S15" s="6"/>
      <c r="T15" s="6"/>
      <c r="U15" s="6"/>
      <c r="V15" s="6"/>
      <c r="W15" s="6"/>
      <c r="X15" s="6"/>
      <c r="Y15" s="6"/>
      <c r="Z15" s="6"/>
      <c r="AA15" s="7"/>
      <c r="AB15" s="6"/>
      <c r="AC15" s="6"/>
      <c r="AD15" s="6"/>
      <c r="AE15" s="6"/>
      <c r="AF15" s="6"/>
      <c r="AG15" s="6"/>
      <c r="AH15" s="6"/>
      <c r="AI15" s="6"/>
      <c r="AJ15" s="6"/>
      <c r="AK15" s="6"/>
      <c r="AL15" s="6"/>
      <c r="AM15" s="6"/>
      <c r="AN15" s="6"/>
    </row>
    <row r="16" spans="1:40" ht="12" customHeight="1" x14ac:dyDescent="0.2">
      <c r="A16" s="4">
        <v>13</v>
      </c>
      <c r="B16" s="6"/>
      <c r="C16" s="6"/>
      <c r="D16" s="6"/>
      <c r="E16" s="6"/>
      <c r="F16" s="6"/>
      <c r="G16" s="6"/>
      <c r="H16" s="6"/>
      <c r="I16" s="6"/>
      <c r="J16" s="6"/>
      <c r="K16" s="6"/>
      <c r="L16" s="6"/>
      <c r="M16" s="6"/>
      <c r="N16" s="10" t="s">
        <v>411</v>
      </c>
      <c r="O16" s="6"/>
      <c r="P16" s="6"/>
      <c r="Q16" s="6"/>
      <c r="R16" s="6"/>
      <c r="S16" s="6"/>
      <c r="T16" s="6"/>
      <c r="U16" s="6"/>
      <c r="V16" s="6"/>
      <c r="W16" s="6"/>
      <c r="X16" s="6" t="s">
        <v>410</v>
      </c>
      <c r="Y16" s="6"/>
      <c r="Z16" s="6"/>
      <c r="AA16" s="6" t="s">
        <v>410</v>
      </c>
      <c r="AB16" s="6"/>
      <c r="AC16" s="6"/>
      <c r="AD16" s="6"/>
      <c r="AE16" s="6"/>
      <c r="AF16" s="6"/>
      <c r="AG16" s="6"/>
      <c r="AH16" s="6"/>
      <c r="AI16" s="6"/>
      <c r="AJ16" s="6"/>
      <c r="AK16" s="6"/>
      <c r="AL16" s="6"/>
      <c r="AM16" s="6" t="s">
        <v>410</v>
      </c>
      <c r="AN16" s="6"/>
    </row>
    <row r="17" spans="1:40" ht="12" customHeight="1" x14ac:dyDescent="0.2">
      <c r="A17" s="4">
        <v>14</v>
      </c>
      <c r="B17" s="6"/>
      <c r="C17" s="6"/>
      <c r="D17" s="6"/>
      <c r="E17" s="6"/>
      <c r="F17" s="6"/>
      <c r="G17" s="6"/>
      <c r="H17" s="6"/>
      <c r="I17" s="6" t="s">
        <v>410</v>
      </c>
      <c r="J17" s="6"/>
      <c r="K17" s="6"/>
      <c r="L17" s="6"/>
      <c r="M17" s="6" t="s">
        <v>410</v>
      </c>
      <c r="N17" s="6"/>
      <c r="O17" s="6"/>
      <c r="P17" s="6"/>
      <c r="Q17" s="6"/>
      <c r="R17" s="6"/>
      <c r="S17" s="6"/>
      <c r="T17" s="6"/>
      <c r="U17" s="6"/>
      <c r="V17" s="6"/>
      <c r="W17" s="6"/>
      <c r="X17" s="6"/>
      <c r="Y17" s="6"/>
      <c r="Z17" s="6"/>
      <c r="AA17" s="7"/>
      <c r="AB17" s="6"/>
      <c r="AC17" s="6"/>
      <c r="AD17" s="6"/>
      <c r="AE17" s="6"/>
      <c r="AF17" s="6"/>
      <c r="AG17" s="6"/>
      <c r="AH17" s="6" t="s">
        <v>410</v>
      </c>
      <c r="AI17" s="6"/>
      <c r="AJ17" s="10" t="s">
        <v>411</v>
      </c>
      <c r="AK17" s="6"/>
      <c r="AL17" s="6"/>
      <c r="AM17" s="6"/>
      <c r="AN17" s="6"/>
    </row>
    <row r="18" spans="1:40" ht="12" customHeight="1" x14ac:dyDescent="0.2">
      <c r="A18" s="4">
        <v>15</v>
      </c>
      <c r="B18" s="6"/>
      <c r="C18" s="6"/>
      <c r="D18" s="6"/>
      <c r="E18" s="6"/>
      <c r="F18" s="6"/>
      <c r="G18" s="6"/>
      <c r="H18" s="6"/>
      <c r="I18" s="6"/>
      <c r="J18" s="6"/>
      <c r="K18" s="6"/>
      <c r="L18" s="6"/>
      <c r="M18" s="6"/>
      <c r="N18" s="6"/>
      <c r="O18" s="6"/>
      <c r="P18" s="6"/>
      <c r="Q18" s="6"/>
      <c r="R18" s="6"/>
      <c r="S18" s="6"/>
      <c r="T18" s="6"/>
      <c r="U18" s="6"/>
      <c r="V18" s="6"/>
      <c r="W18" s="6"/>
      <c r="X18" s="6"/>
      <c r="Y18" s="6"/>
      <c r="Z18" s="6"/>
      <c r="AA18" s="7"/>
      <c r="AB18" s="6"/>
      <c r="AC18" s="6"/>
      <c r="AD18" s="6"/>
      <c r="AE18" s="6"/>
      <c r="AF18" s="6"/>
      <c r="AG18" s="6"/>
      <c r="AH18" s="6"/>
      <c r="AI18" s="6"/>
      <c r="AJ18" s="6"/>
      <c r="AK18" s="6"/>
      <c r="AL18" s="6" t="s">
        <v>410</v>
      </c>
      <c r="AM18" s="6"/>
      <c r="AN18" s="6"/>
    </row>
    <row r="19" spans="1:40" ht="12" customHeight="1" x14ac:dyDescent="0.2">
      <c r="A19" s="4">
        <v>16</v>
      </c>
      <c r="B19" s="6"/>
      <c r="C19" s="6" t="s">
        <v>410</v>
      </c>
      <c r="D19" s="6"/>
      <c r="E19" s="6"/>
      <c r="F19" s="6"/>
      <c r="G19" s="6"/>
      <c r="H19" s="6"/>
      <c r="I19" s="6"/>
      <c r="J19" s="6"/>
      <c r="K19" s="6"/>
      <c r="L19" s="6"/>
      <c r="M19" s="6"/>
      <c r="N19" s="6"/>
      <c r="O19" s="6"/>
      <c r="P19" s="6"/>
      <c r="Q19" s="6"/>
      <c r="R19" s="6"/>
      <c r="S19" s="6"/>
      <c r="T19" s="6"/>
      <c r="U19" s="6"/>
      <c r="V19" s="6"/>
      <c r="W19" s="6"/>
      <c r="X19" s="6"/>
      <c r="Y19" s="6"/>
      <c r="Z19" s="6"/>
      <c r="AA19" s="7"/>
      <c r="AB19" s="6"/>
      <c r="AC19" s="6"/>
      <c r="AD19" s="6"/>
      <c r="AE19" s="6"/>
      <c r="AF19" s="6"/>
      <c r="AG19" s="6"/>
      <c r="AH19" s="6"/>
      <c r="AI19" s="6"/>
      <c r="AJ19" s="6"/>
      <c r="AK19" s="6"/>
      <c r="AL19" s="6"/>
      <c r="AM19" s="6"/>
      <c r="AN19" s="6"/>
    </row>
    <row r="20" spans="1:40" ht="12" customHeight="1" x14ac:dyDescent="0.2">
      <c r="A20" s="4">
        <v>17</v>
      </c>
      <c r="B20" s="6"/>
      <c r="C20" s="6"/>
      <c r="D20" s="6"/>
      <c r="E20" s="6"/>
      <c r="F20" s="6"/>
      <c r="G20" s="6"/>
      <c r="H20" s="6"/>
      <c r="I20" s="6"/>
      <c r="J20" s="6" t="s">
        <v>410</v>
      </c>
      <c r="K20" s="6"/>
      <c r="L20" s="6"/>
      <c r="M20" s="6"/>
      <c r="N20" s="6"/>
      <c r="O20" s="6"/>
      <c r="P20" s="6"/>
      <c r="Q20" s="6"/>
      <c r="R20" s="6"/>
      <c r="S20" s="6"/>
      <c r="T20" s="6"/>
      <c r="U20" s="6"/>
      <c r="V20" s="6"/>
      <c r="W20" s="6"/>
      <c r="X20" s="6"/>
      <c r="Y20" s="6"/>
      <c r="Z20" s="6"/>
      <c r="AA20" s="7"/>
      <c r="AB20" s="6"/>
      <c r="AC20" s="6"/>
      <c r="AD20" s="6"/>
      <c r="AE20" s="6"/>
      <c r="AF20" s="6"/>
      <c r="AG20" s="6"/>
      <c r="AH20" s="6"/>
      <c r="AI20" s="6"/>
      <c r="AJ20" s="6"/>
      <c r="AK20" s="6"/>
      <c r="AL20" s="6"/>
      <c r="AM20" s="6"/>
      <c r="AN20" s="6"/>
    </row>
    <row r="21" spans="1:40" ht="12" customHeight="1" x14ac:dyDescent="0.2">
      <c r="A21" s="4">
        <v>18</v>
      </c>
      <c r="B21" s="6"/>
      <c r="C21" s="6"/>
      <c r="D21" s="6"/>
      <c r="E21" s="6"/>
      <c r="F21" s="6"/>
      <c r="G21" s="6"/>
      <c r="H21" s="6"/>
      <c r="I21" s="6"/>
      <c r="J21" s="6"/>
      <c r="K21" s="6"/>
      <c r="L21" s="6"/>
      <c r="M21" s="6"/>
      <c r="N21" s="6"/>
      <c r="O21" s="6"/>
      <c r="P21" s="6"/>
      <c r="Q21" s="6"/>
      <c r="R21" s="6"/>
      <c r="S21" s="6"/>
      <c r="T21" s="6"/>
      <c r="U21" s="6"/>
      <c r="V21" s="6"/>
      <c r="W21" s="6"/>
      <c r="X21" s="6" t="s">
        <v>410</v>
      </c>
      <c r="Y21" s="6"/>
      <c r="Z21" s="6"/>
      <c r="AA21" s="7"/>
      <c r="AB21" s="6"/>
      <c r="AC21" s="6"/>
      <c r="AD21" s="6"/>
      <c r="AE21" s="6"/>
      <c r="AF21" s="6"/>
      <c r="AG21" s="6"/>
      <c r="AH21" s="6"/>
      <c r="AI21" s="6"/>
      <c r="AJ21" s="6"/>
      <c r="AK21" s="6"/>
      <c r="AL21" s="6"/>
      <c r="AM21" s="6" t="s">
        <v>410</v>
      </c>
      <c r="AN21" s="6"/>
    </row>
    <row r="22" spans="1:40" ht="12" customHeight="1" x14ac:dyDescent="0.2">
      <c r="A22" s="4">
        <v>19</v>
      </c>
      <c r="B22" s="6"/>
      <c r="C22" s="6"/>
      <c r="D22" s="6"/>
      <c r="E22" s="6"/>
      <c r="F22" s="6"/>
      <c r="G22" s="6"/>
      <c r="H22" s="6"/>
      <c r="I22" s="6"/>
      <c r="J22" s="6"/>
      <c r="K22" s="6"/>
      <c r="L22" s="6"/>
      <c r="M22" s="6"/>
      <c r="N22" s="6"/>
      <c r="O22" s="6"/>
      <c r="P22" s="6"/>
      <c r="Q22" s="6"/>
      <c r="R22" s="6"/>
      <c r="S22" s="6"/>
      <c r="T22" s="6"/>
      <c r="U22" s="6"/>
      <c r="V22" s="6"/>
      <c r="W22" s="6"/>
      <c r="X22" s="6" t="s">
        <v>410</v>
      </c>
      <c r="Y22" s="6"/>
      <c r="Z22" s="6"/>
      <c r="AA22" s="7"/>
      <c r="AB22" s="6"/>
      <c r="AC22" s="6"/>
      <c r="AD22" s="6"/>
      <c r="AE22" s="6"/>
      <c r="AF22" s="6"/>
      <c r="AG22" s="6"/>
      <c r="AH22" s="6"/>
      <c r="AI22" s="6"/>
      <c r="AJ22" s="6"/>
      <c r="AK22" s="6"/>
      <c r="AL22" s="6"/>
      <c r="AM22" s="6" t="s">
        <v>410</v>
      </c>
      <c r="AN22" s="6"/>
    </row>
    <row r="23" spans="1:40" ht="12" customHeight="1" x14ac:dyDescent="0.2">
      <c r="A23" s="4">
        <v>20</v>
      </c>
      <c r="B23" s="6"/>
      <c r="C23" s="6"/>
      <c r="D23" s="6"/>
      <c r="E23" s="6"/>
      <c r="F23" s="6"/>
      <c r="G23" s="6"/>
      <c r="H23" s="6"/>
      <c r="I23" s="6"/>
      <c r="J23" s="6"/>
      <c r="K23" s="6"/>
      <c r="L23" s="6"/>
      <c r="M23" s="6"/>
      <c r="N23" s="6"/>
      <c r="O23" s="6"/>
      <c r="P23" s="6"/>
      <c r="Q23" s="6"/>
      <c r="R23" s="6"/>
      <c r="S23" s="6"/>
      <c r="T23" s="6"/>
      <c r="U23" s="6"/>
      <c r="V23" s="6"/>
      <c r="W23" s="6"/>
      <c r="X23" s="6"/>
      <c r="Y23" s="6"/>
      <c r="Z23" s="6"/>
      <c r="AA23" s="7"/>
      <c r="AB23" s="6"/>
      <c r="AC23" s="6"/>
      <c r="AD23" s="6"/>
      <c r="AE23" s="6"/>
      <c r="AF23" s="6"/>
      <c r="AG23" s="6"/>
      <c r="AH23" s="6"/>
      <c r="AI23" s="6"/>
      <c r="AJ23" s="6"/>
      <c r="AK23" s="6"/>
      <c r="AL23" s="6"/>
      <c r="AM23" s="6"/>
      <c r="AN23" s="6"/>
    </row>
    <row r="24" spans="1:40" ht="12" customHeight="1" x14ac:dyDescent="0.2">
      <c r="A24" s="4">
        <v>21</v>
      </c>
      <c r="B24" s="6"/>
      <c r="C24" s="6"/>
      <c r="D24" s="6"/>
      <c r="E24" s="6"/>
      <c r="F24" s="6"/>
      <c r="G24" s="6"/>
      <c r="H24" s="6"/>
      <c r="I24" s="6"/>
      <c r="J24" s="6"/>
      <c r="K24" s="6"/>
      <c r="L24" s="6"/>
      <c r="M24" s="6"/>
      <c r="N24" s="10" t="s">
        <v>411</v>
      </c>
      <c r="O24" s="6"/>
      <c r="P24" s="6"/>
      <c r="Q24" s="6"/>
      <c r="R24" s="6"/>
      <c r="S24" s="6"/>
      <c r="T24" s="6"/>
      <c r="U24" s="6"/>
      <c r="V24" s="6"/>
      <c r="W24" s="6"/>
      <c r="X24" s="6" t="s">
        <v>410</v>
      </c>
      <c r="Y24" s="6"/>
      <c r="Z24" s="6"/>
      <c r="AA24" s="7"/>
      <c r="AB24" s="6"/>
      <c r="AC24" s="6"/>
      <c r="AD24" s="6"/>
      <c r="AE24" s="6"/>
      <c r="AF24" s="6"/>
      <c r="AG24" s="6"/>
      <c r="AH24" s="6"/>
      <c r="AI24" s="6"/>
      <c r="AJ24" s="6"/>
      <c r="AK24" s="6"/>
      <c r="AL24" s="6"/>
      <c r="AM24" s="6"/>
      <c r="AN24" s="6"/>
    </row>
    <row r="25" spans="1:40" ht="12" customHeight="1" x14ac:dyDescent="0.2">
      <c r="A25" s="4">
        <v>22</v>
      </c>
      <c r="B25" s="6"/>
      <c r="C25" s="6"/>
      <c r="D25" s="6"/>
      <c r="E25" s="6"/>
      <c r="F25" s="6"/>
      <c r="G25" s="6"/>
      <c r="H25" s="6"/>
      <c r="I25" s="6"/>
      <c r="J25" s="6"/>
      <c r="K25" s="6"/>
      <c r="L25" s="6"/>
      <c r="M25" s="6"/>
      <c r="N25" s="10" t="s">
        <v>411</v>
      </c>
      <c r="O25" s="6"/>
      <c r="P25" s="6"/>
      <c r="Q25" s="6"/>
      <c r="R25" s="6"/>
      <c r="S25" s="6"/>
      <c r="T25" s="6" t="s">
        <v>410</v>
      </c>
      <c r="U25" s="6"/>
      <c r="V25" s="6"/>
      <c r="W25" s="6"/>
      <c r="X25" s="6" t="s">
        <v>410</v>
      </c>
      <c r="Y25" s="6"/>
      <c r="Z25" s="6"/>
      <c r="AA25" s="7"/>
      <c r="AB25" s="6"/>
      <c r="AC25" s="6"/>
      <c r="AD25" s="6"/>
      <c r="AE25" s="6"/>
      <c r="AF25" s="6"/>
      <c r="AG25" s="6"/>
      <c r="AH25" s="6"/>
      <c r="AI25" s="6"/>
      <c r="AJ25" s="6"/>
      <c r="AK25" s="6"/>
      <c r="AL25" s="6"/>
      <c r="AM25" s="6"/>
      <c r="AN25" s="6"/>
    </row>
    <row r="26" spans="1:40" ht="12" customHeight="1" x14ac:dyDescent="0.2">
      <c r="A26" s="4">
        <v>23</v>
      </c>
      <c r="B26" s="6"/>
      <c r="C26" s="6"/>
      <c r="D26" s="6"/>
      <c r="E26" s="6"/>
      <c r="F26" s="6"/>
      <c r="G26" s="6"/>
      <c r="H26" s="6"/>
      <c r="I26" s="6"/>
      <c r="J26" s="6"/>
      <c r="K26" s="6"/>
      <c r="L26" s="6"/>
      <c r="M26" s="6"/>
      <c r="N26" s="6"/>
      <c r="O26" s="6"/>
      <c r="P26" s="6"/>
      <c r="Q26" s="6"/>
      <c r="R26" s="6"/>
      <c r="S26" s="6"/>
      <c r="T26" s="6"/>
      <c r="U26" s="6"/>
      <c r="V26" s="6"/>
      <c r="W26" s="6" t="s">
        <v>410</v>
      </c>
      <c r="X26" s="6"/>
      <c r="Y26" s="6"/>
      <c r="Z26" s="6"/>
      <c r="AA26" s="7"/>
      <c r="AB26" s="6"/>
      <c r="AC26" s="6"/>
      <c r="AD26" s="6"/>
      <c r="AE26" s="6"/>
      <c r="AF26" s="6"/>
      <c r="AG26" s="6"/>
      <c r="AH26" s="6"/>
      <c r="AI26" s="6"/>
      <c r="AJ26" s="6"/>
      <c r="AK26" s="6"/>
      <c r="AL26" s="6"/>
      <c r="AM26" s="6" t="s">
        <v>410</v>
      </c>
      <c r="AN26" s="6"/>
    </row>
    <row r="27" spans="1:40" ht="12" customHeight="1" x14ac:dyDescent="0.2">
      <c r="A27" s="4">
        <v>24</v>
      </c>
      <c r="B27" s="6"/>
      <c r="C27" s="6"/>
      <c r="D27" s="6"/>
      <c r="E27" s="6"/>
      <c r="F27" s="6"/>
      <c r="G27" s="6"/>
      <c r="H27" s="6"/>
      <c r="I27" s="6"/>
      <c r="J27" s="6"/>
      <c r="K27" s="6"/>
      <c r="L27" s="6"/>
      <c r="M27" s="6"/>
      <c r="N27" s="6"/>
      <c r="O27" s="6"/>
      <c r="P27" s="6"/>
      <c r="Q27" s="6"/>
      <c r="R27" s="6"/>
      <c r="S27" s="6"/>
      <c r="T27" s="6"/>
      <c r="U27" s="6"/>
      <c r="V27" s="6"/>
      <c r="W27" s="6" t="s">
        <v>410</v>
      </c>
      <c r="X27" s="6"/>
      <c r="Y27" s="6"/>
      <c r="Z27" s="6"/>
      <c r="AA27" s="7"/>
      <c r="AB27" s="6"/>
      <c r="AC27" s="6"/>
      <c r="AD27" s="6"/>
      <c r="AE27" s="6"/>
      <c r="AF27" s="6"/>
      <c r="AG27" s="6"/>
      <c r="AH27" s="6"/>
      <c r="AI27" s="6"/>
      <c r="AJ27" s="6"/>
      <c r="AK27" s="6"/>
      <c r="AL27" s="6"/>
      <c r="AM27" s="6" t="s">
        <v>410</v>
      </c>
      <c r="AN27" s="6"/>
    </row>
    <row r="28" spans="1:40" ht="12" customHeight="1" x14ac:dyDescent="0.2">
      <c r="A28" s="4">
        <v>25</v>
      </c>
      <c r="B28" s="6"/>
      <c r="C28" s="6"/>
      <c r="D28" s="6"/>
      <c r="E28" s="6"/>
      <c r="F28" s="6"/>
      <c r="G28" s="6"/>
      <c r="H28" s="6"/>
      <c r="I28" s="6"/>
      <c r="J28" s="6"/>
      <c r="K28" s="6"/>
      <c r="L28" s="6"/>
      <c r="M28" s="6"/>
      <c r="N28" s="6"/>
      <c r="O28" s="6"/>
      <c r="P28" s="6"/>
      <c r="Q28" s="6"/>
      <c r="R28" s="6"/>
      <c r="S28" s="6"/>
      <c r="T28" s="6"/>
      <c r="U28" s="6"/>
      <c r="V28" s="6"/>
      <c r="W28" s="6" t="s">
        <v>410</v>
      </c>
      <c r="X28" s="6"/>
      <c r="Y28" s="6"/>
      <c r="Z28" s="6"/>
      <c r="AA28" s="7"/>
      <c r="AB28" s="6"/>
      <c r="AC28" s="6"/>
      <c r="AD28" s="6"/>
      <c r="AE28" s="6"/>
      <c r="AF28" s="6"/>
      <c r="AG28" s="6"/>
      <c r="AH28" s="6"/>
      <c r="AI28" s="6"/>
      <c r="AJ28" s="6"/>
      <c r="AK28" s="6"/>
      <c r="AL28" s="6"/>
      <c r="AM28" s="6" t="s">
        <v>410</v>
      </c>
      <c r="AN28" s="6"/>
    </row>
    <row r="29" spans="1:40" ht="12" customHeight="1" x14ac:dyDescent="0.2">
      <c r="A29" s="4">
        <v>26</v>
      </c>
      <c r="B29" s="6"/>
      <c r="C29" s="6"/>
      <c r="D29" s="6"/>
      <c r="E29" s="6"/>
      <c r="F29" s="6"/>
      <c r="G29" s="6"/>
      <c r="H29" s="6"/>
      <c r="I29" s="6"/>
      <c r="J29" s="6"/>
      <c r="K29" s="6"/>
      <c r="L29" s="6"/>
      <c r="M29" s="6"/>
      <c r="N29" s="6"/>
      <c r="O29" s="6"/>
      <c r="P29" s="6"/>
      <c r="Q29" s="6"/>
      <c r="R29" s="6"/>
      <c r="S29" s="6"/>
      <c r="T29" s="6"/>
      <c r="U29" s="6"/>
      <c r="V29" s="6"/>
      <c r="W29" s="6" t="s">
        <v>410</v>
      </c>
      <c r="X29" s="6"/>
      <c r="Y29" s="6"/>
      <c r="Z29" s="6"/>
      <c r="AA29" s="7"/>
      <c r="AB29" s="6"/>
      <c r="AC29" s="6"/>
      <c r="AD29" s="6"/>
      <c r="AE29" s="6"/>
      <c r="AF29" s="6"/>
      <c r="AG29" s="6"/>
      <c r="AH29" s="6"/>
      <c r="AI29" s="6"/>
      <c r="AJ29" s="6"/>
      <c r="AK29" s="6"/>
      <c r="AL29" s="6"/>
      <c r="AM29" s="6" t="s">
        <v>410</v>
      </c>
      <c r="AN29" s="6"/>
    </row>
    <row r="30" spans="1:40" ht="12" customHeight="1" x14ac:dyDescent="0.2">
      <c r="A30" s="4">
        <v>27</v>
      </c>
      <c r="B30" s="6"/>
      <c r="C30" s="6"/>
      <c r="D30" s="6"/>
      <c r="E30" s="6"/>
      <c r="F30" s="6"/>
      <c r="G30" s="6"/>
      <c r="H30" s="6"/>
      <c r="I30" s="6"/>
      <c r="J30" s="6"/>
      <c r="K30" s="6"/>
      <c r="L30" s="6"/>
      <c r="M30" s="6"/>
      <c r="N30" s="6"/>
      <c r="O30" s="6"/>
      <c r="P30" s="6"/>
      <c r="Q30" s="6"/>
      <c r="R30" s="6"/>
      <c r="S30" s="6"/>
      <c r="T30" s="6"/>
      <c r="U30" s="6"/>
      <c r="V30" s="6"/>
      <c r="W30" s="6" t="s">
        <v>410</v>
      </c>
      <c r="X30" s="6"/>
      <c r="Y30" s="6"/>
      <c r="Z30" s="6"/>
      <c r="AA30" s="7"/>
      <c r="AB30" s="6"/>
      <c r="AC30" s="6"/>
      <c r="AD30" s="6"/>
      <c r="AE30" s="6"/>
      <c r="AF30" s="6"/>
      <c r="AG30" s="6"/>
      <c r="AH30" s="6"/>
      <c r="AI30" s="6"/>
      <c r="AJ30" s="6"/>
      <c r="AK30" s="6"/>
      <c r="AL30" s="6"/>
      <c r="AM30" s="6" t="s">
        <v>410</v>
      </c>
      <c r="AN30" s="6"/>
    </row>
    <row r="31" spans="1:40" ht="12" customHeight="1" x14ac:dyDescent="0.2">
      <c r="A31" s="4">
        <v>28</v>
      </c>
      <c r="B31" s="6"/>
      <c r="C31" s="6"/>
      <c r="D31" s="6"/>
      <c r="E31" s="6"/>
      <c r="F31" s="6"/>
      <c r="G31" s="6"/>
      <c r="H31" s="6"/>
      <c r="I31" s="6"/>
      <c r="J31" s="6"/>
      <c r="K31" s="6"/>
      <c r="L31" s="6"/>
      <c r="M31" s="6"/>
      <c r="N31" s="6"/>
      <c r="O31" s="6"/>
      <c r="P31" s="6"/>
      <c r="Q31" s="6"/>
      <c r="R31" s="6"/>
      <c r="S31" s="6"/>
      <c r="T31" s="6"/>
      <c r="U31" s="6"/>
      <c r="V31" s="6"/>
      <c r="W31" s="6" t="s">
        <v>410</v>
      </c>
      <c r="X31" s="6"/>
      <c r="Y31" s="6"/>
      <c r="Z31" s="6"/>
      <c r="AA31" s="7"/>
      <c r="AB31" s="6"/>
      <c r="AC31" s="6"/>
      <c r="AD31" s="6"/>
      <c r="AE31" s="6"/>
      <c r="AF31" s="6"/>
      <c r="AG31" s="6"/>
      <c r="AH31" s="6"/>
      <c r="AI31" s="6"/>
      <c r="AJ31" s="6"/>
      <c r="AK31" s="6"/>
      <c r="AL31" s="6"/>
      <c r="AM31" s="6" t="s">
        <v>410</v>
      </c>
      <c r="AN31" s="6"/>
    </row>
    <row r="32" spans="1:40" ht="12" customHeight="1" x14ac:dyDescent="0.2">
      <c r="A32" s="4">
        <v>29</v>
      </c>
      <c r="B32" s="6" t="s">
        <v>410</v>
      </c>
      <c r="C32" s="6"/>
      <c r="D32" s="6" t="s">
        <v>410</v>
      </c>
      <c r="E32" s="6" t="s">
        <v>410</v>
      </c>
      <c r="F32" s="6"/>
      <c r="G32" s="6" t="s">
        <v>410</v>
      </c>
      <c r="H32" s="6" t="s">
        <v>410</v>
      </c>
      <c r="I32" s="6"/>
      <c r="J32" s="6"/>
      <c r="K32" s="6" t="s">
        <v>410</v>
      </c>
      <c r="L32" s="6" t="s">
        <v>410</v>
      </c>
      <c r="M32" s="6"/>
      <c r="N32" s="6"/>
      <c r="O32" s="6"/>
      <c r="P32" s="6" t="s">
        <v>410</v>
      </c>
      <c r="Q32" s="6"/>
      <c r="R32" s="6"/>
      <c r="S32" s="6" t="s">
        <v>410</v>
      </c>
      <c r="T32" s="6"/>
      <c r="U32" s="6"/>
      <c r="V32" s="6"/>
      <c r="W32" s="6"/>
      <c r="X32" s="6"/>
      <c r="Y32" s="6"/>
      <c r="Z32" s="6"/>
      <c r="AA32" s="6" t="s">
        <v>410</v>
      </c>
      <c r="AB32" s="6"/>
      <c r="AC32" s="6" t="s">
        <v>410</v>
      </c>
      <c r="AD32" s="6"/>
      <c r="AE32" s="6"/>
      <c r="AF32" s="6"/>
      <c r="AG32" s="6"/>
      <c r="AH32" s="6"/>
      <c r="AI32" s="6"/>
      <c r="AJ32" s="6"/>
      <c r="AK32" s="6" t="s">
        <v>410</v>
      </c>
      <c r="AL32" s="6"/>
      <c r="AM32" s="6"/>
      <c r="AN32" s="6"/>
    </row>
    <row r="33" spans="1:40" ht="12" customHeight="1" x14ac:dyDescent="0.2">
      <c r="A33" s="4">
        <v>30</v>
      </c>
      <c r="B33" s="6"/>
      <c r="C33" s="6"/>
      <c r="D33" s="6" t="s">
        <v>410</v>
      </c>
      <c r="E33" s="6" t="s">
        <v>410</v>
      </c>
      <c r="F33" s="6"/>
      <c r="G33" s="6" t="s">
        <v>410</v>
      </c>
      <c r="H33" s="6" t="s">
        <v>410</v>
      </c>
      <c r="I33" s="6"/>
      <c r="J33" s="6"/>
      <c r="K33" s="6" t="s">
        <v>410</v>
      </c>
      <c r="L33" s="6" t="s">
        <v>410</v>
      </c>
      <c r="M33" s="6"/>
      <c r="N33" s="6"/>
      <c r="O33" s="6"/>
      <c r="P33" s="6" t="s">
        <v>410</v>
      </c>
      <c r="Q33" s="6"/>
      <c r="R33" s="6"/>
      <c r="S33" s="6" t="s">
        <v>410</v>
      </c>
      <c r="T33" s="6"/>
      <c r="U33" s="6"/>
      <c r="V33" s="6"/>
      <c r="W33" s="6"/>
      <c r="X33" s="6"/>
      <c r="Y33" s="6"/>
      <c r="Z33" s="6"/>
      <c r="AA33" s="6" t="s">
        <v>410</v>
      </c>
      <c r="AB33" s="6"/>
      <c r="AC33" s="6" t="s">
        <v>410</v>
      </c>
      <c r="AD33" s="6"/>
      <c r="AE33" s="6"/>
      <c r="AF33" s="6"/>
      <c r="AG33" s="6"/>
      <c r="AH33" s="6"/>
      <c r="AI33" s="6"/>
      <c r="AJ33" s="6"/>
      <c r="AK33" s="6" t="s">
        <v>410</v>
      </c>
      <c r="AL33" s="6"/>
      <c r="AM33" s="6"/>
      <c r="AN33" s="6"/>
    </row>
    <row r="34" spans="1:40" ht="12" customHeight="1" x14ac:dyDescent="0.2">
      <c r="A34" s="4">
        <v>31</v>
      </c>
      <c r="B34" s="6"/>
      <c r="C34" s="6"/>
      <c r="D34" s="6"/>
      <c r="E34" s="6" t="s">
        <v>410</v>
      </c>
      <c r="F34" s="6"/>
      <c r="G34" s="6"/>
      <c r="H34" s="6"/>
      <c r="I34" s="6" t="s">
        <v>410</v>
      </c>
      <c r="J34" s="6"/>
      <c r="K34" s="6"/>
      <c r="L34" s="6"/>
      <c r="M34" s="6"/>
      <c r="N34" s="6"/>
      <c r="O34" s="6"/>
      <c r="P34" s="6"/>
      <c r="Q34" s="6"/>
      <c r="R34" s="6"/>
      <c r="S34" s="6"/>
      <c r="T34" s="6" t="s">
        <v>410</v>
      </c>
      <c r="U34" s="6"/>
      <c r="V34" s="6"/>
      <c r="W34" s="6"/>
      <c r="X34" s="6"/>
      <c r="Y34" s="6"/>
      <c r="Z34" s="6"/>
      <c r="AA34" s="7"/>
      <c r="AB34" s="6"/>
      <c r="AC34" s="6"/>
      <c r="AD34" s="6"/>
      <c r="AE34" s="6"/>
      <c r="AF34" s="6"/>
      <c r="AG34" s="6"/>
      <c r="AH34" s="6"/>
      <c r="AI34" s="6"/>
      <c r="AJ34" s="6"/>
      <c r="AK34" s="6"/>
      <c r="AL34" s="6"/>
      <c r="AM34" s="6"/>
      <c r="AN34" s="6"/>
    </row>
    <row r="35" spans="1:40" ht="12" customHeight="1" x14ac:dyDescent="0.2">
      <c r="A35" s="4">
        <v>32</v>
      </c>
      <c r="B35" s="6"/>
      <c r="C35" s="6"/>
      <c r="D35" s="6"/>
      <c r="E35" s="6"/>
      <c r="F35" s="6"/>
      <c r="G35" s="6"/>
      <c r="H35" s="6"/>
      <c r="I35" s="6"/>
      <c r="J35" s="6"/>
      <c r="K35" s="6"/>
      <c r="L35" s="6"/>
      <c r="M35" s="6"/>
      <c r="N35" s="10" t="s">
        <v>411</v>
      </c>
      <c r="O35" s="6"/>
      <c r="P35" s="6"/>
      <c r="Q35" s="6"/>
      <c r="R35" s="6"/>
      <c r="S35" s="6"/>
      <c r="T35" s="6"/>
      <c r="U35" s="6"/>
      <c r="V35" s="6"/>
      <c r="W35" s="6"/>
      <c r="X35" s="6" t="s">
        <v>410</v>
      </c>
      <c r="Y35" s="6"/>
      <c r="Z35" s="6"/>
      <c r="AA35" s="6" t="s">
        <v>410</v>
      </c>
      <c r="AB35" s="6"/>
      <c r="AC35" s="6"/>
      <c r="AD35" s="6"/>
      <c r="AE35" s="6"/>
      <c r="AF35" s="6"/>
      <c r="AG35" s="6"/>
      <c r="AH35" s="6"/>
      <c r="AI35" s="6"/>
      <c r="AJ35" s="6"/>
      <c r="AK35" s="6"/>
      <c r="AL35" s="6"/>
      <c r="AM35" s="6" t="s">
        <v>410</v>
      </c>
      <c r="AN35" s="6"/>
    </row>
    <row r="36" spans="1:40" ht="12" customHeight="1" x14ac:dyDescent="0.2">
      <c r="A36" s="4">
        <v>33</v>
      </c>
      <c r="B36" s="6"/>
      <c r="C36" s="6"/>
      <c r="D36" s="6"/>
      <c r="E36" s="6"/>
      <c r="F36" s="6"/>
      <c r="G36" s="6"/>
      <c r="H36" s="6"/>
      <c r="I36" s="6"/>
      <c r="J36" s="6"/>
      <c r="K36" s="6"/>
      <c r="L36" s="6"/>
      <c r="M36" s="6"/>
      <c r="N36" s="10" t="s">
        <v>411</v>
      </c>
      <c r="O36" s="6"/>
      <c r="P36" s="6"/>
      <c r="Q36" s="6"/>
      <c r="R36" s="6"/>
      <c r="S36" s="6"/>
      <c r="T36" s="6"/>
      <c r="U36" s="6"/>
      <c r="V36" s="6"/>
      <c r="W36" s="6"/>
      <c r="X36" s="6" t="s">
        <v>410</v>
      </c>
      <c r="Y36" s="6"/>
      <c r="Z36" s="6"/>
      <c r="AA36" s="7"/>
      <c r="AB36" s="6"/>
      <c r="AC36" s="6"/>
      <c r="AD36" s="6"/>
      <c r="AE36" s="6"/>
      <c r="AF36" s="6"/>
      <c r="AG36" s="6"/>
      <c r="AH36" s="6"/>
      <c r="AI36" s="6"/>
      <c r="AJ36" s="6"/>
      <c r="AK36" s="6"/>
      <c r="AL36" s="6"/>
      <c r="AM36" s="6" t="s">
        <v>410</v>
      </c>
      <c r="AN36" s="6"/>
    </row>
    <row r="37" spans="1:40" ht="12" customHeight="1" x14ac:dyDescent="0.2">
      <c r="A37" s="4">
        <v>34</v>
      </c>
      <c r="B37" s="6"/>
      <c r="C37" s="6"/>
      <c r="D37" s="6"/>
      <c r="E37" s="6"/>
      <c r="F37" s="6"/>
      <c r="G37" s="6"/>
      <c r="H37" s="6"/>
      <c r="I37" s="6"/>
      <c r="J37" s="6"/>
      <c r="K37" s="6"/>
      <c r="L37" s="6"/>
      <c r="M37" s="6"/>
      <c r="N37" s="6"/>
      <c r="O37" s="6"/>
      <c r="P37" s="6"/>
      <c r="Q37" s="6"/>
      <c r="R37" s="6"/>
      <c r="S37" s="6"/>
      <c r="T37" s="6"/>
      <c r="U37" s="6"/>
      <c r="V37" s="6"/>
      <c r="W37" s="6"/>
      <c r="X37" s="6"/>
      <c r="Y37" s="6"/>
      <c r="Z37" s="6"/>
      <c r="AA37" s="7"/>
      <c r="AB37" s="6"/>
      <c r="AC37" s="6"/>
      <c r="AD37" s="6"/>
      <c r="AE37" s="6"/>
      <c r="AF37" s="6"/>
      <c r="AG37" s="6"/>
      <c r="AH37" s="6"/>
      <c r="AI37" s="6"/>
      <c r="AJ37" s="6"/>
      <c r="AK37" s="6"/>
      <c r="AL37" s="6"/>
      <c r="AM37" s="6"/>
      <c r="AN37" s="6"/>
    </row>
    <row r="38" spans="1:40" ht="12" customHeight="1" x14ac:dyDescent="0.2">
      <c r="A38" s="4">
        <v>35</v>
      </c>
      <c r="B38" s="6"/>
      <c r="C38" s="6"/>
      <c r="D38" s="6"/>
      <c r="E38" s="6"/>
      <c r="F38" s="6"/>
      <c r="G38" s="6"/>
      <c r="H38" s="6"/>
      <c r="I38" s="6"/>
      <c r="J38" s="6"/>
      <c r="K38" s="6"/>
      <c r="L38" s="6" t="s">
        <v>410</v>
      </c>
      <c r="M38" s="6"/>
      <c r="N38" s="6"/>
      <c r="O38" s="6"/>
      <c r="P38" s="6"/>
      <c r="Q38" s="6"/>
      <c r="R38" s="6"/>
      <c r="S38" s="6"/>
      <c r="T38" s="6"/>
      <c r="U38" s="6"/>
      <c r="V38" s="6"/>
      <c r="W38" s="6"/>
      <c r="X38" s="6"/>
      <c r="Y38" s="6"/>
      <c r="Z38" s="6"/>
      <c r="AA38" s="7"/>
      <c r="AB38" s="6"/>
      <c r="AC38" s="6"/>
      <c r="AD38" s="6"/>
      <c r="AE38" s="6"/>
      <c r="AF38" s="6"/>
      <c r="AG38" s="6"/>
      <c r="AH38" s="6"/>
      <c r="AI38" s="6"/>
      <c r="AJ38" s="6"/>
      <c r="AK38" s="6"/>
      <c r="AL38" s="6"/>
      <c r="AM38" s="6"/>
      <c r="AN38" s="6"/>
    </row>
    <row r="39" spans="1:40" ht="12" customHeight="1" x14ac:dyDescent="0.2">
      <c r="A39" s="4">
        <v>36</v>
      </c>
      <c r="B39" s="6"/>
      <c r="C39" s="6"/>
      <c r="D39" s="6" t="s">
        <v>410</v>
      </c>
      <c r="E39" s="6"/>
      <c r="F39" s="6"/>
      <c r="G39" s="6"/>
      <c r="H39" s="6"/>
      <c r="I39" s="6"/>
      <c r="J39" s="6"/>
      <c r="K39" s="6"/>
      <c r="L39" s="6" t="s">
        <v>410</v>
      </c>
      <c r="M39" s="6"/>
      <c r="N39" s="6"/>
      <c r="O39" s="6"/>
      <c r="P39" s="6"/>
      <c r="Q39" s="6"/>
      <c r="R39" s="6"/>
      <c r="S39" s="6"/>
      <c r="T39" s="6"/>
      <c r="U39" s="6"/>
      <c r="V39" s="6"/>
      <c r="W39" s="6"/>
      <c r="X39" s="6"/>
      <c r="Y39" s="6"/>
      <c r="Z39" s="6"/>
      <c r="AA39" s="7"/>
      <c r="AB39" s="6"/>
      <c r="AC39" s="6" t="s">
        <v>410</v>
      </c>
      <c r="AD39" s="6"/>
      <c r="AE39" s="6"/>
      <c r="AF39" s="6"/>
      <c r="AG39" s="6" t="s">
        <v>410</v>
      </c>
      <c r="AH39" s="6"/>
      <c r="AI39" s="6"/>
      <c r="AJ39" s="6"/>
      <c r="AK39" s="6"/>
      <c r="AL39" s="6"/>
      <c r="AM39" s="6"/>
      <c r="AN39" s="6"/>
    </row>
    <row r="40" spans="1:40" ht="12" customHeight="1" x14ac:dyDescent="0.2">
      <c r="A40" s="4">
        <v>37</v>
      </c>
      <c r="B40" s="6"/>
      <c r="C40" s="6"/>
      <c r="D40" s="6"/>
      <c r="E40" s="6"/>
      <c r="F40" s="6"/>
      <c r="G40" s="6"/>
      <c r="H40" s="6"/>
      <c r="I40" s="6"/>
      <c r="J40" s="6"/>
      <c r="K40" s="6"/>
      <c r="L40" s="6" t="s">
        <v>410</v>
      </c>
      <c r="M40" s="6"/>
      <c r="N40" s="6"/>
      <c r="O40" s="6"/>
      <c r="P40" s="6"/>
      <c r="Q40" s="6"/>
      <c r="R40" s="6"/>
      <c r="S40" s="6"/>
      <c r="T40" s="6"/>
      <c r="U40" s="6"/>
      <c r="V40" s="6"/>
      <c r="W40" s="6"/>
      <c r="X40" s="6"/>
      <c r="Y40" s="6"/>
      <c r="Z40" s="6"/>
      <c r="AA40" s="6" t="s">
        <v>410</v>
      </c>
      <c r="AB40" s="6" t="s">
        <v>410</v>
      </c>
      <c r="AC40" s="6"/>
      <c r="AD40" s="6"/>
      <c r="AE40" s="6" t="s">
        <v>410</v>
      </c>
      <c r="AF40" s="6"/>
      <c r="AG40" s="6"/>
      <c r="AH40" s="6"/>
      <c r="AI40" s="6"/>
      <c r="AJ40" s="6"/>
      <c r="AK40" s="6" t="s">
        <v>410</v>
      </c>
      <c r="AL40" s="6"/>
      <c r="AM40" s="6"/>
      <c r="AN40" s="6"/>
    </row>
    <row r="41" spans="1:40" ht="12" customHeight="1" x14ac:dyDescent="0.2">
      <c r="A41" s="4">
        <v>38</v>
      </c>
      <c r="B41" s="6"/>
      <c r="C41" s="6"/>
      <c r="D41" s="6"/>
      <c r="E41" s="6" t="s">
        <v>410</v>
      </c>
      <c r="F41" s="6"/>
      <c r="G41" s="6"/>
      <c r="H41" s="6"/>
      <c r="I41" s="6"/>
      <c r="J41" s="6"/>
      <c r="K41" s="6"/>
      <c r="L41" s="6" t="s">
        <v>410</v>
      </c>
      <c r="M41" s="6"/>
      <c r="N41" s="6"/>
      <c r="O41" s="6"/>
      <c r="P41" s="6"/>
      <c r="Q41" s="6"/>
      <c r="R41" s="6"/>
      <c r="S41" s="6"/>
      <c r="T41" s="6"/>
      <c r="U41" s="6"/>
      <c r="V41" s="6"/>
      <c r="W41" s="6"/>
      <c r="X41" s="6"/>
      <c r="Y41" s="6"/>
      <c r="Z41" s="6"/>
      <c r="AA41" s="7"/>
      <c r="AB41" s="6"/>
      <c r="AC41" s="6"/>
      <c r="AD41" s="6"/>
      <c r="AE41" s="6"/>
      <c r="AF41" s="6"/>
      <c r="AG41" s="6"/>
      <c r="AH41" s="6"/>
      <c r="AI41" s="6"/>
      <c r="AJ41" s="6"/>
      <c r="AK41" s="6"/>
      <c r="AL41" s="6"/>
      <c r="AM41" s="6"/>
      <c r="AN41" s="6"/>
    </row>
    <row r="42" spans="1:40" ht="12" customHeight="1" x14ac:dyDescent="0.2">
      <c r="A42" s="4">
        <v>39</v>
      </c>
      <c r="B42" s="6"/>
      <c r="C42" s="6"/>
      <c r="D42" s="6"/>
      <c r="E42" s="6"/>
      <c r="F42" s="6"/>
      <c r="G42" s="6"/>
      <c r="H42" s="6"/>
      <c r="I42" s="6"/>
      <c r="J42" s="6"/>
      <c r="K42" s="6"/>
      <c r="L42" s="6"/>
      <c r="M42" s="6"/>
      <c r="N42" s="6"/>
      <c r="O42" s="6" t="s">
        <v>410</v>
      </c>
      <c r="P42" s="6"/>
      <c r="Q42" s="6"/>
      <c r="R42" s="6"/>
      <c r="S42" s="6"/>
      <c r="T42" s="6"/>
      <c r="U42" s="6"/>
      <c r="V42" s="6"/>
      <c r="W42" s="6"/>
      <c r="X42" s="6"/>
      <c r="Y42" s="6"/>
      <c r="Z42" s="6"/>
      <c r="AA42" s="7"/>
      <c r="AB42" s="6"/>
      <c r="AC42" s="6"/>
      <c r="AD42" s="6"/>
      <c r="AE42" s="6"/>
      <c r="AF42" s="6"/>
      <c r="AG42" s="6"/>
      <c r="AH42" s="6"/>
      <c r="AI42" s="6"/>
      <c r="AJ42" s="6"/>
      <c r="AK42" s="6"/>
      <c r="AL42" s="6"/>
      <c r="AM42" s="6"/>
      <c r="AN42" s="6"/>
    </row>
    <row r="43" spans="1:40" ht="12" customHeight="1" x14ac:dyDescent="0.2">
      <c r="A43" s="4">
        <v>40</v>
      </c>
      <c r="B43" s="6"/>
      <c r="C43" s="6"/>
      <c r="D43" s="6"/>
      <c r="E43" s="6"/>
      <c r="F43" s="6"/>
      <c r="G43" s="6"/>
      <c r="H43" s="6"/>
      <c r="I43" s="6"/>
      <c r="J43" s="6"/>
      <c r="K43" s="6"/>
      <c r="L43" s="6"/>
      <c r="M43" s="6"/>
      <c r="N43" s="10" t="s">
        <v>411</v>
      </c>
      <c r="O43" s="6"/>
      <c r="P43" s="6"/>
      <c r="Q43" s="6"/>
      <c r="R43" s="6"/>
      <c r="S43" s="6"/>
      <c r="T43" s="6"/>
      <c r="U43" s="6"/>
      <c r="V43" s="6"/>
      <c r="W43" s="6"/>
      <c r="X43" s="6" t="s">
        <v>410</v>
      </c>
      <c r="Y43" s="6"/>
      <c r="Z43" s="6"/>
      <c r="AA43" s="6" t="s">
        <v>410</v>
      </c>
      <c r="AB43" s="6"/>
      <c r="AC43" s="6"/>
      <c r="AD43" s="6"/>
      <c r="AE43" s="6"/>
      <c r="AF43" s="6"/>
      <c r="AG43" s="6"/>
      <c r="AH43" s="6"/>
      <c r="AI43" s="6"/>
      <c r="AJ43" s="6"/>
      <c r="AK43" s="6"/>
      <c r="AL43" s="6"/>
      <c r="AM43" s="6" t="s">
        <v>410</v>
      </c>
      <c r="AN43" s="6"/>
    </row>
    <row r="44" spans="1:40" ht="12" customHeight="1" x14ac:dyDescent="0.2">
      <c r="A44" s="4">
        <v>41</v>
      </c>
      <c r="B44" s="6"/>
      <c r="C44" s="6"/>
      <c r="D44" s="6"/>
      <c r="E44" s="6"/>
      <c r="F44" s="6"/>
      <c r="G44" s="6"/>
      <c r="H44" s="6"/>
      <c r="I44" s="6"/>
      <c r="J44" s="6"/>
      <c r="K44" s="6"/>
      <c r="L44" s="6"/>
      <c r="M44" s="6"/>
      <c r="N44" s="6"/>
      <c r="O44" s="6"/>
      <c r="P44" s="6"/>
      <c r="Q44" s="6"/>
      <c r="R44" s="6"/>
      <c r="S44" s="6"/>
      <c r="T44" s="6"/>
      <c r="U44" s="6"/>
      <c r="V44" s="6"/>
      <c r="W44" s="6"/>
      <c r="X44" s="6"/>
      <c r="Y44" s="6"/>
      <c r="Z44" s="6"/>
      <c r="AA44" s="7"/>
      <c r="AB44" s="6"/>
      <c r="AC44" s="6"/>
      <c r="AD44" s="6"/>
      <c r="AE44" s="6"/>
      <c r="AF44" s="6"/>
      <c r="AG44" s="6"/>
      <c r="AH44" s="6"/>
      <c r="AI44" s="6"/>
      <c r="AJ44" s="6"/>
      <c r="AK44" s="6"/>
      <c r="AL44" s="6"/>
      <c r="AM44" s="6"/>
      <c r="AN44" s="6"/>
    </row>
    <row r="45" spans="1:40" ht="12" customHeight="1" x14ac:dyDescent="0.2">
      <c r="A45" s="4">
        <v>42</v>
      </c>
      <c r="B45" s="6"/>
      <c r="C45" s="6"/>
      <c r="D45" s="6"/>
      <c r="E45" s="6"/>
      <c r="F45" s="6"/>
      <c r="G45" s="6"/>
      <c r="H45" s="6"/>
      <c r="I45" s="6"/>
      <c r="J45" s="6"/>
      <c r="K45" s="6"/>
      <c r="L45" s="6"/>
      <c r="M45" s="6"/>
      <c r="N45" s="6"/>
      <c r="O45" s="6"/>
      <c r="P45" s="6"/>
      <c r="Q45" s="6"/>
      <c r="R45" s="6"/>
      <c r="S45" s="6"/>
      <c r="T45" s="6" t="s">
        <v>410</v>
      </c>
      <c r="U45" s="6"/>
      <c r="V45" s="6"/>
      <c r="W45" s="6"/>
      <c r="X45" s="6"/>
      <c r="Y45" s="6"/>
      <c r="Z45" s="6"/>
      <c r="AA45" s="7"/>
      <c r="AB45" s="6"/>
      <c r="AC45" s="6"/>
      <c r="AD45" s="6"/>
      <c r="AE45" s="6"/>
      <c r="AF45" s="6"/>
      <c r="AG45" s="6"/>
      <c r="AH45" s="6"/>
      <c r="AI45" s="6"/>
      <c r="AJ45" s="6"/>
      <c r="AK45" s="6"/>
      <c r="AL45" s="6"/>
      <c r="AM45" s="6"/>
      <c r="AN45" s="6"/>
    </row>
    <row r="46" spans="1:40" ht="12" customHeight="1" x14ac:dyDescent="0.2">
      <c r="A46" s="4">
        <v>43</v>
      </c>
      <c r="B46" s="6"/>
      <c r="C46" s="6"/>
      <c r="D46" s="6"/>
      <c r="E46" s="6"/>
      <c r="F46" s="6"/>
      <c r="G46" s="6"/>
      <c r="H46" s="6"/>
      <c r="I46" s="6"/>
      <c r="J46" s="6"/>
      <c r="K46" s="6"/>
      <c r="L46" s="6"/>
      <c r="M46" s="6"/>
      <c r="N46" s="6"/>
      <c r="O46" s="6"/>
      <c r="P46" s="6"/>
      <c r="Q46" s="6"/>
      <c r="R46" s="6"/>
      <c r="S46" s="6"/>
      <c r="T46" s="6" t="s">
        <v>410</v>
      </c>
      <c r="U46" s="6"/>
      <c r="V46" s="6"/>
      <c r="W46" s="6"/>
      <c r="X46" s="6"/>
      <c r="Y46" s="6"/>
      <c r="Z46" s="6"/>
      <c r="AA46" s="7"/>
      <c r="AB46" s="6"/>
      <c r="AC46" s="6"/>
      <c r="AD46" s="6"/>
      <c r="AE46" s="6"/>
      <c r="AF46" s="6"/>
      <c r="AG46" s="6"/>
      <c r="AH46" s="6"/>
      <c r="AI46" s="6"/>
      <c r="AJ46" s="6"/>
      <c r="AK46" s="6"/>
      <c r="AL46" s="6"/>
      <c r="AM46" s="6"/>
      <c r="AN46" s="6"/>
    </row>
    <row r="47" spans="1:40" ht="12" customHeight="1" x14ac:dyDescent="0.2">
      <c r="A47" s="4">
        <v>44</v>
      </c>
      <c r="B47" s="6"/>
      <c r="C47" s="6"/>
      <c r="D47" s="6"/>
      <c r="E47" s="6"/>
      <c r="F47" s="6"/>
      <c r="G47" s="6"/>
      <c r="H47" s="6"/>
      <c r="I47" s="6"/>
      <c r="J47" s="6"/>
      <c r="K47" s="6"/>
      <c r="L47" s="6"/>
      <c r="M47" s="6"/>
      <c r="N47" s="6"/>
      <c r="O47" s="6"/>
      <c r="P47" s="6"/>
      <c r="Q47" s="6"/>
      <c r="R47" s="6"/>
      <c r="S47" s="6"/>
      <c r="T47" s="6" t="s">
        <v>410</v>
      </c>
      <c r="U47" s="6"/>
      <c r="V47" s="6"/>
      <c r="W47" s="6"/>
      <c r="X47" s="6"/>
      <c r="Y47" s="6"/>
      <c r="Z47" s="6"/>
      <c r="AA47" s="7"/>
      <c r="AB47" s="6"/>
      <c r="AC47" s="6"/>
      <c r="AD47" s="6"/>
      <c r="AE47" s="6"/>
      <c r="AF47" s="6"/>
      <c r="AG47" s="6"/>
      <c r="AH47" s="6"/>
      <c r="AI47" s="6"/>
      <c r="AJ47" s="6"/>
      <c r="AK47" s="6"/>
      <c r="AL47" s="6"/>
      <c r="AM47" s="6"/>
      <c r="AN47" s="6"/>
    </row>
    <row r="48" spans="1:40" ht="12" customHeight="1" x14ac:dyDescent="0.2">
      <c r="A48" s="4">
        <v>45</v>
      </c>
      <c r="B48" s="6"/>
      <c r="C48" s="6"/>
      <c r="D48" s="6"/>
      <c r="E48" s="6"/>
      <c r="F48" s="6"/>
      <c r="G48" s="6"/>
      <c r="H48" s="6"/>
      <c r="I48" s="6"/>
      <c r="J48" s="6"/>
      <c r="K48" s="6"/>
      <c r="L48" s="6"/>
      <c r="M48" s="6"/>
      <c r="N48" s="6"/>
      <c r="O48" s="6"/>
      <c r="P48" s="6"/>
      <c r="Q48" s="6"/>
      <c r="R48" s="6"/>
      <c r="S48" s="6"/>
      <c r="T48" s="6" t="s">
        <v>410</v>
      </c>
      <c r="U48" s="6"/>
      <c r="V48" s="6"/>
      <c r="W48" s="6"/>
      <c r="X48" s="6"/>
      <c r="Y48" s="6"/>
      <c r="Z48" s="6"/>
      <c r="AA48" s="7"/>
      <c r="AB48" s="6"/>
      <c r="AC48" s="6"/>
      <c r="AD48" s="6"/>
      <c r="AE48" s="6"/>
      <c r="AF48" s="6"/>
      <c r="AG48" s="6"/>
      <c r="AH48" s="6"/>
      <c r="AI48" s="6"/>
      <c r="AJ48" s="6"/>
      <c r="AK48" s="6"/>
      <c r="AL48" s="6"/>
      <c r="AM48" s="6"/>
      <c r="AN48" s="6"/>
    </row>
    <row r="49" spans="1:40" ht="12" customHeight="1" x14ac:dyDescent="0.2">
      <c r="A49" s="4">
        <v>46</v>
      </c>
      <c r="B49" s="6"/>
      <c r="C49" s="6"/>
      <c r="D49" s="6"/>
      <c r="E49" s="6"/>
      <c r="F49" s="6"/>
      <c r="G49" s="6"/>
      <c r="H49" s="6"/>
      <c r="I49" s="6"/>
      <c r="J49" s="6"/>
      <c r="K49" s="6"/>
      <c r="L49" s="6"/>
      <c r="M49" s="6"/>
      <c r="N49" s="6"/>
      <c r="O49" s="6"/>
      <c r="P49" s="6"/>
      <c r="Q49" s="6"/>
      <c r="R49" s="6"/>
      <c r="S49" s="6"/>
      <c r="T49" s="6" t="s">
        <v>410</v>
      </c>
      <c r="U49" s="6"/>
      <c r="V49" s="6"/>
      <c r="W49" s="6"/>
      <c r="X49" s="6"/>
      <c r="Y49" s="6"/>
      <c r="Z49" s="6"/>
      <c r="AA49" s="7"/>
      <c r="AB49" s="6"/>
      <c r="AC49" s="6"/>
      <c r="AD49" s="6"/>
      <c r="AE49" s="6"/>
      <c r="AF49" s="6"/>
      <c r="AG49" s="6"/>
      <c r="AH49" s="6"/>
      <c r="AI49" s="6"/>
      <c r="AJ49" s="6"/>
      <c r="AK49" s="6"/>
      <c r="AL49" s="6"/>
      <c r="AM49" s="6"/>
      <c r="AN49" s="6"/>
    </row>
    <row r="50" spans="1:40" ht="12" customHeight="1" x14ac:dyDescent="0.2">
      <c r="A50" s="4">
        <v>47</v>
      </c>
      <c r="B50" s="6"/>
      <c r="C50" s="6"/>
      <c r="D50" s="6"/>
      <c r="E50" s="6"/>
      <c r="F50" s="6"/>
      <c r="G50" s="6"/>
      <c r="H50" s="6"/>
      <c r="I50" s="6"/>
      <c r="J50" s="6"/>
      <c r="K50" s="6"/>
      <c r="L50" s="6"/>
      <c r="M50" s="6"/>
      <c r="N50" s="6"/>
      <c r="O50" s="6"/>
      <c r="P50" s="6"/>
      <c r="Q50" s="6"/>
      <c r="R50" s="6"/>
      <c r="S50" s="6"/>
      <c r="T50" s="6" t="s">
        <v>410</v>
      </c>
      <c r="U50" s="6"/>
      <c r="V50" s="6"/>
      <c r="W50" s="6"/>
      <c r="X50" s="6"/>
      <c r="Y50" s="6"/>
      <c r="Z50" s="6"/>
      <c r="AA50" s="7"/>
      <c r="AB50" s="6"/>
      <c r="AC50" s="6"/>
      <c r="AD50" s="6"/>
      <c r="AE50" s="6"/>
      <c r="AF50" s="6"/>
      <c r="AG50" s="6"/>
      <c r="AH50" s="6"/>
      <c r="AI50" s="6"/>
      <c r="AJ50" s="6"/>
      <c r="AK50" s="6"/>
      <c r="AL50" s="6"/>
      <c r="AM50" s="6"/>
      <c r="AN50" s="6"/>
    </row>
    <row r="51" spans="1:40" ht="12" customHeight="1" x14ac:dyDescent="0.2">
      <c r="A51" s="4">
        <v>48</v>
      </c>
      <c r="B51" s="6"/>
      <c r="C51" s="6"/>
      <c r="D51" s="6"/>
      <c r="E51" s="6"/>
      <c r="F51" s="6"/>
      <c r="G51" s="6"/>
      <c r="H51" s="6"/>
      <c r="I51" s="6"/>
      <c r="J51" s="6"/>
      <c r="K51" s="6"/>
      <c r="L51" s="6"/>
      <c r="M51" s="6"/>
      <c r="N51" s="6"/>
      <c r="O51" s="6"/>
      <c r="P51" s="6"/>
      <c r="Q51" s="6"/>
      <c r="R51" s="6"/>
      <c r="S51" s="6"/>
      <c r="T51" s="6" t="s">
        <v>410</v>
      </c>
      <c r="U51" s="6"/>
      <c r="V51" s="6"/>
      <c r="W51" s="6"/>
      <c r="X51" s="6"/>
      <c r="Y51" s="6"/>
      <c r="Z51" s="6"/>
      <c r="AA51" s="7"/>
      <c r="AB51" s="6"/>
      <c r="AC51" s="6"/>
      <c r="AD51" s="6"/>
      <c r="AE51" s="6"/>
      <c r="AF51" s="6"/>
      <c r="AG51" s="6"/>
      <c r="AH51" s="6"/>
      <c r="AI51" s="6"/>
      <c r="AJ51" s="6"/>
      <c r="AK51" s="6"/>
      <c r="AL51" s="6"/>
      <c r="AM51" s="6"/>
      <c r="AN51" s="6"/>
    </row>
    <row r="52" spans="1:40" ht="12" customHeight="1" x14ac:dyDescent="0.2">
      <c r="A52" s="4">
        <v>49</v>
      </c>
      <c r="B52" s="6"/>
      <c r="C52" s="6"/>
      <c r="D52" s="6"/>
      <c r="E52" s="6"/>
      <c r="F52" s="6"/>
      <c r="G52" s="6"/>
      <c r="H52" s="6"/>
      <c r="I52" s="6"/>
      <c r="J52" s="6"/>
      <c r="K52" s="6"/>
      <c r="L52" s="6"/>
      <c r="M52" s="6"/>
      <c r="N52" s="6"/>
      <c r="O52" s="6"/>
      <c r="P52" s="6"/>
      <c r="Q52" s="6"/>
      <c r="R52" s="6"/>
      <c r="S52" s="6"/>
      <c r="T52" s="6" t="s">
        <v>410</v>
      </c>
      <c r="U52" s="6"/>
      <c r="V52" s="6"/>
      <c r="W52" s="6"/>
      <c r="X52" s="6"/>
      <c r="Y52" s="6"/>
      <c r="Z52" s="6"/>
      <c r="AA52" s="7"/>
      <c r="AB52" s="6"/>
      <c r="AC52" s="6"/>
      <c r="AD52" s="6"/>
      <c r="AE52" s="6"/>
      <c r="AF52" s="6"/>
      <c r="AG52" s="6"/>
      <c r="AH52" s="6"/>
      <c r="AI52" s="6"/>
      <c r="AJ52" s="6"/>
      <c r="AK52" s="6"/>
      <c r="AL52" s="6"/>
      <c r="AM52" s="6"/>
      <c r="AN52" s="6"/>
    </row>
    <row r="53" spans="1:40" ht="12" customHeight="1" x14ac:dyDescent="0.2">
      <c r="A53" s="4">
        <v>50</v>
      </c>
      <c r="B53" s="6"/>
      <c r="C53" s="6"/>
      <c r="D53" s="6"/>
      <c r="E53" s="6"/>
      <c r="F53" s="6"/>
      <c r="G53" s="6"/>
      <c r="H53" s="6"/>
      <c r="I53" s="6"/>
      <c r="J53" s="6"/>
      <c r="K53" s="6"/>
      <c r="L53" s="6"/>
      <c r="M53" s="6"/>
      <c r="N53" s="6"/>
      <c r="O53" s="6"/>
      <c r="P53" s="6"/>
      <c r="Q53" s="6"/>
      <c r="R53" s="6"/>
      <c r="S53" s="6"/>
      <c r="T53" s="6" t="s">
        <v>410</v>
      </c>
      <c r="U53" s="6"/>
      <c r="V53" s="6"/>
      <c r="W53" s="6"/>
      <c r="X53" s="6"/>
      <c r="Y53" s="6"/>
      <c r="Z53" s="10" t="s">
        <v>411</v>
      </c>
      <c r="AA53" s="7"/>
      <c r="AB53" s="6"/>
      <c r="AC53" s="6"/>
      <c r="AD53" s="6"/>
      <c r="AE53" s="6"/>
      <c r="AF53" s="6"/>
      <c r="AG53" s="6"/>
      <c r="AH53" s="6"/>
      <c r="AI53" s="6"/>
      <c r="AJ53" s="6"/>
      <c r="AK53" s="6"/>
      <c r="AL53" s="6"/>
      <c r="AM53" s="6"/>
      <c r="AN53" s="6"/>
    </row>
    <row r="54" spans="1:40" ht="12" customHeight="1" x14ac:dyDescent="0.2">
      <c r="A54" s="4">
        <v>51</v>
      </c>
      <c r="B54" s="6"/>
      <c r="C54" s="6"/>
      <c r="D54" s="6"/>
      <c r="E54" s="6"/>
      <c r="F54" s="6"/>
      <c r="G54" s="6" t="s">
        <v>410</v>
      </c>
      <c r="H54" s="6" t="s">
        <v>410</v>
      </c>
      <c r="I54" s="6"/>
      <c r="J54" s="6"/>
      <c r="K54" s="6"/>
      <c r="L54" s="6" t="s">
        <v>410</v>
      </c>
      <c r="M54" s="6"/>
      <c r="N54" s="6"/>
      <c r="O54" s="6"/>
      <c r="P54" s="6" t="s">
        <v>410</v>
      </c>
      <c r="Q54" s="6"/>
      <c r="R54" s="6"/>
      <c r="S54" s="6"/>
      <c r="T54" s="6"/>
      <c r="U54" s="6"/>
      <c r="V54" s="6"/>
      <c r="W54" s="6"/>
      <c r="X54" s="6"/>
      <c r="Y54" s="6"/>
      <c r="Z54" s="6"/>
      <c r="AA54" s="6" t="s">
        <v>410</v>
      </c>
      <c r="AB54" s="6"/>
      <c r="AC54" s="6"/>
      <c r="AD54" s="10" t="s">
        <v>411</v>
      </c>
      <c r="AE54" s="6" t="s">
        <v>410</v>
      </c>
      <c r="AF54" s="6"/>
      <c r="AG54" s="6"/>
      <c r="AH54" s="6"/>
      <c r="AI54" s="6"/>
      <c r="AJ54" s="6"/>
      <c r="AK54" s="6" t="s">
        <v>410</v>
      </c>
      <c r="AL54" s="6"/>
      <c r="AM54" s="6"/>
      <c r="AN54" s="6"/>
    </row>
    <row r="55" spans="1:40" ht="12" customHeight="1" x14ac:dyDescent="0.2">
      <c r="A55" s="4">
        <v>52</v>
      </c>
      <c r="B55" s="6"/>
      <c r="C55" s="6"/>
      <c r="D55" s="6"/>
      <c r="E55" s="6" t="s">
        <v>410</v>
      </c>
      <c r="F55" s="6"/>
      <c r="G55" s="6"/>
      <c r="H55" s="6"/>
      <c r="I55" s="6"/>
      <c r="J55" s="6"/>
      <c r="K55" s="6"/>
      <c r="L55" s="6" t="s">
        <v>410</v>
      </c>
      <c r="M55" s="6"/>
      <c r="N55" s="6"/>
      <c r="O55" s="6"/>
      <c r="P55" s="6"/>
      <c r="Q55" s="6"/>
      <c r="R55" s="6"/>
      <c r="S55" s="6"/>
      <c r="T55" s="6"/>
      <c r="U55" s="6"/>
      <c r="V55" s="6" t="s">
        <v>410</v>
      </c>
      <c r="W55" s="6"/>
      <c r="X55" s="6"/>
      <c r="Y55" s="6"/>
      <c r="Z55" s="6"/>
      <c r="AA55" s="7"/>
      <c r="AB55" s="6"/>
      <c r="AC55" s="6"/>
      <c r="AD55" s="6"/>
      <c r="AE55" s="6"/>
      <c r="AF55" s="6"/>
      <c r="AG55" s="6"/>
      <c r="AH55" s="6"/>
      <c r="AI55" s="6"/>
      <c r="AJ55" s="6"/>
      <c r="AK55" s="6"/>
      <c r="AL55" s="6"/>
      <c r="AM55" s="6"/>
      <c r="AN55" s="6"/>
    </row>
    <row r="56" spans="1:40" ht="12" customHeight="1" x14ac:dyDescent="0.2">
      <c r="A56" s="4">
        <v>53</v>
      </c>
      <c r="B56" s="6" t="s">
        <v>410</v>
      </c>
      <c r="C56" s="6"/>
      <c r="D56" s="6" t="s">
        <v>410</v>
      </c>
      <c r="E56" s="6"/>
      <c r="F56" s="6"/>
      <c r="G56" s="6" t="s">
        <v>410</v>
      </c>
      <c r="H56" s="6"/>
      <c r="I56" s="6"/>
      <c r="J56" s="6"/>
      <c r="K56" s="6" t="s">
        <v>410</v>
      </c>
      <c r="L56" s="6" t="s">
        <v>410</v>
      </c>
      <c r="M56" s="6"/>
      <c r="N56" s="6"/>
      <c r="O56" s="6"/>
      <c r="P56" s="6" t="s">
        <v>410</v>
      </c>
      <c r="Q56" s="6"/>
      <c r="R56" s="6"/>
      <c r="S56" s="6" t="s">
        <v>410</v>
      </c>
      <c r="T56" s="6"/>
      <c r="U56" s="6"/>
      <c r="V56" s="6"/>
      <c r="W56" s="6"/>
      <c r="X56" s="6"/>
      <c r="Y56" s="6"/>
      <c r="Z56" s="6"/>
      <c r="AA56" s="6" t="s">
        <v>410</v>
      </c>
      <c r="AB56" s="6"/>
      <c r="AC56" s="6" t="s">
        <v>410</v>
      </c>
      <c r="AD56" s="6"/>
      <c r="AE56" s="6"/>
      <c r="AF56" s="6"/>
      <c r="AG56" s="6"/>
      <c r="AH56" s="6"/>
      <c r="AI56" s="6"/>
      <c r="AJ56" s="6"/>
      <c r="AK56" s="6"/>
      <c r="AL56" s="6"/>
      <c r="AM56" s="6"/>
      <c r="AN56" s="6"/>
    </row>
    <row r="57" spans="1:40" ht="12" customHeight="1" x14ac:dyDescent="0.2">
      <c r="A57" s="4">
        <v>54</v>
      </c>
      <c r="B57" s="6" t="s">
        <v>410</v>
      </c>
      <c r="C57" s="6"/>
      <c r="D57" s="6"/>
      <c r="E57" s="6" t="s">
        <v>410</v>
      </c>
      <c r="F57" s="6"/>
      <c r="G57" s="6"/>
      <c r="H57" s="6"/>
      <c r="I57" s="6"/>
      <c r="J57" s="6"/>
      <c r="K57" s="6"/>
      <c r="L57" s="6" t="s">
        <v>410</v>
      </c>
      <c r="M57" s="6"/>
      <c r="N57" s="6"/>
      <c r="O57" s="6"/>
      <c r="P57" s="6"/>
      <c r="Q57" s="6"/>
      <c r="R57" s="6"/>
      <c r="S57" s="6"/>
      <c r="T57" s="6"/>
      <c r="U57" s="6"/>
      <c r="V57" s="6" t="s">
        <v>410</v>
      </c>
      <c r="W57" s="6"/>
      <c r="X57" s="6"/>
      <c r="Y57" s="6"/>
      <c r="Z57" s="6"/>
      <c r="AA57" s="6" t="s">
        <v>410</v>
      </c>
      <c r="AB57" s="6"/>
      <c r="AC57" s="6"/>
      <c r="AD57" s="6"/>
      <c r="AE57" s="6"/>
      <c r="AF57" s="6"/>
      <c r="AG57" s="6"/>
      <c r="AH57" s="6"/>
      <c r="AI57" s="6"/>
      <c r="AJ57" s="6"/>
      <c r="AK57" s="6" t="s">
        <v>410</v>
      </c>
      <c r="AL57" s="6"/>
      <c r="AM57" s="6"/>
      <c r="AN57" s="6"/>
    </row>
    <row r="58" spans="1:40" ht="12" customHeight="1" x14ac:dyDescent="0.2">
      <c r="A58" s="4">
        <v>55</v>
      </c>
      <c r="B58" s="6"/>
      <c r="C58" s="6"/>
      <c r="D58" s="6"/>
      <c r="E58" s="6" t="s">
        <v>410</v>
      </c>
      <c r="F58" s="6"/>
      <c r="G58" s="6"/>
      <c r="H58" s="6" t="s">
        <v>410</v>
      </c>
      <c r="I58" s="6"/>
      <c r="J58" s="6"/>
      <c r="K58" s="6"/>
      <c r="L58" s="6" t="s">
        <v>410</v>
      </c>
      <c r="M58" s="6"/>
      <c r="N58" s="6"/>
      <c r="O58" s="6"/>
      <c r="P58" s="6"/>
      <c r="Q58" s="6"/>
      <c r="R58" s="6"/>
      <c r="S58" s="6"/>
      <c r="T58" s="6"/>
      <c r="U58" s="6"/>
      <c r="V58" s="6" t="s">
        <v>410</v>
      </c>
      <c r="W58" s="6"/>
      <c r="X58" s="6"/>
      <c r="Y58" s="6"/>
      <c r="Z58" s="6"/>
      <c r="AA58" s="6" t="s">
        <v>410</v>
      </c>
      <c r="AB58" s="6"/>
      <c r="AC58" s="6"/>
      <c r="AD58" s="6"/>
      <c r="AE58" s="6"/>
      <c r="AF58" s="6"/>
      <c r="AG58" s="6"/>
      <c r="AH58" s="6"/>
      <c r="AI58" s="6"/>
      <c r="AJ58" s="6"/>
      <c r="AK58" s="6"/>
      <c r="AL58" s="6"/>
      <c r="AM58" s="6"/>
      <c r="AN58" s="6"/>
    </row>
    <row r="59" spans="1:40" ht="12" customHeight="1" x14ac:dyDescent="0.2">
      <c r="A59" s="4">
        <v>56</v>
      </c>
      <c r="B59" s="6"/>
      <c r="C59" s="6"/>
      <c r="D59" s="6"/>
      <c r="E59" s="6" t="s">
        <v>410</v>
      </c>
      <c r="F59" s="6"/>
      <c r="G59" s="6"/>
      <c r="H59" s="6"/>
      <c r="I59" s="6"/>
      <c r="J59" s="6"/>
      <c r="K59" s="6" t="s">
        <v>410</v>
      </c>
      <c r="L59" s="6"/>
      <c r="M59" s="6"/>
      <c r="N59" s="6"/>
      <c r="O59" s="6"/>
      <c r="P59" s="6" t="s">
        <v>410</v>
      </c>
      <c r="Q59" s="6"/>
      <c r="R59" s="6"/>
      <c r="S59" s="6"/>
      <c r="T59" s="6"/>
      <c r="U59" s="6"/>
      <c r="V59" s="6" t="s">
        <v>410</v>
      </c>
      <c r="W59" s="6"/>
      <c r="X59" s="6"/>
      <c r="Y59" s="6"/>
      <c r="Z59" s="6"/>
      <c r="AA59" s="7"/>
      <c r="AB59" s="6"/>
      <c r="AC59" s="6" t="s">
        <v>410</v>
      </c>
      <c r="AD59" s="6"/>
      <c r="AE59" s="6"/>
      <c r="AF59" s="6"/>
      <c r="AG59" s="6"/>
      <c r="AH59" s="6"/>
      <c r="AI59" s="6"/>
      <c r="AJ59" s="6"/>
      <c r="AK59" s="6" t="s">
        <v>410</v>
      </c>
      <c r="AL59" s="6"/>
      <c r="AM59" s="6"/>
      <c r="AN59" s="6" t="s">
        <v>410</v>
      </c>
    </row>
    <row r="60" spans="1:40" ht="12" customHeight="1" x14ac:dyDescent="0.2">
      <c r="A60" s="4">
        <v>57</v>
      </c>
      <c r="B60" s="6"/>
      <c r="C60" s="6"/>
      <c r="D60" s="6"/>
      <c r="E60" s="6"/>
      <c r="F60" s="6"/>
      <c r="G60" s="6"/>
      <c r="H60" s="6"/>
      <c r="I60" s="6"/>
      <c r="J60" s="6"/>
      <c r="K60" s="6"/>
      <c r="L60" s="6"/>
      <c r="M60" s="6"/>
      <c r="N60" s="6"/>
      <c r="O60" s="6"/>
      <c r="P60" s="6"/>
      <c r="Q60" s="6"/>
      <c r="R60" s="6"/>
      <c r="S60" s="6"/>
      <c r="T60" s="6"/>
      <c r="U60" s="6"/>
      <c r="V60" s="6"/>
      <c r="W60" s="6"/>
      <c r="X60" s="6"/>
      <c r="Y60" s="6"/>
      <c r="Z60" s="6"/>
      <c r="AA60" s="7"/>
      <c r="AB60" s="6"/>
      <c r="AC60" s="6"/>
      <c r="AD60" s="6"/>
      <c r="AE60" s="6"/>
      <c r="AF60" s="6"/>
      <c r="AG60" s="6"/>
      <c r="AH60" s="6"/>
      <c r="AI60" s="6" t="s">
        <v>410</v>
      </c>
      <c r="AJ60" s="6"/>
      <c r="AK60" s="6"/>
      <c r="AL60" s="6"/>
      <c r="AM60" s="6"/>
      <c r="AN60" s="6"/>
    </row>
    <row r="61" spans="1:40" ht="12" customHeight="1" x14ac:dyDescent="0.2">
      <c r="A61" s="4">
        <v>58</v>
      </c>
      <c r="B61" s="6"/>
      <c r="C61" s="6"/>
      <c r="D61" s="6"/>
      <c r="E61" s="6"/>
      <c r="F61" s="6"/>
      <c r="G61" s="6"/>
      <c r="H61" s="6"/>
      <c r="I61" s="6"/>
      <c r="J61" s="6" t="s">
        <v>410</v>
      </c>
      <c r="K61" s="6"/>
      <c r="L61" s="6"/>
      <c r="M61" s="6"/>
      <c r="N61" s="6"/>
      <c r="O61" s="6"/>
      <c r="P61" s="6"/>
      <c r="Q61" s="6" t="s">
        <v>410</v>
      </c>
      <c r="R61" s="6"/>
      <c r="S61" s="6"/>
      <c r="T61" s="6"/>
      <c r="U61" s="6"/>
      <c r="V61" s="6"/>
      <c r="W61" s="6"/>
      <c r="X61" s="6"/>
      <c r="Y61" s="6"/>
      <c r="Z61" s="6"/>
      <c r="AA61" s="7"/>
      <c r="AB61" s="6"/>
      <c r="AC61" s="6"/>
      <c r="AD61" s="6"/>
      <c r="AE61" s="6"/>
      <c r="AF61" s="6"/>
      <c r="AG61" s="6"/>
      <c r="AH61" s="6"/>
      <c r="AI61" s="6"/>
      <c r="AJ61" s="6"/>
      <c r="AK61" s="6"/>
      <c r="AL61" s="6"/>
      <c r="AM61" s="6"/>
      <c r="AN61" s="6"/>
    </row>
    <row r="62" spans="1:40" ht="12" customHeight="1" x14ac:dyDescent="0.2">
      <c r="A62" s="4">
        <v>59</v>
      </c>
      <c r="B62" s="6"/>
      <c r="C62" s="6"/>
      <c r="D62" s="6"/>
      <c r="E62" s="6"/>
      <c r="F62" s="6"/>
      <c r="G62" s="6"/>
      <c r="H62" s="6"/>
      <c r="I62" s="6"/>
      <c r="J62" s="6" t="s">
        <v>410</v>
      </c>
      <c r="K62" s="6"/>
      <c r="L62" s="6"/>
      <c r="M62" s="6"/>
      <c r="N62" s="6"/>
      <c r="O62" s="6"/>
      <c r="P62" s="6"/>
      <c r="Q62" s="6" t="s">
        <v>410</v>
      </c>
      <c r="R62" s="6"/>
      <c r="S62" s="6"/>
      <c r="T62" s="6"/>
      <c r="U62" s="6"/>
      <c r="V62" s="6"/>
      <c r="W62" s="6"/>
      <c r="X62" s="6"/>
      <c r="Y62" s="6"/>
      <c r="Z62" s="6"/>
      <c r="AA62" s="7"/>
      <c r="AB62" s="6"/>
      <c r="AC62" s="6"/>
      <c r="AD62" s="6"/>
      <c r="AE62" s="6"/>
      <c r="AF62" s="6"/>
      <c r="AG62" s="6"/>
      <c r="AH62" s="6"/>
      <c r="AI62" s="6"/>
      <c r="AJ62" s="6"/>
      <c r="AK62" s="6"/>
      <c r="AL62" s="6"/>
      <c r="AM62" s="6"/>
      <c r="AN62" s="6"/>
    </row>
    <row r="63" spans="1:40" ht="12" customHeight="1" x14ac:dyDescent="0.2">
      <c r="A63" s="4">
        <v>60</v>
      </c>
      <c r="B63" s="6"/>
      <c r="C63" s="6"/>
      <c r="D63" s="6"/>
      <c r="E63" s="6"/>
      <c r="F63" s="6"/>
      <c r="G63" s="6"/>
      <c r="H63" s="6"/>
      <c r="I63" s="6"/>
      <c r="J63" s="6" t="s">
        <v>410</v>
      </c>
      <c r="K63" s="6"/>
      <c r="L63" s="6"/>
      <c r="M63" s="6"/>
      <c r="N63" s="6"/>
      <c r="O63" s="6"/>
      <c r="P63" s="6"/>
      <c r="Q63" s="6" t="s">
        <v>410</v>
      </c>
      <c r="R63" s="6"/>
      <c r="S63" s="6"/>
      <c r="T63" s="6"/>
      <c r="U63" s="6"/>
      <c r="V63" s="6"/>
      <c r="W63" s="6"/>
      <c r="X63" s="6"/>
      <c r="Y63" s="6"/>
      <c r="Z63" s="6"/>
      <c r="AA63" s="7"/>
      <c r="AB63" s="6"/>
      <c r="AC63" s="6"/>
      <c r="AD63" s="6"/>
      <c r="AE63" s="6"/>
      <c r="AF63" s="6"/>
      <c r="AG63" s="6"/>
      <c r="AH63" s="6"/>
      <c r="AI63" s="6"/>
      <c r="AJ63" s="6"/>
      <c r="AK63" s="6"/>
      <c r="AL63" s="6"/>
      <c r="AM63" s="6"/>
      <c r="AN63" s="6"/>
    </row>
    <row r="64" spans="1:40" ht="12" customHeight="1" x14ac:dyDescent="0.2">
      <c r="A64" s="4">
        <v>61</v>
      </c>
      <c r="B64" s="6"/>
      <c r="C64" s="6"/>
      <c r="D64" s="6"/>
      <c r="E64" s="6"/>
      <c r="F64" s="6"/>
      <c r="G64" s="6"/>
      <c r="H64" s="6"/>
      <c r="I64" s="6"/>
      <c r="J64" s="6" t="s">
        <v>410</v>
      </c>
      <c r="K64" s="6"/>
      <c r="L64" s="6"/>
      <c r="M64" s="6"/>
      <c r="N64" s="6"/>
      <c r="O64" s="6"/>
      <c r="P64" s="6"/>
      <c r="Q64" s="6" t="s">
        <v>410</v>
      </c>
      <c r="R64" s="6"/>
      <c r="S64" s="6"/>
      <c r="T64" s="6"/>
      <c r="U64" s="6"/>
      <c r="V64" s="6"/>
      <c r="W64" s="6"/>
      <c r="X64" s="6"/>
      <c r="Y64" s="6"/>
      <c r="Z64" s="6"/>
      <c r="AA64" s="7"/>
      <c r="AB64" s="6"/>
      <c r="AC64" s="6"/>
      <c r="AD64" s="6"/>
      <c r="AE64" s="6"/>
      <c r="AF64" s="6"/>
      <c r="AG64" s="6"/>
      <c r="AH64" s="6"/>
      <c r="AI64" s="6"/>
      <c r="AJ64" s="6"/>
      <c r="AK64" s="6"/>
      <c r="AL64" s="6"/>
      <c r="AM64" s="6"/>
      <c r="AN64" s="6"/>
    </row>
    <row r="65" spans="1:40" ht="12" customHeight="1" x14ac:dyDescent="0.2">
      <c r="A65" s="4">
        <v>62</v>
      </c>
      <c r="B65" s="6"/>
      <c r="C65" s="6"/>
      <c r="D65" s="6"/>
      <c r="E65" s="6"/>
      <c r="F65" s="6"/>
      <c r="G65" s="6"/>
      <c r="H65" s="6"/>
      <c r="I65" s="6"/>
      <c r="J65" s="6"/>
      <c r="K65" s="6"/>
      <c r="L65" s="6" t="s">
        <v>410</v>
      </c>
      <c r="M65" s="6"/>
      <c r="N65" s="6"/>
      <c r="O65" s="6"/>
      <c r="P65" s="6"/>
      <c r="Q65" s="6"/>
      <c r="R65" s="6"/>
      <c r="S65" s="6"/>
      <c r="T65" s="6"/>
      <c r="U65" s="6"/>
      <c r="V65" s="6"/>
      <c r="W65" s="6"/>
      <c r="X65" s="6"/>
      <c r="Y65" s="6"/>
      <c r="Z65" s="6"/>
      <c r="AA65" s="7"/>
      <c r="AB65" s="6"/>
      <c r="AC65" s="6" t="s">
        <v>410</v>
      </c>
      <c r="AD65" s="6"/>
      <c r="AE65" s="6"/>
      <c r="AF65" s="6"/>
      <c r="AG65" s="6"/>
      <c r="AH65" s="6"/>
      <c r="AI65" s="6"/>
      <c r="AJ65" s="6"/>
      <c r="AK65" s="6"/>
      <c r="AL65" s="6"/>
      <c r="AM65" s="6"/>
      <c r="AN65" s="6"/>
    </row>
    <row r="66" spans="1:40" ht="12" customHeight="1" x14ac:dyDescent="0.2">
      <c r="A66" s="4">
        <v>63</v>
      </c>
      <c r="B66" s="6"/>
      <c r="C66" s="6"/>
      <c r="D66" s="6"/>
      <c r="E66" s="6"/>
      <c r="F66" s="6"/>
      <c r="G66" s="6"/>
      <c r="H66" s="6"/>
      <c r="I66" s="6"/>
      <c r="J66" s="6"/>
      <c r="K66" s="6"/>
      <c r="L66" s="6"/>
      <c r="M66" s="6"/>
      <c r="N66" s="6"/>
      <c r="O66" s="6"/>
      <c r="P66" s="6"/>
      <c r="Q66" s="6"/>
      <c r="R66" s="6"/>
      <c r="S66" s="6"/>
      <c r="T66" s="6"/>
      <c r="U66" s="6"/>
      <c r="V66" s="6"/>
      <c r="W66" s="6"/>
      <c r="X66" s="6"/>
      <c r="Y66" s="6"/>
      <c r="Z66" s="6"/>
      <c r="AA66" s="7"/>
      <c r="AB66" s="6"/>
      <c r="AC66" s="6"/>
      <c r="AD66" s="6"/>
      <c r="AE66" s="6"/>
      <c r="AF66" s="6" t="s">
        <v>410</v>
      </c>
      <c r="AG66" s="6"/>
      <c r="AH66" s="6"/>
      <c r="AI66" s="6"/>
      <c r="AJ66" s="6"/>
      <c r="AK66" s="6"/>
      <c r="AL66" s="6"/>
      <c r="AM66" s="6"/>
      <c r="AN66" s="6"/>
    </row>
    <row r="67" spans="1:40" ht="12" customHeight="1" x14ac:dyDescent="0.2">
      <c r="A67" s="4">
        <v>64</v>
      </c>
      <c r="B67" s="6"/>
      <c r="C67" s="6"/>
      <c r="D67" s="6"/>
      <c r="E67" s="6"/>
      <c r="F67" s="6"/>
      <c r="G67" s="6"/>
      <c r="H67" s="6"/>
      <c r="I67" s="6"/>
      <c r="J67" s="6"/>
      <c r="K67" s="6"/>
      <c r="L67" s="6"/>
      <c r="M67" s="6"/>
      <c r="N67" s="6"/>
      <c r="O67" s="6"/>
      <c r="P67" s="6"/>
      <c r="Q67" s="6"/>
      <c r="R67" s="6"/>
      <c r="S67" s="6"/>
      <c r="T67" s="6"/>
      <c r="U67" s="6"/>
      <c r="V67" s="6"/>
      <c r="W67" s="6"/>
      <c r="X67" s="6" t="s">
        <v>410</v>
      </c>
      <c r="Y67" s="6"/>
      <c r="Z67" s="6"/>
      <c r="AA67" s="7"/>
      <c r="AB67" s="6"/>
      <c r="AC67" s="6"/>
      <c r="AD67" s="6"/>
      <c r="AE67" s="6"/>
      <c r="AF67" s="6"/>
      <c r="AG67" s="6"/>
      <c r="AH67" s="6"/>
      <c r="AI67" s="6" t="s">
        <v>410</v>
      </c>
      <c r="AJ67" s="6"/>
      <c r="AK67" s="6"/>
      <c r="AL67" s="6"/>
      <c r="AM67" s="6"/>
      <c r="AN67" s="6"/>
    </row>
    <row r="68" spans="1:40" ht="12" customHeight="1" x14ac:dyDescent="0.2">
      <c r="A68" s="4">
        <v>65</v>
      </c>
      <c r="B68" s="6"/>
      <c r="C68" s="6"/>
      <c r="D68" s="6"/>
      <c r="E68" s="6"/>
      <c r="F68" s="6"/>
      <c r="G68" s="6"/>
      <c r="H68" s="6"/>
      <c r="I68" s="6"/>
      <c r="J68" s="6"/>
      <c r="K68" s="6"/>
      <c r="L68" s="6"/>
      <c r="M68" s="6"/>
      <c r="N68" s="6"/>
      <c r="O68" s="6"/>
      <c r="P68" s="6"/>
      <c r="Q68" s="6"/>
      <c r="R68" s="6"/>
      <c r="S68" s="6"/>
      <c r="T68" s="6"/>
      <c r="U68" s="6"/>
      <c r="V68" s="6"/>
      <c r="W68" s="6"/>
      <c r="X68" s="6"/>
      <c r="Y68" s="6"/>
      <c r="Z68" s="6"/>
      <c r="AA68" s="7"/>
      <c r="AB68" s="6"/>
      <c r="AC68" s="6"/>
      <c r="AD68" s="6"/>
      <c r="AE68" s="6"/>
      <c r="AF68" s="6"/>
      <c r="AG68" s="6"/>
      <c r="AH68" s="6"/>
      <c r="AI68" s="6"/>
      <c r="AJ68" s="6"/>
      <c r="AK68" s="6"/>
      <c r="AL68" s="6"/>
      <c r="AM68" s="6"/>
      <c r="AN68" s="6"/>
    </row>
    <row r="69" spans="1:40" ht="12" customHeight="1" x14ac:dyDescent="0.2">
      <c r="A69" s="4">
        <v>66</v>
      </c>
      <c r="B69" s="6"/>
      <c r="C69" s="6"/>
      <c r="D69" s="6"/>
      <c r="E69" s="6"/>
      <c r="F69" s="6"/>
      <c r="G69" s="6"/>
      <c r="H69" s="6"/>
      <c r="I69" s="6"/>
      <c r="J69" s="6"/>
      <c r="K69" s="6"/>
      <c r="L69" s="6"/>
      <c r="M69" s="6"/>
      <c r="N69" s="6"/>
      <c r="O69" s="6"/>
      <c r="P69" s="6"/>
      <c r="Q69" s="6"/>
      <c r="R69" s="6"/>
      <c r="S69" s="6"/>
      <c r="T69" s="6"/>
      <c r="U69" s="6"/>
      <c r="V69" s="6"/>
      <c r="W69" s="6"/>
      <c r="X69" s="6"/>
      <c r="Y69" s="6"/>
      <c r="Z69" s="6"/>
      <c r="AA69" s="6" t="s">
        <v>410</v>
      </c>
      <c r="AB69" s="6"/>
      <c r="AC69" s="6"/>
      <c r="AD69" s="6"/>
      <c r="AE69" s="6"/>
      <c r="AF69" s="6"/>
      <c r="AG69" s="6"/>
      <c r="AH69" s="6"/>
      <c r="AI69" s="6"/>
      <c r="AJ69" s="6"/>
      <c r="AK69" s="6"/>
      <c r="AL69" s="6"/>
      <c r="AM69" s="6"/>
      <c r="AN69" s="6"/>
    </row>
    <row r="70" spans="1:40" ht="12" customHeight="1" x14ac:dyDescent="0.2">
      <c r="A70" s="4">
        <v>67</v>
      </c>
      <c r="B70" s="6"/>
      <c r="C70" s="6"/>
      <c r="D70" s="6"/>
      <c r="E70" s="6"/>
      <c r="F70" s="6"/>
      <c r="G70" s="6"/>
      <c r="H70" s="6"/>
      <c r="I70" s="6"/>
      <c r="J70" s="6"/>
      <c r="K70" s="6"/>
      <c r="L70" s="6"/>
      <c r="M70" s="6"/>
      <c r="N70" s="6"/>
      <c r="O70" s="6"/>
      <c r="P70" s="6"/>
      <c r="Q70" s="6"/>
      <c r="R70" s="6"/>
      <c r="S70" s="6"/>
      <c r="T70" s="6"/>
      <c r="U70" s="6"/>
      <c r="V70" s="6"/>
      <c r="W70" s="6"/>
      <c r="X70" s="6"/>
      <c r="Y70" s="6"/>
      <c r="Z70" s="6"/>
      <c r="AA70" s="7"/>
      <c r="AB70" s="6"/>
      <c r="AC70" s="6"/>
      <c r="AD70" s="6"/>
      <c r="AE70" s="6"/>
      <c r="AF70" s="6"/>
      <c r="AG70" s="6"/>
      <c r="AH70" s="6"/>
      <c r="AI70" s="6"/>
      <c r="AJ70" s="6"/>
      <c r="AK70" s="6"/>
      <c r="AL70" s="6"/>
      <c r="AM70" s="6"/>
      <c r="AN70" s="6"/>
    </row>
    <row r="71" spans="1:40" ht="12" customHeight="1" x14ac:dyDescent="0.2">
      <c r="A71" s="4">
        <v>68</v>
      </c>
      <c r="B71" s="6"/>
      <c r="C71" s="6"/>
      <c r="D71" s="6"/>
      <c r="E71" s="6" t="s">
        <v>410</v>
      </c>
      <c r="F71" s="6"/>
      <c r="G71" s="6"/>
      <c r="H71" s="6"/>
      <c r="I71" s="6"/>
      <c r="J71" s="6"/>
      <c r="K71" s="6"/>
      <c r="L71" s="6"/>
      <c r="M71" s="6"/>
      <c r="N71" s="6"/>
      <c r="O71" s="6"/>
      <c r="P71" s="6"/>
      <c r="Q71" s="6"/>
      <c r="R71" s="6"/>
      <c r="S71" s="6"/>
      <c r="T71" s="6"/>
      <c r="U71" s="6"/>
      <c r="V71" s="6"/>
      <c r="W71" s="6"/>
      <c r="X71" s="6"/>
      <c r="Y71" s="6"/>
      <c r="Z71" s="6"/>
      <c r="AA71" s="7"/>
      <c r="AB71" s="6"/>
      <c r="AC71" s="6"/>
      <c r="AD71" s="10" t="s">
        <v>411</v>
      </c>
      <c r="AE71" s="6"/>
      <c r="AF71" s="6"/>
      <c r="AG71" s="6"/>
      <c r="AH71" s="6"/>
      <c r="AI71" s="6"/>
      <c r="AJ71" s="6"/>
      <c r="AK71" s="6"/>
      <c r="AL71" s="6"/>
      <c r="AM71" s="6"/>
      <c r="AN71" s="6" t="s">
        <v>410</v>
      </c>
    </row>
    <row r="72" spans="1:40" ht="12" customHeight="1" x14ac:dyDescent="0.2">
      <c r="A72" s="4">
        <v>69</v>
      </c>
      <c r="B72" s="6"/>
      <c r="C72" s="6"/>
      <c r="D72" s="6"/>
      <c r="E72" s="6"/>
      <c r="F72" s="6"/>
      <c r="G72" s="6" t="s">
        <v>410</v>
      </c>
      <c r="H72" s="6" t="s">
        <v>410</v>
      </c>
      <c r="I72" s="6"/>
      <c r="J72" s="6"/>
      <c r="K72" s="6"/>
      <c r="L72" s="6" t="s">
        <v>410</v>
      </c>
      <c r="M72" s="6"/>
      <c r="N72" s="6"/>
      <c r="O72" s="6"/>
      <c r="P72" s="6" t="s">
        <v>410</v>
      </c>
      <c r="Q72" s="6"/>
      <c r="R72" s="6"/>
      <c r="S72" s="6"/>
      <c r="T72" s="6"/>
      <c r="U72" s="6"/>
      <c r="V72" s="6"/>
      <c r="W72" s="6"/>
      <c r="X72" s="6"/>
      <c r="Y72" s="6"/>
      <c r="Z72" s="6"/>
      <c r="AA72" s="7"/>
      <c r="AB72" s="6"/>
      <c r="AC72" s="6" t="s">
        <v>410</v>
      </c>
      <c r="AD72" s="6"/>
      <c r="AE72" s="6"/>
      <c r="AF72" s="6"/>
      <c r="AG72" s="6"/>
      <c r="AH72" s="6"/>
      <c r="AI72" s="6"/>
      <c r="AJ72" s="6"/>
      <c r="AK72" s="6"/>
      <c r="AL72" s="6"/>
      <c r="AM72" s="6"/>
      <c r="AN72" s="6"/>
    </row>
    <row r="73" spans="1:40" ht="12" customHeight="1" x14ac:dyDescent="0.2">
      <c r="A73" s="4">
        <v>70</v>
      </c>
      <c r="B73" s="6"/>
      <c r="C73" s="6"/>
      <c r="D73" s="6"/>
      <c r="E73" s="6"/>
      <c r="F73" s="6"/>
      <c r="G73" s="6"/>
      <c r="H73" s="6"/>
      <c r="I73" s="6"/>
      <c r="J73" s="6"/>
      <c r="K73" s="6"/>
      <c r="L73" s="6"/>
      <c r="M73" s="6"/>
      <c r="N73" s="6"/>
      <c r="O73" s="6"/>
      <c r="P73" s="6"/>
      <c r="Q73" s="6"/>
      <c r="R73" s="6"/>
      <c r="S73" s="6"/>
      <c r="T73" s="6"/>
      <c r="U73" s="6"/>
      <c r="V73" s="6"/>
      <c r="W73" s="6"/>
      <c r="X73" s="6"/>
      <c r="Y73" s="6"/>
      <c r="Z73" s="6"/>
      <c r="AA73" s="6" t="s">
        <v>410</v>
      </c>
      <c r="AB73" s="6"/>
      <c r="AC73" s="6"/>
      <c r="AD73" s="6"/>
      <c r="AE73" s="6"/>
      <c r="AF73" s="6"/>
      <c r="AG73" s="6"/>
      <c r="AH73" s="6"/>
      <c r="AI73" s="6"/>
      <c r="AJ73" s="6"/>
      <c r="AK73" s="6"/>
      <c r="AL73" s="6"/>
      <c r="AM73" s="6"/>
      <c r="AN73" s="6"/>
    </row>
    <row r="74" spans="1:40" ht="12" customHeight="1" x14ac:dyDescent="0.2">
      <c r="A74" s="4">
        <v>71</v>
      </c>
      <c r="B74" s="6"/>
      <c r="C74" s="6"/>
      <c r="D74" s="6"/>
      <c r="E74" s="6"/>
      <c r="F74" s="6"/>
      <c r="G74" s="6"/>
      <c r="H74" s="6"/>
      <c r="I74" s="6"/>
      <c r="J74" s="6"/>
      <c r="K74" s="6"/>
      <c r="L74" s="6"/>
      <c r="M74" s="6"/>
      <c r="N74" s="6"/>
      <c r="O74" s="6"/>
      <c r="P74" s="6"/>
      <c r="Q74" s="6"/>
      <c r="R74" s="6"/>
      <c r="S74" s="6"/>
      <c r="T74" s="6"/>
      <c r="U74" s="6"/>
      <c r="V74" s="6"/>
      <c r="W74" s="6"/>
      <c r="X74" s="6" t="s">
        <v>410</v>
      </c>
      <c r="Y74" s="6"/>
      <c r="Z74" s="6"/>
      <c r="AA74" s="7"/>
      <c r="AB74" s="6"/>
      <c r="AC74" s="6"/>
      <c r="AD74" s="6"/>
      <c r="AE74" s="6"/>
      <c r="AF74" s="6"/>
      <c r="AG74" s="6"/>
      <c r="AH74" s="6"/>
      <c r="AI74" s="6" t="s">
        <v>410</v>
      </c>
      <c r="AJ74" s="6"/>
      <c r="AK74" s="6"/>
      <c r="AL74" s="6"/>
      <c r="AM74" s="6"/>
      <c r="AN74" s="6"/>
    </row>
    <row r="75" spans="1:40" ht="12" customHeight="1" x14ac:dyDescent="0.2">
      <c r="A75" s="4">
        <v>72</v>
      </c>
      <c r="B75" s="6"/>
      <c r="C75" s="6"/>
      <c r="D75" s="6"/>
      <c r="E75" s="6"/>
      <c r="F75" s="6"/>
      <c r="G75" s="6"/>
      <c r="H75" s="6"/>
      <c r="I75" s="6"/>
      <c r="J75" s="6" t="s">
        <v>410</v>
      </c>
      <c r="K75" s="6"/>
      <c r="L75" s="6"/>
      <c r="M75" s="6"/>
      <c r="N75" s="6"/>
      <c r="O75" s="6"/>
      <c r="P75" s="6"/>
      <c r="Q75" s="6"/>
      <c r="R75" s="6"/>
      <c r="S75" s="6"/>
      <c r="T75" s="6"/>
      <c r="U75" s="6"/>
      <c r="V75" s="6"/>
      <c r="W75" s="6"/>
      <c r="X75" s="6"/>
      <c r="Y75" s="6"/>
      <c r="Z75" s="6"/>
      <c r="AA75" s="6" t="s">
        <v>410</v>
      </c>
      <c r="AB75" s="6"/>
      <c r="AC75" s="6"/>
      <c r="AD75" s="6"/>
      <c r="AE75" s="6"/>
      <c r="AF75" s="6"/>
      <c r="AG75" s="6"/>
      <c r="AH75" s="6"/>
      <c r="AI75" s="6"/>
      <c r="AJ75" s="6"/>
      <c r="AK75" s="6"/>
      <c r="AL75" s="6"/>
      <c r="AM75" s="6"/>
      <c r="AN75" s="6"/>
    </row>
    <row r="76" spans="1:40" ht="12" customHeight="1" x14ac:dyDescent="0.2">
      <c r="A76" s="4">
        <v>73</v>
      </c>
      <c r="B76" s="6"/>
      <c r="C76" s="6"/>
      <c r="D76" s="6"/>
      <c r="E76" s="6"/>
      <c r="F76" s="6"/>
      <c r="G76" s="6"/>
      <c r="H76" s="6"/>
      <c r="I76" s="6"/>
      <c r="J76" s="6" t="s">
        <v>410</v>
      </c>
      <c r="K76" s="6"/>
      <c r="L76" s="6"/>
      <c r="M76" s="6"/>
      <c r="N76" s="6"/>
      <c r="O76" s="6"/>
      <c r="P76" s="6"/>
      <c r="Q76" s="6"/>
      <c r="R76" s="6"/>
      <c r="S76" s="6"/>
      <c r="T76" s="6"/>
      <c r="U76" s="6"/>
      <c r="V76" s="6"/>
      <c r="W76" s="6"/>
      <c r="X76" s="6"/>
      <c r="Y76" s="6"/>
      <c r="Z76" s="6"/>
      <c r="AA76" s="6" t="s">
        <v>410</v>
      </c>
      <c r="AB76" s="6"/>
      <c r="AC76" s="6"/>
      <c r="AD76" s="6"/>
      <c r="AE76" s="6"/>
      <c r="AF76" s="6"/>
      <c r="AG76" s="6"/>
      <c r="AH76" s="6"/>
      <c r="AI76" s="6"/>
      <c r="AJ76" s="6"/>
      <c r="AK76" s="6"/>
      <c r="AL76" s="6"/>
      <c r="AM76" s="6"/>
      <c r="AN76" s="6"/>
    </row>
    <row r="77" spans="1:40" ht="12" customHeight="1" x14ac:dyDescent="0.2">
      <c r="A77" s="4">
        <v>74</v>
      </c>
      <c r="B77" s="6" t="s">
        <v>410</v>
      </c>
      <c r="C77" s="6"/>
      <c r="D77" s="6"/>
      <c r="E77" s="6"/>
      <c r="F77" s="6"/>
      <c r="G77" s="6" t="s">
        <v>410</v>
      </c>
      <c r="H77" s="6"/>
      <c r="I77" s="6"/>
      <c r="J77" s="6"/>
      <c r="K77" s="6" t="s">
        <v>410</v>
      </c>
      <c r="L77" s="6"/>
      <c r="M77" s="6"/>
      <c r="N77" s="6"/>
      <c r="O77" s="6"/>
      <c r="P77" s="6"/>
      <c r="Q77" s="6"/>
      <c r="R77" s="6"/>
      <c r="S77" s="6"/>
      <c r="T77" s="6"/>
      <c r="U77" s="6"/>
      <c r="V77" s="6"/>
      <c r="W77" s="6"/>
      <c r="X77" s="6"/>
      <c r="Y77" s="6"/>
      <c r="Z77" s="6"/>
      <c r="AA77" s="7"/>
      <c r="AB77" s="6"/>
      <c r="AC77" s="6"/>
      <c r="AD77" s="6"/>
      <c r="AE77" s="6"/>
      <c r="AF77" s="6"/>
      <c r="AG77" s="6"/>
      <c r="AH77" s="6"/>
      <c r="AI77" s="6"/>
      <c r="AJ77" s="6"/>
      <c r="AK77" s="6"/>
      <c r="AL77" s="6"/>
      <c r="AM77" s="6"/>
      <c r="AN77" s="6"/>
    </row>
    <row r="78" spans="1:40" ht="12" customHeight="1" x14ac:dyDescent="0.2">
      <c r="A78" s="4">
        <v>75</v>
      </c>
      <c r="B78" s="6"/>
      <c r="C78" s="6"/>
      <c r="D78" s="6"/>
      <c r="E78" s="6"/>
      <c r="F78" s="6"/>
      <c r="G78" s="6"/>
      <c r="H78" s="6"/>
      <c r="I78" s="6"/>
      <c r="J78" s="6" t="s">
        <v>410</v>
      </c>
      <c r="K78" s="6"/>
      <c r="L78" s="6"/>
      <c r="M78" s="6"/>
      <c r="N78" s="6"/>
      <c r="O78" s="6"/>
      <c r="P78" s="6"/>
      <c r="Q78" s="6"/>
      <c r="R78" s="6"/>
      <c r="S78" s="6"/>
      <c r="T78" s="6"/>
      <c r="U78" s="6"/>
      <c r="V78" s="6"/>
      <c r="W78" s="6"/>
      <c r="X78" s="6"/>
      <c r="Y78" s="6"/>
      <c r="Z78" s="6"/>
      <c r="AA78" s="6" t="s">
        <v>410</v>
      </c>
      <c r="AB78" s="6"/>
      <c r="AC78" s="6"/>
      <c r="AD78" s="6"/>
      <c r="AE78" s="6"/>
      <c r="AF78" s="6"/>
      <c r="AG78" s="6"/>
      <c r="AH78" s="6"/>
      <c r="AI78" s="6"/>
      <c r="AJ78" s="6"/>
      <c r="AK78" s="6"/>
      <c r="AL78" s="6"/>
      <c r="AM78" s="6"/>
      <c r="AN78" s="6"/>
    </row>
    <row r="79" spans="1:40" ht="12" customHeight="1" x14ac:dyDescent="0.2">
      <c r="A79" s="4">
        <v>76</v>
      </c>
      <c r="B79" s="6"/>
      <c r="C79" s="6"/>
      <c r="D79" s="6"/>
      <c r="E79" s="6"/>
      <c r="F79" s="6"/>
      <c r="G79" s="6"/>
      <c r="H79" s="6"/>
      <c r="I79" s="6"/>
      <c r="J79" s="6" t="s">
        <v>410</v>
      </c>
      <c r="K79" s="6"/>
      <c r="L79" s="6"/>
      <c r="M79" s="6"/>
      <c r="N79" s="6"/>
      <c r="O79" s="6"/>
      <c r="P79" s="6"/>
      <c r="Q79" s="6"/>
      <c r="R79" s="6"/>
      <c r="S79" s="6"/>
      <c r="T79" s="6"/>
      <c r="U79" s="6"/>
      <c r="V79" s="6"/>
      <c r="W79" s="6"/>
      <c r="X79" s="6"/>
      <c r="Y79" s="6"/>
      <c r="Z79" s="6"/>
      <c r="AA79" s="6" t="s">
        <v>410</v>
      </c>
      <c r="AB79" s="6"/>
      <c r="AC79" s="6"/>
      <c r="AD79" s="6"/>
      <c r="AE79" s="6"/>
      <c r="AF79" s="6"/>
      <c r="AG79" s="6"/>
      <c r="AH79" s="6"/>
      <c r="AI79" s="6"/>
      <c r="AJ79" s="6"/>
      <c r="AK79" s="6"/>
      <c r="AL79" s="6"/>
      <c r="AM79" s="6"/>
      <c r="AN79" s="6"/>
    </row>
    <row r="80" spans="1:40" ht="12" customHeight="1" x14ac:dyDescent="0.2">
      <c r="A80" s="4">
        <v>77</v>
      </c>
      <c r="B80" s="6"/>
      <c r="C80" s="6"/>
      <c r="D80" s="6"/>
      <c r="E80" s="6"/>
      <c r="F80" s="6"/>
      <c r="G80" s="6"/>
      <c r="H80" s="6"/>
      <c r="I80" s="6"/>
      <c r="J80" s="6"/>
      <c r="K80" s="6"/>
      <c r="L80" s="6" t="s">
        <v>410</v>
      </c>
      <c r="M80" s="6"/>
      <c r="N80" s="6"/>
      <c r="O80" s="6"/>
      <c r="P80" s="6"/>
      <c r="Q80" s="6"/>
      <c r="R80" s="6"/>
      <c r="S80" s="6"/>
      <c r="T80" s="6"/>
      <c r="U80" s="6"/>
      <c r="V80" s="6"/>
      <c r="W80" s="6"/>
      <c r="X80" s="6"/>
      <c r="Y80" s="6"/>
      <c r="Z80" s="6"/>
      <c r="AA80" s="7"/>
      <c r="AB80" s="6"/>
      <c r="AC80" s="6" t="s">
        <v>410</v>
      </c>
      <c r="AD80" s="6"/>
      <c r="AE80" s="6"/>
      <c r="AF80" s="6"/>
      <c r="AG80" s="6"/>
      <c r="AH80" s="6"/>
      <c r="AI80" s="6"/>
      <c r="AJ80" s="6"/>
      <c r="AK80" s="6"/>
      <c r="AL80" s="6"/>
      <c r="AM80" s="6"/>
      <c r="AN80" s="6"/>
    </row>
    <row r="81" spans="1:40" ht="12" customHeight="1" x14ac:dyDescent="0.2">
      <c r="A81" s="4">
        <v>78</v>
      </c>
      <c r="B81" s="6"/>
      <c r="C81" s="6"/>
      <c r="D81" s="6"/>
      <c r="E81" s="6"/>
      <c r="F81" s="6"/>
      <c r="G81" s="6"/>
      <c r="H81" s="6"/>
      <c r="I81" s="6"/>
      <c r="J81" s="6"/>
      <c r="K81" s="6"/>
      <c r="L81" s="6"/>
      <c r="M81" s="6"/>
      <c r="N81" s="6"/>
      <c r="O81" s="6"/>
      <c r="P81" s="6"/>
      <c r="Q81" s="6"/>
      <c r="R81" s="6"/>
      <c r="S81" s="6"/>
      <c r="T81" s="6" t="s">
        <v>410</v>
      </c>
      <c r="U81" s="6"/>
      <c r="V81" s="6"/>
      <c r="W81" s="6"/>
      <c r="X81" s="6"/>
      <c r="Y81" s="6"/>
      <c r="Z81" s="6"/>
      <c r="AA81" s="7"/>
      <c r="AB81" s="6"/>
      <c r="AC81" s="6"/>
      <c r="AD81" s="6"/>
      <c r="AE81" s="6"/>
      <c r="AF81" s="6"/>
      <c r="AG81" s="6"/>
      <c r="AH81" s="6"/>
      <c r="AI81" s="6"/>
      <c r="AJ81" s="6"/>
      <c r="AK81" s="6"/>
      <c r="AL81" s="6"/>
      <c r="AM81" s="6"/>
      <c r="AN81" s="6"/>
    </row>
    <row r="82" spans="1:40" ht="12" customHeight="1" x14ac:dyDescent="0.2">
      <c r="A82" s="4">
        <v>79</v>
      </c>
      <c r="B82" s="6" t="s">
        <v>410</v>
      </c>
      <c r="C82" s="6"/>
      <c r="D82" s="6"/>
      <c r="E82" s="6"/>
      <c r="F82" s="6"/>
      <c r="G82" s="6"/>
      <c r="H82" s="6" t="s">
        <v>410</v>
      </c>
      <c r="I82" s="6"/>
      <c r="J82" s="6"/>
      <c r="K82" s="6"/>
      <c r="L82" s="6"/>
      <c r="M82" s="6"/>
      <c r="N82" s="6"/>
      <c r="O82" s="6"/>
      <c r="P82" s="6"/>
      <c r="Q82" s="6"/>
      <c r="R82" s="6"/>
      <c r="S82" s="6"/>
      <c r="T82" s="6"/>
      <c r="U82" s="6"/>
      <c r="V82" s="6"/>
      <c r="W82" s="6"/>
      <c r="X82" s="6"/>
      <c r="Y82" s="6"/>
      <c r="Z82" s="6"/>
      <c r="AA82" s="7"/>
      <c r="AB82" s="6"/>
      <c r="AC82" s="6"/>
      <c r="AD82" s="6"/>
      <c r="AE82" s="6"/>
      <c r="AF82" s="6"/>
      <c r="AG82" s="6"/>
      <c r="AH82" s="6"/>
      <c r="AI82" s="6"/>
      <c r="AJ82" s="6"/>
      <c r="AK82" s="6"/>
      <c r="AL82" s="6"/>
      <c r="AM82" s="6"/>
      <c r="AN82" s="6"/>
    </row>
    <row r="83" spans="1:40" ht="12" customHeight="1" x14ac:dyDescent="0.2">
      <c r="A83" s="4">
        <v>80</v>
      </c>
      <c r="B83" s="6"/>
      <c r="C83" s="6"/>
      <c r="D83" s="6"/>
      <c r="E83" s="6"/>
      <c r="F83" s="6"/>
      <c r="G83" s="6"/>
      <c r="H83" s="6"/>
      <c r="I83" s="6"/>
      <c r="J83" s="6"/>
      <c r="K83" s="6"/>
      <c r="L83" s="6"/>
      <c r="M83" s="6"/>
      <c r="N83" s="6"/>
      <c r="O83" s="6"/>
      <c r="P83" s="6"/>
      <c r="Q83" s="6"/>
      <c r="R83" s="6"/>
      <c r="S83" s="6"/>
      <c r="T83" s="6"/>
      <c r="U83" s="6"/>
      <c r="V83" s="6"/>
      <c r="W83" s="6"/>
      <c r="X83" s="6"/>
      <c r="Y83" s="6"/>
      <c r="Z83" s="6"/>
      <c r="AA83" s="7"/>
      <c r="AB83" s="6"/>
      <c r="AC83" s="6"/>
      <c r="AD83" s="10" t="s">
        <v>411</v>
      </c>
      <c r="AE83" s="6"/>
      <c r="AF83" s="6"/>
      <c r="AG83" s="6"/>
      <c r="AH83" s="6"/>
      <c r="AI83" s="6"/>
      <c r="AJ83" s="6"/>
      <c r="AK83" s="6"/>
      <c r="AL83" s="6"/>
      <c r="AM83" s="6"/>
      <c r="AN83" s="6" t="s">
        <v>410</v>
      </c>
    </row>
    <row r="84" spans="1:40" ht="12" customHeight="1" x14ac:dyDescent="0.2">
      <c r="A84" s="4">
        <v>81</v>
      </c>
      <c r="B84" s="6"/>
      <c r="C84" s="6"/>
      <c r="D84" s="6"/>
      <c r="E84" s="6"/>
      <c r="F84" s="6"/>
      <c r="G84" s="6"/>
      <c r="H84" s="6"/>
      <c r="I84" s="6"/>
      <c r="J84" s="6"/>
      <c r="K84" s="6"/>
      <c r="L84" s="6"/>
      <c r="M84" s="6"/>
      <c r="N84" s="6"/>
      <c r="O84" s="6"/>
      <c r="P84" s="6"/>
      <c r="Q84" s="6"/>
      <c r="R84" s="6"/>
      <c r="S84" s="6"/>
      <c r="T84" s="6"/>
      <c r="U84" s="6"/>
      <c r="V84" s="6"/>
      <c r="W84" s="6"/>
      <c r="X84" s="6"/>
      <c r="Y84" s="6"/>
      <c r="Z84" s="6"/>
      <c r="AA84" s="7"/>
      <c r="AB84" s="6"/>
      <c r="AC84" s="6"/>
      <c r="AD84" s="6"/>
      <c r="AE84" s="6"/>
      <c r="AF84" s="6"/>
      <c r="AG84" s="6"/>
      <c r="AH84" s="6"/>
      <c r="AI84" s="6"/>
      <c r="AJ84" s="6"/>
      <c r="AK84" s="6"/>
      <c r="AL84" s="6"/>
      <c r="AM84" s="6"/>
      <c r="AN84" s="6"/>
    </row>
    <row r="85" spans="1:40" ht="12" customHeight="1" x14ac:dyDescent="0.2">
      <c r="A85" s="4">
        <v>82</v>
      </c>
      <c r="B85" s="6"/>
      <c r="C85" s="6"/>
      <c r="D85" s="6"/>
      <c r="E85" s="6"/>
      <c r="F85" s="6"/>
      <c r="G85" s="6"/>
      <c r="H85" s="6"/>
      <c r="I85" s="6"/>
      <c r="J85" s="6"/>
      <c r="K85" s="6"/>
      <c r="L85" s="6"/>
      <c r="M85" s="6"/>
      <c r="N85" s="6"/>
      <c r="O85" s="6"/>
      <c r="P85" s="6"/>
      <c r="Q85" s="6"/>
      <c r="R85" s="6"/>
      <c r="S85" s="6"/>
      <c r="T85" s="6"/>
      <c r="U85" s="6"/>
      <c r="V85" s="6"/>
      <c r="W85" s="6"/>
      <c r="X85" s="6"/>
      <c r="Y85" s="6"/>
      <c r="Z85" s="6"/>
      <c r="AA85" s="7"/>
      <c r="AB85" s="6"/>
      <c r="AC85" s="6"/>
      <c r="AD85" s="6"/>
      <c r="AE85" s="6"/>
      <c r="AF85" s="6"/>
      <c r="AG85" s="6"/>
      <c r="AH85" s="6"/>
      <c r="AI85" s="6"/>
      <c r="AJ85" s="6"/>
      <c r="AK85" s="6"/>
      <c r="AL85" s="6"/>
      <c r="AM85" s="6"/>
      <c r="AN85" s="6"/>
    </row>
    <row r="86" spans="1:40" ht="12" customHeight="1" x14ac:dyDescent="0.2">
      <c r="A86" s="4">
        <v>83</v>
      </c>
      <c r="B86" s="6"/>
      <c r="C86" s="6"/>
      <c r="D86" s="6"/>
      <c r="E86" s="6"/>
      <c r="F86" s="6"/>
      <c r="G86" s="6"/>
      <c r="H86" s="6"/>
      <c r="I86" s="6"/>
      <c r="J86" s="6" t="s">
        <v>410</v>
      </c>
      <c r="K86" s="6"/>
      <c r="L86" s="6"/>
      <c r="M86" s="6"/>
      <c r="N86" s="6"/>
      <c r="O86" s="6"/>
      <c r="P86" s="6"/>
      <c r="Q86" s="6"/>
      <c r="R86" s="6"/>
      <c r="S86" s="6"/>
      <c r="T86" s="6"/>
      <c r="U86" s="6"/>
      <c r="V86" s="6"/>
      <c r="W86" s="6"/>
      <c r="X86" s="6"/>
      <c r="Y86" s="6"/>
      <c r="Z86" s="6"/>
      <c r="AA86" s="7"/>
      <c r="AB86" s="6"/>
      <c r="AC86" s="6"/>
      <c r="AD86" s="6"/>
      <c r="AE86" s="6"/>
      <c r="AF86" s="6"/>
      <c r="AG86" s="6"/>
      <c r="AH86" s="6"/>
      <c r="AI86" s="6"/>
      <c r="AJ86" s="6"/>
      <c r="AK86" s="6"/>
      <c r="AL86" s="6"/>
      <c r="AM86" s="6"/>
      <c r="AN86" s="6"/>
    </row>
    <row r="87" spans="1:40" ht="12" customHeight="1" x14ac:dyDescent="0.2">
      <c r="A87" s="4">
        <v>84</v>
      </c>
      <c r="B87" s="6" t="s">
        <v>410</v>
      </c>
      <c r="C87" s="6"/>
      <c r="D87" s="6" t="s">
        <v>410</v>
      </c>
      <c r="E87" s="6" t="s">
        <v>410</v>
      </c>
      <c r="F87" s="6"/>
      <c r="G87" s="6" t="s">
        <v>410</v>
      </c>
      <c r="H87" s="6" t="s">
        <v>410</v>
      </c>
      <c r="I87" s="6"/>
      <c r="J87" s="6"/>
      <c r="K87" s="6" t="s">
        <v>410</v>
      </c>
      <c r="L87" s="6" t="s">
        <v>410</v>
      </c>
      <c r="M87" s="6"/>
      <c r="N87" s="6"/>
      <c r="O87" s="6"/>
      <c r="P87" s="6"/>
      <c r="Q87" s="6"/>
      <c r="R87" s="6"/>
      <c r="S87" s="6"/>
      <c r="T87" s="6"/>
      <c r="U87" s="6"/>
      <c r="V87" s="6" t="s">
        <v>410</v>
      </c>
      <c r="W87" s="6"/>
      <c r="X87" s="6"/>
      <c r="Y87" s="6"/>
      <c r="Z87" s="6"/>
      <c r="AA87" s="7"/>
      <c r="AB87" s="6"/>
      <c r="AC87" s="6"/>
      <c r="AD87" s="6"/>
      <c r="AE87" s="6"/>
      <c r="AF87" s="6"/>
      <c r="AG87" s="6"/>
      <c r="AH87" s="6"/>
      <c r="AI87" s="6"/>
      <c r="AJ87" s="6"/>
      <c r="AK87" s="6" t="s">
        <v>410</v>
      </c>
      <c r="AL87" s="6"/>
      <c r="AM87" s="6"/>
      <c r="AN87" s="6"/>
    </row>
    <row r="88" spans="1:40" ht="12" customHeight="1" x14ac:dyDescent="0.2">
      <c r="A88" s="4">
        <v>85</v>
      </c>
      <c r="B88" s="6"/>
      <c r="C88" s="6"/>
      <c r="D88" s="6" t="s">
        <v>410</v>
      </c>
      <c r="E88" s="6"/>
      <c r="F88" s="6"/>
      <c r="G88" s="6"/>
      <c r="H88" s="6"/>
      <c r="I88" s="6"/>
      <c r="J88" s="6"/>
      <c r="K88" s="6"/>
      <c r="L88" s="6" t="s">
        <v>410</v>
      </c>
      <c r="M88" s="6"/>
      <c r="N88" s="6"/>
      <c r="O88" s="6"/>
      <c r="P88" s="6"/>
      <c r="Q88" s="6"/>
      <c r="R88" s="6"/>
      <c r="S88" s="6"/>
      <c r="T88" s="6"/>
      <c r="U88" s="6"/>
      <c r="V88" s="6"/>
      <c r="W88" s="6"/>
      <c r="X88" s="6"/>
      <c r="Y88" s="6"/>
      <c r="Z88" s="6"/>
      <c r="AA88" s="7"/>
      <c r="AB88" s="6"/>
      <c r="AC88" s="6" t="s">
        <v>410</v>
      </c>
      <c r="AD88" s="6"/>
      <c r="AE88" s="6"/>
      <c r="AF88" s="6"/>
      <c r="AG88" s="6" t="s">
        <v>410</v>
      </c>
      <c r="AH88" s="6"/>
      <c r="AI88" s="6"/>
      <c r="AJ88" s="6"/>
      <c r="AK88" s="6"/>
      <c r="AL88" s="6"/>
      <c r="AM88" s="6"/>
      <c r="AN88" s="6"/>
    </row>
    <row r="89" spans="1:40" ht="12" customHeight="1" x14ac:dyDescent="0.2">
      <c r="A89" s="4">
        <v>86</v>
      </c>
      <c r="B89" s="6" t="s">
        <v>410</v>
      </c>
      <c r="C89" s="6"/>
      <c r="D89" s="6"/>
      <c r="E89" s="6"/>
      <c r="F89" s="6"/>
      <c r="G89" s="6"/>
      <c r="H89" s="6" t="s">
        <v>410</v>
      </c>
      <c r="I89" s="6"/>
      <c r="J89" s="6"/>
      <c r="K89" s="6"/>
      <c r="L89" s="6"/>
      <c r="M89" s="6"/>
      <c r="N89" s="6"/>
      <c r="O89" s="6"/>
      <c r="P89" s="6"/>
      <c r="Q89" s="6"/>
      <c r="R89" s="6"/>
      <c r="S89" s="6"/>
      <c r="T89" s="6"/>
      <c r="U89" s="6"/>
      <c r="V89" s="6"/>
      <c r="W89" s="6"/>
      <c r="X89" s="6"/>
      <c r="Y89" s="6"/>
      <c r="Z89" s="6"/>
      <c r="AA89" s="7"/>
      <c r="AB89" s="6"/>
      <c r="AC89" s="6"/>
      <c r="AD89" s="6"/>
      <c r="AE89" s="6"/>
      <c r="AF89" s="6"/>
      <c r="AG89" s="6"/>
      <c r="AH89" s="6"/>
      <c r="AI89" s="6"/>
      <c r="AJ89" s="6"/>
      <c r="AK89" s="6"/>
      <c r="AL89" s="6"/>
      <c r="AM89" s="6"/>
      <c r="AN89" s="6"/>
    </row>
    <row r="90" spans="1:40" ht="12" customHeight="1" x14ac:dyDescent="0.2">
      <c r="A90" s="4">
        <v>87</v>
      </c>
      <c r="B90" s="6"/>
      <c r="C90" s="6"/>
      <c r="D90" s="6"/>
      <c r="E90" s="6"/>
      <c r="F90" s="6"/>
      <c r="G90" s="6"/>
      <c r="H90" s="6"/>
      <c r="I90" s="6"/>
      <c r="J90" s="6"/>
      <c r="K90" s="6"/>
      <c r="L90" s="6"/>
      <c r="M90" s="6"/>
      <c r="N90" s="6"/>
      <c r="O90" s="6"/>
      <c r="P90" s="6"/>
      <c r="Q90" s="6"/>
      <c r="R90" s="6"/>
      <c r="S90" s="6"/>
      <c r="T90" s="6"/>
      <c r="U90" s="6"/>
      <c r="V90" s="6"/>
      <c r="W90" s="6"/>
      <c r="X90" s="6"/>
      <c r="Y90" s="6"/>
      <c r="Z90" s="6"/>
      <c r="AA90" s="7"/>
      <c r="AB90" s="6"/>
      <c r="AC90" s="6"/>
      <c r="AD90" s="6"/>
      <c r="AE90" s="6"/>
      <c r="AF90" s="6"/>
      <c r="AG90" s="6"/>
      <c r="AH90" s="6"/>
      <c r="AI90" s="6"/>
      <c r="AJ90" s="6"/>
      <c r="AK90" s="6"/>
      <c r="AL90" s="6"/>
      <c r="AM90" s="6"/>
      <c r="AN90" s="6"/>
    </row>
    <row r="91" spans="1:40" ht="12" customHeight="1" x14ac:dyDescent="0.2">
      <c r="A91" s="4">
        <v>88</v>
      </c>
      <c r="B91" s="6"/>
      <c r="C91" s="6"/>
      <c r="D91" s="6"/>
      <c r="E91" s="6"/>
      <c r="F91" s="6"/>
      <c r="G91" s="6"/>
      <c r="H91" s="6"/>
      <c r="I91" s="6"/>
      <c r="J91" s="6" t="s">
        <v>410</v>
      </c>
      <c r="K91" s="6"/>
      <c r="L91" s="6"/>
      <c r="M91" s="6"/>
      <c r="N91" s="6"/>
      <c r="O91" s="6"/>
      <c r="P91" s="6"/>
      <c r="Q91" s="6" t="s">
        <v>410</v>
      </c>
      <c r="R91" s="6"/>
      <c r="S91" s="6"/>
      <c r="T91" s="6"/>
      <c r="U91" s="6"/>
      <c r="V91" s="6"/>
      <c r="W91" s="6"/>
      <c r="X91" s="6"/>
      <c r="Y91" s="6"/>
      <c r="Z91" s="6"/>
      <c r="AA91" s="7"/>
      <c r="AB91" s="6"/>
      <c r="AC91" s="6"/>
      <c r="AD91" s="6"/>
      <c r="AE91" s="6"/>
      <c r="AF91" s="6"/>
      <c r="AG91" s="6"/>
      <c r="AH91" s="6"/>
      <c r="AI91" s="6"/>
      <c r="AJ91" s="6"/>
      <c r="AK91" s="6"/>
      <c r="AL91" s="6"/>
      <c r="AM91" s="6"/>
      <c r="AN91" s="6"/>
    </row>
    <row r="92" spans="1:40" ht="12" customHeight="1" x14ac:dyDescent="0.2">
      <c r="A92" s="4">
        <v>89</v>
      </c>
      <c r="B92" s="6"/>
      <c r="C92" s="6"/>
      <c r="D92" s="6"/>
      <c r="E92" s="6"/>
      <c r="F92" s="6"/>
      <c r="G92" s="6"/>
      <c r="H92" s="6"/>
      <c r="I92" s="6"/>
      <c r="J92" s="6" t="s">
        <v>410</v>
      </c>
      <c r="K92" s="6"/>
      <c r="L92" s="6"/>
      <c r="M92" s="6"/>
      <c r="N92" s="6"/>
      <c r="O92" s="6"/>
      <c r="P92" s="6"/>
      <c r="Q92" s="6" t="s">
        <v>410</v>
      </c>
      <c r="R92" s="6"/>
      <c r="S92" s="6"/>
      <c r="T92" s="6"/>
      <c r="U92" s="6"/>
      <c r="V92" s="6"/>
      <c r="W92" s="6"/>
      <c r="X92" s="6"/>
      <c r="Y92" s="6"/>
      <c r="Z92" s="6"/>
      <c r="AA92" s="7"/>
      <c r="AB92" s="6"/>
      <c r="AC92" s="6"/>
      <c r="AD92" s="6"/>
      <c r="AE92" s="6"/>
      <c r="AF92" s="6"/>
      <c r="AG92" s="6"/>
      <c r="AH92" s="6"/>
      <c r="AI92" s="6"/>
      <c r="AJ92" s="6"/>
      <c r="AK92" s="6"/>
      <c r="AL92" s="6"/>
      <c r="AM92" s="6"/>
      <c r="AN92" s="6"/>
    </row>
    <row r="93" spans="1:40" ht="12" customHeight="1" x14ac:dyDescent="0.2">
      <c r="A93" s="4">
        <v>90</v>
      </c>
      <c r="B93" s="6"/>
      <c r="C93" s="6"/>
      <c r="D93" s="6"/>
      <c r="E93" s="6"/>
      <c r="F93" s="6"/>
      <c r="G93" s="6"/>
      <c r="H93" s="6"/>
      <c r="I93" s="6"/>
      <c r="J93" s="6"/>
      <c r="K93" s="6"/>
      <c r="L93" s="6"/>
      <c r="M93" s="6"/>
      <c r="N93" s="6"/>
      <c r="O93" s="6"/>
      <c r="P93" s="6"/>
      <c r="Q93" s="6" t="s">
        <v>410</v>
      </c>
      <c r="R93" s="6"/>
      <c r="S93" s="6"/>
      <c r="T93" s="6"/>
      <c r="U93" s="6"/>
      <c r="V93" s="6"/>
      <c r="W93" s="6"/>
      <c r="X93" s="6"/>
      <c r="Y93" s="6"/>
      <c r="Z93" s="6"/>
      <c r="AA93" s="7"/>
      <c r="AB93" s="6"/>
      <c r="AC93" s="6"/>
      <c r="AD93" s="6"/>
      <c r="AE93" s="6"/>
      <c r="AF93" s="6"/>
      <c r="AG93" s="6"/>
      <c r="AH93" s="6"/>
      <c r="AI93" s="6"/>
      <c r="AJ93" s="6"/>
      <c r="AK93" s="6"/>
      <c r="AL93" s="6"/>
      <c r="AM93" s="6"/>
      <c r="AN93" s="6"/>
    </row>
    <row r="94" spans="1:40" ht="12" customHeight="1" x14ac:dyDescent="0.2">
      <c r="A94" s="4">
        <v>91</v>
      </c>
      <c r="B94" s="6"/>
      <c r="C94" s="6"/>
      <c r="D94" s="6"/>
      <c r="E94" s="6"/>
      <c r="F94" s="6"/>
      <c r="G94" s="6"/>
      <c r="H94" s="6"/>
      <c r="I94" s="6"/>
      <c r="J94" s="6" t="s">
        <v>410</v>
      </c>
      <c r="K94" s="6"/>
      <c r="L94" s="6"/>
      <c r="M94" s="6"/>
      <c r="N94" s="6"/>
      <c r="O94" s="6"/>
      <c r="P94" s="6"/>
      <c r="Q94" s="6" t="s">
        <v>410</v>
      </c>
      <c r="R94" s="6"/>
      <c r="S94" s="6"/>
      <c r="T94" s="6"/>
      <c r="U94" s="6"/>
      <c r="V94" s="6"/>
      <c r="W94" s="6"/>
      <c r="X94" s="6"/>
      <c r="Y94" s="6"/>
      <c r="Z94" s="6"/>
      <c r="AA94" s="7"/>
      <c r="AB94" s="6"/>
      <c r="AC94" s="6"/>
      <c r="AD94" s="6"/>
      <c r="AE94" s="6"/>
      <c r="AF94" s="6"/>
      <c r="AG94" s="6"/>
      <c r="AH94" s="6"/>
      <c r="AI94" s="6"/>
      <c r="AJ94" s="6"/>
      <c r="AK94" s="6"/>
      <c r="AL94" s="6"/>
      <c r="AM94" s="6"/>
      <c r="AN94" s="6"/>
    </row>
    <row r="95" spans="1:40" ht="12" customHeight="1" x14ac:dyDescent="0.2">
      <c r="A95" s="4">
        <v>92</v>
      </c>
      <c r="B95" s="6"/>
      <c r="C95" s="6"/>
      <c r="D95" s="6"/>
      <c r="E95" s="6"/>
      <c r="F95" s="6"/>
      <c r="G95" s="6"/>
      <c r="H95" s="6"/>
      <c r="I95" s="6"/>
      <c r="J95" s="6"/>
      <c r="K95" s="6"/>
      <c r="L95" s="6" t="s">
        <v>410</v>
      </c>
      <c r="M95" s="6"/>
      <c r="N95" s="6"/>
      <c r="O95" s="6"/>
      <c r="P95" s="6"/>
      <c r="Q95" s="6"/>
      <c r="R95" s="6"/>
      <c r="S95" s="6"/>
      <c r="T95" s="6"/>
      <c r="U95" s="6"/>
      <c r="V95" s="6"/>
      <c r="W95" s="6"/>
      <c r="X95" s="6"/>
      <c r="Y95" s="6"/>
      <c r="Z95" s="6"/>
      <c r="AA95" s="7"/>
      <c r="AB95" s="6"/>
      <c r="AC95" s="6"/>
      <c r="AD95" s="6"/>
      <c r="AE95" s="6"/>
      <c r="AF95" s="6"/>
      <c r="AG95" s="6"/>
      <c r="AH95" s="6"/>
      <c r="AI95" s="6"/>
      <c r="AJ95" s="6"/>
      <c r="AK95" s="6"/>
      <c r="AL95" s="6"/>
      <c r="AM95" s="6"/>
      <c r="AN95" s="6"/>
    </row>
    <row r="96" spans="1:40" ht="12" customHeight="1" x14ac:dyDescent="0.2">
      <c r="A96" s="4">
        <v>93</v>
      </c>
      <c r="B96" s="6"/>
      <c r="C96" s="6"/>
      <c r="D96" s="6"/>
      <c r="E96" s="6"/>
      <c r="F96" s="6"/>
      <c r="G96" s="6" t="s">
        <v>410</v>
      </c>
      <c r="H96" s="6"/>
      <c r="I96" s="6"/>
      <c r="J96" s="6"/>
      <c r="K96" s="6"/>
      <c r="L96" s="6"/>
      <c r="M96" s="6"/>
      <c r="N96" s="6"/>
      <c r="O96" s="6"/>
      <c r="P96" s="6"/>
      <c r="Q96" s="6"/>
      <c r="R96" s="6"/>
      <c r="S96" s="6"/>
      <c r="T96" s="6"/>
      <c r="U96" s="6"/>
      <c r="V96" s="6" t="s">
        <v>410</v>
      </c>
      <c r="W96" s="6"/>
      <c r="X96" s="6"/>
      <c r="Y96" s="6"/>
      <c r="Z96" s="6"/>
      <c r="AA96" s="6" t="s">
        <v>410</v>
      </c>
      <c r="AB96" s="6"/>
      <c r="AC96" s="6"/>
      <c r="AD96" s="10" t="s">
        <v>411</v>
      </c>
      <c r="AE96" s="6"/>
      <c r="AF96" s="6"/>
      <c r="AG96" s="6"/>
      <c r="AH96" s="6"/>
      <c r="AI96" s="6"/>
      <c r="AJ96" s="6"/>
      <c r="AK96" s="6"/>
      <c r="AL96" s="6"/>
      <c r="AM96" s="6"/>
      <c r="AN96" s="6"/>
    </row>
    <row r="97" spans="1:40" ht="12" customHeight="1" x14ac:dyDescent="0.2">
      <c r="A97" s="4">
        <v>94</v>
      </c>
      <c r="B97" s="6"/>
      <c r="C97" s="6"/>
      <c r="D97" s="6"/>
      <c r="E97" s="6"/>
      <c r="F97" s="6"/>
      <c r="G97" s="6" t="s">
        <v>410</v>
      </c>
      <c r="H97" s="6"/>
      <c r="I97" s="6"/>
      <c r="J97" s="6"/>
      <c r="K97" s="6"/>
      <c r="L97" s="6"/>
      <c r="M97" s="6"/>
      <c r="N97" s="6"/>
      <c r="O97" s="6"/>
      <c r="P97" s="6"/>
      <c r="Q97" s="6"/>
      <c r="R97" s="6"/>
      <c r="S97" s="6"/>
      <c r="T97" s="6"/>
      <c r="U97" s="6"/>
      <c r="V97" s="6"/>
      <c r="W97" s="6"/>
      <c r="X97" s="6"/>
      <c r="Y97" s="6"/>
      <c r="Z97" s="6"/>
      <c r="AA97" s="6" t="s">
        <v>410</v>
      </c>
      <c r="AB97" s="6"/>
      <c r="AC97" s="6"/>
      <c r="AD97" s="6"/>
      <c r="AE97" s="6"/>
      <c r="AF97" s="6"/>
      <c r="AG97" s="6"/>
      <c r="AH97" s="6"/>
      <c r="AI97" s="6"/>
      <c r="AJ97" s="6"/>
      <c r="AK97" s="6"/>
      <c r="AL97" s="6"/>
      <c r="AM97" s="6"/>
      <c r="AN97" s="6"/>
    </row>
    <row r="98" spans="1:40" ht="12" customHeight="1" x14ac:dyDescent="0.2">
      <c r="A98" s="4">
        <v>95</v>
      </c>
      <c r="B98" s="6"/>
      <c r="C98" s="6"/>
      <c r="D98" s="6"/>
      <c r="E98" s="6"/>
      <c r="F98" s="6"/>
      <c r="G98" s="6" t="s">
        <v>410</v>
      </c>
      <c r="H98" s="6" t="s">
        <v>410</v>
      </c>
      <c r="I98" s="6"/>
      <c r="J98" s="6"/>
      <c r="K98" s="6"/>
      <c r="L98" s="6"/>
      <c r="M98" s="6"/>
      <c r="N98" s="6"/>
      <c r="O98" s="6"/>
      <c r="P98" s="6"/>
      <c r="Q98" s="6"/>
      <c r="R98" s="6"/>
      <c r="S98" s="6"/>
      <c r="T98" s="6"/>
      <c r="U98" s="6"/>
      <c r="V98" s="6"/>
      <c r="W98" s="6"/>
      <c r="X98" s="6"/>
      <c r="Y98" s="6"/>
      <c r="Z98" s="6"/>
      <c r="AA98" s="7"/>
      <c r="AB98" s="6"/>
      <c r="AC98" s="6"/>
      <c r="AD98" s="6"/>
      <c r="AE98" s="6"/>
      <c r="AF98" s="6"/>
      <c r="AG98" s="6"/>
      <c r="AH98" s="6"/>
      <c r="AI98" s="6"/>
      <c r="AJ98" s="6"/>
      <c r="AK98" s="6"/>
      <c r="AL98" s="6"/>
      <c r="AM98" s="6"/>
      <c r="AN98" s="6"/>
    </row>
    <row r="99" spans="1:40" ht="12" customHeight="1" x14ac:dyDescent="0.2">
      <c r="A99" s="4">
        <v>96</v>
      </c>
      <c r="B99" s="6"/>
      <c r="C99" s="6"/>
      <c r="D99" s="6"/>
      <c r="E99" s="6"/>
      <c r="F99" s="6"/>
      <c r="G99" s="6"/>
      <c r="H99" s="6"/>
      <c r="I99" s="6"/>
      <c r="J99" s="6"/>
      <c r="K99" s="6"/>
      <c r="L99" s="6"/>
      <c r="M99" s="6"/>
      <c r="N99" s="6"/>
      <c r="O99" s="6"/>
      <c r="P99" s="6"/>
      <c r="Q99" s="6"/>
      <c r="R99" s="6"/>
      <c r="S99" s="6"/>
      <c r="T99" s="6" t="s">
        <v>410</v>
      </c>
      <c r="U99" s="6"/>
      <c r="V99" s="6"/>
      <c r="W99" s="6"/>
      <c r="X99" s="6"/>
      <c r="Y99" s="6"/>
      <c r="Z99" s="6"/>
      <c r="AA99" s="7"/>
      <c r="AB99" s="6" t="s">
        <v>410</v>
      </c>
      <c r="AC99" s="6"/>
      <c r="AD99" s="6"/>
      <c r="AE99" s="6"/>
      <c r="AF99" s="6"/>
      <c r="AG99" s="6"/>
      <c r="AH99" s="6"/>
      <c r="AI99" s="6" t="s">
        <v>410</v>
      </c>
      <c r="AJ99" s="6"/>
      <c r="AK99" s="6"/>
      <c r="AL99" s="6"/>
      <c r="AM99" s="6"/>
      <c r="AN99" s="6"/>
    </row>
    <row r="100" spans="1:40" ht="12" customHeight="1" x14ac:dyDescent="0.2">
      <c r="A100" s="4">
        <v>97</v>
      </c>
      <c r="B100" s="6"/>
      <c r="C100" s="6"/>
      <c r="D100" s="6"/>
      <c r="E100" s="6"/>
      <c r="F100" s="6"/>
      <c r="G100" s="6"/>
      <c r="H100" s="6"/>
      <c r="I100" s="6"/>
      <c r="J100" s="6"/>
      <c r="K100" s="6"/>
      <c r="L100" s="6" t="s">
        <v>410</v>
      </c>
      <c r="M100" s="6"/>
      <c r="N100" s="6"/>
      <c r="O100" s="6"/>
      <c r="P100" s="6"/>
      <c r="Q100" s="6"/>
      <c r="R100" s="6"/>
      <c r="S100" s="6"/>
      <c r="T100" s="6"/>
      <c r="U100" s="6"/>
      <c r="V100" s="6"/>
      <c r="W100" s="6"/>
      <c r="X100" s="6"/>
      <c r="Y100" s="6"/>
      <c r="Z100" s="6"/>
      <c r="AA100" s="7"/>
      <c r="AB100" s="6"/>
      <c r="AC100" s="6"/>
      <c r="AD100" s="6"/>
      <c r="AE100" s="6"/>
      <c r="AF100" s="6"/>
      <c r="AG100" s="6"/>
      <c r="AH100" s="6"/>
      <c r="AI100" s="6"/>
      <c r="AJ100" s="6"/>
      <c r="AK100" s="6"/>
      <c r="AL100" s="6"/>
      <c r="AM100" s="6"/>
      <c r="AN100" s="6"/>
    </row>
    <row r="101" spans="1:40" ht="12" customHeight="1" x14ac:dyDescent="0.2">
      <c r="A101" s="4">
        <v>98</v>
      </c>
      <c r="B101" s="6"/>
      <c r="C101" s="6"/>
      <c r="D101" s="6"/>
      <c r="E101" s="6"/>
      <c r="F101" s="6"/>
      <c r="G101" s="6"/>
      <c r="H101" s="6"/>
      <c r="I101" s="6"/>
      <c r="J101" s="6"/>
      <c r="K101" s="6"/>
      <c r="L101" s="6" t="s">
        <v>410</v>
      </c>
      <c r="M101" s="6"/>
      <c r="N101" s="6"/>
      <c r="O101" s="6"/>
      <c r="P101" s="6"/>
      <c r="Q101" s="6"/>
      <c r="R101" s="6"/>
      <c r="S101" s="6"/>
      <c r="T101" s="6"/>
      <c r="U101" s="6"/>
      <c r="V101" s="6"/>
      <c r="W101" s="6"/>
      <c r="X101" s="6"/>
      <c r="Y101" s="6"/>
      <c r="Z101" s="6"/>
      <c r="AA101" s="7"/>
      <c r="AB101" s="6"/>
      <c r="AC101" s="6"/>
      <c r="AD101" s="6"/>
      <c r="AE101" s="6"/>
      <c r="AF101" s="6"/>
      <c r="AG101" s="6"/>
      <c r="AH101" s="6"/>
      <c r="AI101" s="6"/>
      <c r="AJ101" s="6"/>
      <c r="AK101" s="6"/>
      <c r="AL101" s="6"/>
      <c r="AM101" s="6"/>
      <c r="AN101" s="6"/>
    </row>
    <row r="102" spans="1:40" ht="12" customHeight="1" x14ac:dyDescent="0.2">
      <c r="A102" s="4">
        <v>99</v>
      </c>
      <c r="B102" s="6"/>
      <c r="C102" s="6"/>
      <c r="D102" s="6"/>
      <c r="E102" s="6"/>
      <c r="F102" s="6"/>
      <c r="G102" s="6"/>
      <c r="H102" s="6"/>
      <c r="I102" s="6"/>
      <c r="J102" s="6"/>
      <c r="K102" s="6"/>
      <c r="L102" s="6" t="s">
        <v>410</v>
      </c>
      <c r="M102" s="6"/>
      <c r="N102" s="6"/>
      <c r="O102" s="6"/>
      <c r="P102" s="6"/>
      <c r="Q102" s="6"/>
      <c r="R102" s="6"/>
      <c r="S102" s="6"/>
      <c r="T102" s="6"/>
      <c r="U102" s="6"/>
      <c r="V102" s="6"/>
      <c r="W102" s="6"/>
      <c r="X102" s="6"/>
      <c r="Y102" s="6" t="s">
        <v>410</v>
      </c>
      <c r="Z102" s="6"/>
      <c r="AA102" s="6" t="s">
        <v>410</v>
      </c>
      <c r="AB102" s="6" t="s">
        <v>410</v>
      </c>
      <c r="AC102" s="6"/>
      <c r="AD102" s="6"/>
      <c r="AE102" s="6"/>
      <c r="AF102" s="6"/>
      <c r="AG102" s="6"/>
      <c r="AH102" s="6"/>
      <c r="AI102" s="6"/>
      <c r="AJ102" s="6"/>
      <c r="AK102" s="6"/>
      <c r="AL102" s="6"/>
      <c r="AM102" s="6"/>
      <c r="AN102" s="6"/>
    </row>
    <row r="103" spans="1:40" ht="12" customHeight="1" x14ac:dyDescent="0.2">
      <c r="A103" s="4">
        <v>100</v>
      </c>
      <c r="B103" s="6"/>
      <c r="C103" s="6"/>
      <c r="D103" s="6"/>
      <c r="E103" s="6"/>
      <c r="F103" s="6"/>
      <c r="G103" s="6"/>
      <c r="H103" s="6"/>
      <c r="I103" s="6"/>
      <c r="J103" s="6"/>
      <c r="K103" s="6"/>
      <c r="L103" s="6" t="s">
        <v>410</v>
      </c>
      <c r="M103" s="6"/>
      <c r="N103" s="6"/>
      <c r="O103" s="6"/>
      <c r="P103" s="6"/>
      <c r="Q103" s="6"/>
      <c r="R103" s="6"/>
      <c r="S103" s="6"/>
      <c r="T103" s="6"/>
      <c r="U103" s="6"/>
      <c r="V103" s="6"/>
      <c r="W103" s="6"/>
      <c r="X103" s="6"/>
      <c r="Y103" s="6"/>
      <c r="Z103" s="6"/>
      <c r="AA103" s="7"/>
      <c r="AB103" s="6"/>
      <c r="AC103" s="6"/>
      <c r="AD103" s="6"/>
      <c r="AE103" s="6"/>
      <c r="AF103" s="6"/>
      <c r="AG103" s="6"/>
      <c r="AH103" s="6"/>
      <c r="AI103" s="6"/>
      <c r="AJ103" s="6"/>
      <c r="AK103" s="6"/>
      <c r="AL103" s="6"/>
      <c r="AM103" s="6"/>
      <c r="AN103" s="6"/>
    </row>
    <row r="104" spans="1:40" ht="12" customHeight="1" x14ac:dyDescent="0.2">
      <c r="A104" s="4">
        <v>101</v>
      </c>
      <c r="B104" s="6"/>
      <c r="C104" s="6"/>
      <c r="D104" s="6"/>
      <c r="E104" s="6" t="s">
        <v>410</v>
      </c>
      <c r="F104" s="6"/>
      <c r="G104" s="6"/>
      <c r="H104" s="6"/>
      <c r="I104" s="6"/>
      <c r="J104" s="6"/>
      <c r="K104" s="6"/>
      <c r="L104" s="6" t="s">
        <v>410</v>
      </c>
      <c r="M104" s="6"/>
      <c r="N104" s="6"/>
      <c r="O104" s="6"/>
      <c r="P104" s="6"/>
      <c r="Q104" s="6"/>
      <c r="R104" s="6"/>
      <c r="S104" s="6"/>
      <c r="T104" s="6"/>
      <c r="U104" s="6"/>
      <c r="V104" s="6"/>
      <c r="W104" s="6"/>
      <c r="X104" s="6"/>
      <c r="Y104" s="6"/>
      <c r="Z104" s="6"/>
      <c r="AA104" s="6" t="s">
        <v>410</v>
      </c>
      <c r="AB104" s="6"/>
      <c r="AC104" s="6"/>
      <c r="AD104" s="6"/>
      <c r="AE104" s="6"/>
      <c r="AF104" s="6"/>
      <c r="AG104" s="6"/>
      <c r="AH104" s="6"/>
      <c r="AI104" s="6"/>
      <c r="AJ104" s="6"/>
      <c r="AK104" s="6"/>
      <c r="AL104" s="6"/>
      <c r="AM104" s="6"/>
      <c r="AN104" s="6"/>
    </row>
    <row r="105" spans="1:40" ht="12" customHeight="1" x14ac:dyDescent="0.2">
      <c r="A105" s="4">
        <v>102</v>
      </c>
      <c r="B105" s="6"/>
      <c r="C105" s="6"/>
      <c r="D105" s="6"/>
      <c r="E105" s="6"/>
      <c r="F105" s="6"/>
      <c r="G105" s="6"/>
      <c r="H105" s="6"/>
      <c r="I105" s="6"/>
      <c r="J105" s="6"/>
      <c r="K105" s="6"/>
      <c r="L105" s="6" t="s">
        <v>410</v>
      </c>
      <c r="M105" s="6"/>
      <c r="N105" s="6"/>
      <c r="O105" s="6"/>
      <c r="P105" s="6"/>
      <c r="Q105" s="6"/>
      <c r="R105" s="6"/>
      <c r="S105" s="6"/>
      <c r="T105" s="6"/>
      <c r="U105" s="6"/>
      <c r="V105" s="6"/>
      <c r="W105" s="6"/>
      <c r="X105" s="6"/>
      <c r="Y105" s="6"/>
      <c r="Z105" s="6"/>
      <c r="AA105" s="7"/>
      <c r="AB105" s="6"/>
      <c r="AC105" s="6"/>
      <c r="AD105" s="6"/>
      <c r="AE105" s="6"/>
      <c r="AF105" s="6"/>
      <c r="AG105" s="6"/>
      <c r="AH105" s="6"/>
      <c r="AI105" s="6"/>
      <c r="AJ105" s="6"/>
      <c r="AK105" s="6"/>
      <c r="AL105" s="6"/>
      <c r="AM105" s="6"/>
      <c r="AN105" s="6"/>
    </row>
    <row r="106" spans="1:40" ht="12" customHeight="1" x14ac:dyDescent="0.2">
      <c r="A106" s="4">
        <v>103</v>
      </c>
      <c r="B106" s="6"/>
      <c r="C106" s="6"/>
      <c r="D106" s="6"/>
      <c r="E106" s="6"/>
      <c r="F106" s="6"/>
      <c r="G106" s="6"/>
      <c r="H106" s="6"/>
      <c r="I106" s="6"/>
      <c r="J106" s="6"/>
      <c r="K106" s="6"/>
      <c r="L106" s="6" t="s">
        <v>410</v>
      </c>
      <c r="M106" s="6"/>
      <c r="N106" s="6"/>
      <c r="O106" s="6"/>
      <c r="P106" s="6"/>
      <c r="Q106" s="6"/>
      <c r="R106" s="6"/>
      <c r="S106" s="6"/>
      <c r="T106" s="6"/>
      <c r="U106" s="6"/>
      <c r="V106" s="6"/>
      <c r="W106" s="6"/>
      <c r="X106" s="6"/>
      <c r="Y106" s="6"/>
      <c r="Z106" s="6"/>
      <c r="AA106" s="7"/>
      <c r="AB106" s="6"/>
      <c r="AC106" s="6"/>
      <c r="AD106" s="6"/>
      <c r="AE106" s="6"/>
      <c r="AF106" s="6"/>
      <c r="AG106" s="6"/>
      <c r="AH106" s="6"/>
      <c r="AI106" s="6"/>
      <c r="AJ106" s="6"/>
      <c r="AK106" s="6"/>
      <c r="AL106" s="6"/>
      <c r="AM106" s="6"/>
      <c r="AN106" s="6"/>
    </row>
    <row r="107" spans="1:40" ht="12" customHeight="1" x14ac:dyDescent="0.2">
      <c r="A107" s="4">
        <v>104</v>
      </c>
      <c r="B107" s="6"/>
      <c r="C107" s="6"/>
      <c r="D107" s="6"/>
      <c r="E107" s="6"/>
      <c r="F107" s="6"/>
      <c r="G107" s="6"/>
      <c r="H107" s="6"/>
      <c r="I107" s="6"/>
      <c r="J107" s="6"/>
      <c r="K107" s="6"/>
      <c r="L107" s="6" t="s">
        <v>410</v>
      </c>
      <c r="M107" s="6"/>
      <c r="N107" s="6"/>
      <c r="O107" s="6"/>
      <c r="P107" s="6"/>
      <c r="Q107" s="6"/>
      <c r="R107" s="6"/>
      <c r="S107" s="6"/>
      <c r="T107" s="6"/>
      <c r="U107" s="6"/>
      <c r="V107" s="6"/>
      <c r="W107" s="6"/>
      <c r="X107" s="6"/>
      <c r="Y107" s="6"/>
      <c r="Z107" s="6"/>
      <c r="AA107" s="7"/>
      <c r="AB107" s="6"/>
      <c r="AC107" s="6"/>
      <c r="AD107" s="6"/>
      <c r="AE107" s="6"/>
      <c r="AF107" s="6"/>
      <c r="AG107" s="6"/>
      <c r="AH107" s="6"/>
      <c r="AI107" s="6"/>
      <c r="AJ107" s="6"/>
      <c r="AK107" s="6"/>
      <c r="AL107" s="6"/>
      <c r="AM107" s="6"/>
      <c r="AN107" s="6"/>
    </row>
    <row r="108" spans="1:40" ht="12" customHeight="1" x14ac:dyDescent="0.2">
      <c r="A108" s="4">
        <v>105</v>
      </c>
      <c r="B108" s="6"/>
      <c r="C108" s="6"/>
      <c r="D108" s="6"/>
      <c r="E108" s="6"/>
      <c r="F108" s="6"/>
      <c r="G108" s="6"/>
      <c r="H108" s="6"/>
      <c r="I108" s="6"/>
      <c r="J108" s="6" t="s">
        <v>410</v>
      </c>
      <c r="K108" s="6"/>
      <c r="L108" s="6" t="s">
        <v>410</v>
      </c>
      <c r="M108" s="6"/>
      <c r="N108" s="6"/>
      <c r="O108" s="6"/>
      <c r="P108" s="6"/>
      <c r="Q108" s="6"/>
      <c r="R108" s="6"/>
      <c r="S108" s="6"/>
      <c r="T108" s="6"/>
      <c r="U108" s="6"/>
      <c r="V108" s="6"/>
      <c r="W108" s="6"/>
      <c r="X108" s="6"/>
      <c r="Y108" s="6"/>
      <c r="Z108" s="6"/>
      <c r="AA108" s="7"/>
      <c r="AB108" s="6"/>
      <c r="AC108" s="6"/>
      <c r="AD108" s="6"/>
      <c r="AE108" s="6"/>
      <c r="AF108" s="6"/>
      <c r="AG108" s="6"/>
      <c r="AH108" s="6"/>
      <c r="AI108" s="6"/>
      <c r="AJ108" s="6"/>
      <c r="AK108" s="6"/>
      <c r="AL108" s="6"/>
      <c r="AM108" s="6"/>
      <c r="AN108" s="6"/>
    </row>
    <row r="109" spans="1:40" ht="12" customHeight="1" x14ac:dyDescent="0.2">
      <c r="A109" s="4">
        <v>106</v>
      </c>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7"/>
      <c r="AB109" s="6"/>
      <c r="AC109" s="6"/>
      <c r="AD109" s="6"/>
      <c r="AE109" s="6"/>
      <c r="AF109" s="6"/>
      <c r="AG109" s="6"/>
      <c r="AH109" s="6"/>
      <c r="AI109" s="6"/>
      <c r="AJ109" s="6"/>
      <c r="AK109" s="6"/>
      <c r="AL109" s="6"/>
      <c r="AM109" s="6"/>
      <c r="AN109" s="6"/>
    </row>
    <row r="110" spans="1:40" ht="12" customHeight="1" x14ac:dyDescent="0.2">
      <c r="A110" s="4">
        <v>107</v>
      </c>
      <c r="B110" s="6"/>
      <c r="C110" s="6"/>
      <c r="D110" s="6"/>
      <c r="E110" s="6"/>
      <c r="F110" s="6"/>
      <c r="G110" s="6"/>
      <c r="H110" s="6"/>
      <c r="I110" s="6"/>
      <c r="J110" s="6"/>
      <c r="K110" s="6"/>
      <c r="L110" s="6" t="s">
        <v>410</v>
      </c>
      <c r="M110" s="6"/>
      <c r="N110" s="6"/>
      <c r="O110" s="6"/>
      <c r="P110" s="6"/>
      <c r="Q110" s="6"/>
      <c r="R110" s="6"/>
      <c r="S110" s="6"/>
      <c r="T110" s="6"/>
      <c r="U110" s="6"/>
      <c r="V110" s="6"/>
      <c r="W110" s="6"/>
      <c r="X110" s="6"/>
      <c r="Y110" s="6"/>
      <c r="Z110" s="6"/>
      <c r="AA110" s="7"/>
      <c r="AB110" s="6"/>
      <c r="AC110" s="6"/>
      <c r="AD110" s="6"/>
      <c r="AE110" s="6"/>
      <c r="AF110" s="6"/>
      <c r="AG110" s="6"/>
      <c r="AH110" s="6"/>
      <c r="AI110" s="6"/>
      <c r="AJ110" s="6"/>
      <c r="AK110" s="6"/>
      <c r="AL110" s="6"/>
      <c r="AM110" s="6"/>
      <c r="AN110" s="6"/>
    </row>
    <row r="111" spans="1:40" ht="12" customHeight="1" x14ac:dyDescent="0.2">
      <c r="A111" s="4">
        <v>108</v>
      </c>
      <c r="B111" s="6"/>
      <c r="C111" s="6"/>
      <c r="D111" s="6"/>
      <c r="E111" s="6"/>
      <c r="F111" s="6"/>
      <c r="G111" s="6"/>
      <c r="H111" s="6"/>
      <c r="I111" s="6"/>
      <c r="J111" s="6"/>
      <c r="K111" s="6"/>
      <c r="L111" s="6" t="s">
        <v>410</v>
      </c>
      <c r="M111" s="6"/>
      <c r="N111" s="6"/>
      <c r="O111" s="6"/>
      <c r="P111" s="6"/>
      <c r="Q111" s="6"/>
      <c r="R111" s="6"/>
      <c r="S111" s="6"/>
      <c r="T111" s="6"/>
      <c r="U111" s="6"/>
      <c r="V111" s="6"/>
      <c r="W111" s="6"/>
      <c r="X111" s="6"/>
      <c r="Y111" s="6"/>
      <c r="Z111" s="6"/>
      <c r="AA111" s="6" t="s">
        <v>410</v>
      </c>
      <c r="AB111" s="6"/>
      <c r="AC111" s="6"/>
      <c r="AD111" s="6"/>
      <c r="AE111" s="6"/>
      <c r="AF111" s="6"/>
      <c r="AG111" s="6"/>
      <c r="AH111" s="6"/>
      <c r="AI111" s="6"/>
      <c r="AJ111" s="6"/>
      <c r="AK111" s="6"/>
      <c r="AL111" s="6"/>
      <c r="AM111" s="6"/>
      <c r="AN111" s="6"/>
    </row>
    <row r="112" spans="1:40" ht="12" customHeight="1" x14ac:dyDescent="0.2">
      <c r="A112" s="4">
        <v>109</v>
      </c>
      <c r="B112" s="6"/>
      <c r="C112" s="6"/>
      <c r="D112" s="6"/>
      <c r="E112" s="6"/>
      <c r="F112" s="6"/>
      <c r="G112" s="6"/>
      <c r="H112" s="6"/>
      <c r="I112" s="6"/>
      <c r="J112" s="6"/>
      <c r="K112" s="6"/>
      <c r="L112" s="6" t="s">
        <v>410</v>
      </c>
      <c r="M112" s="6"/>
      <c r="N112" s="6"/>
      <c r="O112" s="6"/>
      <c r="P112" s="6"/>
      <c r="Q112" s="6"/>
      <c r="R112" s="6"/>
      <c r="S112" s="6"/>
      <c r="T112" s="6"/>
      <c r="U112" s="6"/>
      <c r="V112" s="6"/>
      <c r="W112" s="6"/>
      <c r="X112" s="6"/>
      <c r="Y112" s="6"/>
      <c r="Z112" s="6"/>
      <c r="AA112" s="6" t="s">
        <v>410</v>
      </c>
      <c r="AB112" s="6"/>
      <c r="AC112" s="6"/>
      <c r="AD112" s="6"/>
      <c r="AE112" s="6"/>
      <c r="AF112" s="6"/>
      <c r="AG112" s="6"/>
      <c r="AH112" s="6"/>
      <c r="AI112" s="6"/>
      <c r="AJ112" s="6"/>
      <c r="AK112" s="6"/>
      <c r="AL112" s="6"/>
      <c r="AM112" s="6"/>
      <c r="AN112" s="6"/>
    </row>
    <row r="113" spans="1:40" ht="12"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row>
    <row r="114" spans="1:40" ht="12"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row>
    <row r="115" spans="1:40" ht="12"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row>
    <row r="116" spans="1:40" ht="12"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row>
    <row r="117" spans="1:40" ht="12"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row>
    <row r="118" spans="1:40" ht="12"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row>
    <row r="119" spans="1:40" ht="12"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row>
    <row r="120" spans="1:40" ht="12"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row>
    <row r="121" spans="1:40" ht="12"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row>
    <row r="122" spans="1:40" ht="12"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row>
    <row r="123" spans="1:40" ht="12"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row>
    <row r="124" spans="1:40" ht="12"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row>
    <row r="125" spans="1:40" ht="12"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row>
    <row r="126" spans="1:40" ht="12"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row>
    <row r="127" spans="1:40" ht="12"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row>
    <row r="128" spans="1:40" ht="12"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row>
    <row r="129" spans="1:40" ht="12"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row>
    <row r="130" spans="1:40" ht="12"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row>
    <row r="131" spans="1:40" ht="12"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row>
    <row r="132" spans="1:40" ht="12"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row>
    <row r="133" spans="1:40" ht="12"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row>
    <row r="134" spans="1:40" ht="12"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row>
    <row r="135" spans="1:40" ht="12"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row>
    <row r="136" spans="1:40" ht="12"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row>
    <row r="137" spans="1:40" ht="12"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row>
    <row r="138" spans="1:40" ht="12"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row>
    <row r="139" spans="1:40" ht="12"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row>
    <row r="140" spans="1:40" ht="12"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row>
    <row r="141" spans="1:40" ht="12"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row>
    <row r="142" spans="1:40" ht="12"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row>
    <row r="143" spans="1:40" ht="12"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row>
    <row r="144" spans="1:40" ht="12"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row>
    <row r="145" spans="1:40" ht="12"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row>
    <row r="146" spans="1:40" ht="12"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row>
    <row r="147" spans="1:40" ht="12"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row>
    <row r="148" spans="1:40" ht="12"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row>
    <row r="149" spans="1:40" ht="12"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row>
    <row r="150" spans="1:40" ht="12"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row>
    <row r="151" spans="1:40" ht="12"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row>
    <row r="152" spans="1:40" ht="12"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row>
    <row r="153" spans="1:40" ht="12"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row>
    <row r="154" spans="1:40" ht="12"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row>
    <row r="155" spans="1:40" ht="12"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row>
    <row r="156" spans="1:40" ht="12"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row>
    <row r="157" spans="1:40" ht="12"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row>
    <row r="158" spans="1:40" ht="12"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row>
    <row r="159" spans="1:40" ht="12"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row>
    <row r="160" spans="1:40" ht="12"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row>
    <row r="161" spans="1:40" ht="12"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row>
    <row r="162" spans="1:40" ht="12"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row>
    <row r="163" spans="1:40" ht="12"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row>
    <row r="164" spans="1:40" ht="12"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row>
    <row r="165" spans="1:40" ht="12"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row>
    <row r="166" spans="1:40" ht="12"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row>
    <row r="167" spans="1:40" ht="12"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row>
    <row r="168" spans="1:40" ht="12"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row>
    <row r="169" spans="1:40" ht="12"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row>
    <row r="170" spans="1:40" ht="12"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row>
    <row r="171" spans="1:40" ht="12"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row>
    <row r="172" spans="1:40" ht="12"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row>
    <row r="173" spans="1:40" ht="12"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row>
    <row r="174" spans="1:40" ht="12"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row>
    <row r="175" spans="1:40" ht="12"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row>
    <row r="176" spans="1:40" ht="12"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row>
    <row r="177" spans="1:40" ht="12"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row>
    <row r="178" spans="1:40" ht="12"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row>
    <row r="179" spans="1:40" ht="12"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row>
    <row r="180" spans="1:40" ht="12"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row>
    <row r="181" spans="1:40" ht="12"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row>
    <row r="182" spans="1:40" ht="12"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row>
    <row r="183" spans="1:40" ht="12"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row>
    <row r="184" spans="1:40" ht="12"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row>
    <row r="185" spans="1:40" ht="12"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row>
    <row r="186" spans="1:40" ht="12"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row>
    <row r="187" spans="1:40" ht="12"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row>
    <row r="188" spans="1:40" ht="12"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row>
    <row r="189" spans="1:40" ht="12"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row>
    <row r="190" spans="1:40" ht="12"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row>
    <row r="191" spans="1:40" ht="12"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row>
    <row r="192" spans="1:40" ht="12"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row>
    <row r="193" spans="1:40" ht="12"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row>
    <row r="194" spans="1:40" ht="12"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row>
    <row r="195" spans="1:40" ht="12"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row>
    <row r="196" spans="1:40" ht="12"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row>
    <row r="197" spans="1:40" ht="12"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row>
    <row r="198" spans="1:40" ht="12"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row>
    <row r="199" spans="1:40" ht="12"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row>
    <row r="200" spans="1:40" ht="12"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row>
    <row r="201" spans="1:40" ht="12"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row>
    <row r="202" spans="1:40" ht="12"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row>
    <row r="203" spans="1:40" ht="12"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row>
    <row r="204" spans="1:40" ht="12"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row>
    <row r="205" spans="1:40" ht="12"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row>
    <row r="206" spans="1:40" ht="12"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row>
    <row r="207" spans="1:40" ht="12"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row>
    <row r="208" spans="1:40" ht="12"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row>
    <row r="209" spans="1:40" ht="12"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row>
    <row r="210" spans="1:40" ht="12"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row>
    <row r="211" spans="1:40" ht="12"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row>
    <row r="212" spans="1:40" ht="12"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row>
    <row r="213" spans="1:40" ht="12"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row>
    <row r="214" spans="1:40" ht="12"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row>
    <row r="215" spans="1:40" ht="12"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row>
    <row r="216" spans="1:40" ht="12"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row>
    <row r="217" spans="1:40" ht="12"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row>
    <row r="218" spans="1:40" ht="12"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row>
    <row r="219" spans="1:40" ht="12"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row>
    <row r="220" spans="1:40" ht="12"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row>
    <row r="221" spans="1:40" ht="12"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row>
    <row r="222" spans="1:40" ht="12"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row>
    <row r="223" spans="1:40" ht="12"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row>
    <row r="224" spans="1:40" ht="12"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row>
    <row r="225" spans="1:40" ht="12"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row>
    <row r="226" spans="1:40" ht="12"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row>
    <row r="227" spans="1:40" ht="12"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row>
    <row r="228" spans="1:40" ht="12"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row>
    <row r="229" spans="1:40" ht="12"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row>
    <row r="230" spans="1:40" ht="12"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row>
    <row r="231" spans="1:40" ht="12"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row>
    <row r="232" spans="1:40" ht="12"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row>
    <row r="233" spans="1:40" ht="12"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row>
    <row r="234" spans="1:40" ht="12"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row>
    <row r="235" spans="1:40" ht="12"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row>
    <row r="236" spans="1:40" ht="12"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row>
    <row r="237" spans="1:40" ht="12"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row>
    <row r="238" spans="1:40" ht="12"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row>
    <row r="239" spans="1:40" ht="12"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row>
    <row r="240" spans="1:40" ht="12"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row>
    <row r="241" spans="1:40" ht="12"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row>
    <row r="242" spans="1:40" ht="12"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row>
    <row r="243" spans="1:40" ht="12"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row>
    <row r="244" spans="1:40" ht="12"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row>
    <row r="245" spans="1:40" ht="12"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row>
    <row r="246" spans="1:40" ht="12"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row>
    <row r="247" spans="1:40" ht="12"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row>
    <row r="248" spans="1:40" ht="12"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row>
    <row r="249" spans="1:40" ht="12"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row>
    <row r="250" spans="1:40" ht="12"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row>
    <row r="251" spans="1:40" ht="12"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row>
    <row r="252" spans="1:40" ht="12"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row>
    <row r="253" spans="1:40" ht="12"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row>
    <row r="254" spans="1:40" ht="12"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row>
    <row r="255" spans="1:40" ht="12"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row>
    <row r="256" spans="1:40" ht="12"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row>
    <row r="257" spans="1:40" ht="12"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row>
    <row r="258" spans="1:40" ht="12"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row>
    <row r="259" spans="1:40" ht="12"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row>
    <row r="260" spans="1:40" ht="12"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row>
    <row r="261" spans="1:40" ht="12"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row>
    <row r="262" spans="1:40" ht="12"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row>
    <row r="263" spans="1:40" ht="12"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row>
    <row r="264" spans="1:40" ht="12"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row>
    <row r="265" spans="1:40" ht="12"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row>
    <row r="266" spans="1:40" ht="12"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row>
    <row r="267" spans="1:40" ht="12"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row>
    <row r="268" spans="1:40" ht="12"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row>
    <row r="269" spans="1:40" ht="12"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row>
    <row r="270" spans="1:40" ht="12"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row>
    <row r="271" spans="1:40" ht="12"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row>
    <row r="272" spans="1:40" ht="12"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row>
    <row r="273" spans="1:40" ht="12"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row>
    <row r="274" spans="1:40" ht="12"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row>
    <row r="275" spans="1:40" ht="12"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row>
    <row r="276" spans="1:40" ht="12"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row>
    <row r="277" spans="1:40" ht="12"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row>
    <row r="278" spans="1:40" ht="12"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row>
    <row r="279" spans="1:40" ht="12"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row>
    <row r="280" spans="1:40" ht="12"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row>
    <row r="281" spans="1:40" ht="12"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row>
    <row r="282" spans="1:40" ht="12"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row>
    <row r="283" spans="1:40" ht="12"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row>
    <row r="284" spans="1:40" ht="12"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row>
    <row r="285" spans="1:40" ht="12"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row>
    <row r="286" spans="1:40" ht="12"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row>
    <row r="287" spans="1:40" ht="12"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row>
    <row r="288" spans="1:40" ht="12"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row>
    <row r="289" spans="1:40" ht="12"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row>
    <row r="290" spans="1:40" ht="12"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row>
    <row r="291" spans="1:40" ht="12"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row>
    <row r="292" spans="1:40" ht="12"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row>
    <row r="293" spans="1:40" ht="12"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row>
    <row r="294" spans="1:40" ht="12"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row>
    <row r="295" spans="1:40" ht="12"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row>
    <row r="296" spans="1:40" ht="12"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row>
    <row r="297" spans="1:40" ht="12"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row>
    <row r="298" spans="1:40" ht="12"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row>
    <row r="299" spans="1:40" ht="12"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row>
    <row r="300" spans="1:40" ht="12"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row>
    <row r="301" spans="1:40" ht="12"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row>
    <row r="302" spans="1:40" ht="12"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row>
    <row r="303" spans="1:40" ht="12"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row>
    <row r="304" spans="1:40" ht="12"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row>
    <row r="305" spans="1:40" ht="12"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row>
    <row r="306" spans="1:40" ht="12"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row>
    <row r="307" spans="1:40" ht="12"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row>
    <row r="308" spans="1:40" ht="12"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row>
    <row r="309" spans="1:40" ht="12"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row>
    <row r="310" spans="1:40" ht="12"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row>
    <row r="311" spans="1:40" ht="12"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row>
    <row r="312" spans="1:40" ht="12"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row>
    <row r="313" spans="1:40" ht="12"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row>
    <row r="314" spans="1:40" ht="12"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row>
    <row r="315" spans="1:40" ht="12"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row>
    <row r="316" spans="1:40" ht="12"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row>
    <row r="317" spans="1:40" ht="12"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row>
    <row r="318" spans="1:40" ht="12"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row>
    <row r="319" spans="1:40" ht="12"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row>
    <row r="320" spans="1:40" ht="12"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row>
    <row r="321" spans="1:40" ht="12"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row>
    <row r="322" spans="1:40" ht="12"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row>
    <row r="323" spans="1:40" ht="12"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row>
    <row r="324" spans="1:40" ht="12"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row>
    <row r="325" spans="1:40" ht="12"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row>
    <row r="326" spans="1:40" ht="12"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row>
    <row r="327" spans="1:40" ht="12"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row>
    <row r="328" spans="1:40" ht="12"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row>
    <row r="329" spans="1:40" ht="12"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row>
    <row r="330" spans="1:40" ht="12"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row>
    <row r="331" spans="1:40" ht="12"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row>
    <row r="332" spans="1:40" ht="12"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row>
    <row r="333" spans="1:40" ht="12"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row>
    <row r="334" spans="1:40" ht="12"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row>
    <row r="335" spans="1:40" ht="12"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row>
    <row r="336" spans="1:40" ht="12"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row>
    <row r="337" spans="1:40" ht="12"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row>
    <row r="338" spans="1:40" ht="12"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row>
    <row r="339" spans="1:40" ht="12"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row>
    <row r="340" spans="1:40" ht="12"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row>
    <row r="341" spans="1:40" ht="12"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row>
    <row r="342" spans="1:40" ht="12"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row>
    <row r="343" spans="1:40" ht="12"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row>
    <row r="344" spans="1:40" ht="12"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row>
    <row r="345" spans="1:40" ht="12"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row>
    <row r="346" spans="1:40" ht="12"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row>
    <row r="347" spans="1:40" ht="12"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row>
    <row r="348" spans="1:40" ht="12"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row>
    <row r="349" spans="1:40" ht="12"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row>
    <row r="350" spans="1:40" ht="12"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row>
    <row r="351" spans="1:40" ht="12"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row>
    <row r="352" spans="1:40" ht="12"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row>
    <row r="353" spans="1:40" ht="12"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row>
    <row r="354" spans="1:40" ht="12"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row>
    <row r="355" spans="1:40" ht="12"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row>
    <row r="356" spans="1:40" ht="12"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row>
    <row r="357" spans="1:40" ht="12"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row>
    <row r="358" spans="1:40" ht="12"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row>
    <row r="359" spans="1:40" ht="12"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row>
    <row r="360" spans="1:40" ht="12"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row>
    <row r="361" spans="1:40" ht="12"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row>
    <row r="362" spans="1:40" ht="12"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row>
    <row r="363" spans="1:40" ht="12"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row>
    <row r="364" spans="1:40" ht="12"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row>
    <row r="365" spans="1:40" ht="12"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row>
    <row r="366" spans="1:40" ht="12"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row>
    <row r="367" spans="1:40" ht="12"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row>
    <row r="368" spans="1:40" ht="12"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row>
    <row r="369" spans="1:40" ht="12"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row>
    <row r="370" spans="1:40" ht="12"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row>
    <row r="371" spans="1:40" ht="12"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row>
    <row r="372" spans="1:40" ht="12"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row>
    <row r="373" spans="1:40" ht="12"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row>
    <row r="374" spans="1:40" ht="12"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row>
    <row r="375" spans="1:40" ht="12"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row>
    <row r="376" spans="1:40" ht="12"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row>
    <row r="377" spans="1:40" ht="12"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row>
    <row r="378" spans="1:40" ht="12"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row>
    <row r="379" spans="1:40" ht="12"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row>
    <row r="380" spans="1:40" ht="12"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row>
    <row r="381" spans="1:40" ht="12"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row>
    <row r="382" spans="1:40" ht="12"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row>
    <row r="383" spans="1:40" ht="12"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row>
    <row r="384" spans="1:40" ht="12"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row>
    <row r="385" spans="1:40" ht="12"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row>
    <row r="386" spans="1:40" ht="12"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row>
    <row r="387" spans="1:40" ht="12"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row>
    <row r="388" spans="1:40" ht="12"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row>
    <row r="389" spans="1:40" ht="12"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row>
    <row r="390" spans="1:40" ht="12"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row>
    <row r="391" spans="1:40" ht="12"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row>
    <row r="392" spans="1:40" ht="12"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row>
    <row r="393" spans="1:40" ht="12"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row>
    <row r="394" spans="1:40" ht="12"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row>
    <row r="395" spans="1:40" ht="12"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row>
    <row r="396" spans="1:40" ht="12"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row>
    <row r="397" spans="1:40" ht="12"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row>
    <row r="398" spans="1:40" ht="12"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row>
    <row r="399" spans="1:40" ht="12"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row>
    <row r="400" spans="1:40" ht="12"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row>
    <row r="401" spans="1:40" ht="12"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row>
    <row r="402" spans="1:40" ht="12"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row>
    <row r="403" spans="1:40" ht="12"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row>
    <row r="404" spans="1:40" ht="12"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row>
    <row r="405" spans="1:40" ht="12"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row>
    <row r="406" spans="1:40" ht="12"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row>
    <row r="407" spans="1:40" ht="12"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row>
    <row r="408" spans="1:40" ht="12"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row>
    <row r="409" spans="1:40" ht="12"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row>
    <row r="410" spans="1:40" ht="12"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row>
    <row r="411" spans="1:40" ht="12"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row>
    <row r="412" spans="1:40" ht="12"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row>
    <row r="413" spans="1:40" ht="12"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row>
    <row r="414" spans="1:40" ht="12"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row>
    <row r="415" spans="1:40" ht="12"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row>
    <row r="416" spans="1:40" ht="12"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row>
    <row r="417" spans="1:40" ht="12"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row>
    <row r="418" spans="1:40" ht="12"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row>
    <row r="419" spans="1:40" ht="12"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row>
    <row r="420" spans="1:40" ht="12"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row>
    <row r="421" spans="1:40" ht="12"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row>
    <row r="422" spans="1:40" ht="12"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row>
    <row r="423" spans="1:40" ht="12"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row>
    <row r="424" spans="1:40" ht="12"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row>
    <row r="425" spans="1:40" ht="12"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row>
    <row r="426" spans="1:40" ht="12"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row>
    <row r="427" spans="1:40" ht="12"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row>
    <row r="428" spans="1:40" ht="12"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row>
    <row r="429" spans="1:40" ht="12"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row>
    <row r="430" spans="1:40" ht="12"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row>
    <row r="431" spans="1:40" ht="12"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row>
    <row r="432" spans="1:40" ht="12"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row>
    <row r="433" spans="1:40" ht="12"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row>
    <row r="434" spans="1:40" ht="12"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row>
    <row r="435" spans="1:40" ht="12"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row>
    <row r="436" spans="1:40" ht="12"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row>
    <row r="437" spans="1:40" ht="12"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row>
    <row r="438" spans="1:40" ht="12"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row>
    <row r="439" spans="1:40" ht="12"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row>
    <row r="440" spans="1:40" ht="12"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row>
    <row r="441" spans="1:40" ht="12"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row>
    <row r="442" spans="1:40" ht="12"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row>
    <row r="443" spans="1:40" ht="12"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row>
    <row r="444" spans="1:40" ht="12"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row>
    <row r="445" spans="1:40" ht="12"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row>
    <row r="446" spans="1:40" ht="12"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row>
    <row r="447" spans="1:40" ht="12"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row>
    <row r="448" spans="1:40" ht="12"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row>
    <row r="449" spans="1:40" ht="12"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row>
    <row r="450" spans="1:40" ht="12"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row>
    <row r="451" spans="1:40" ht="12"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row>
    <row r="452" spans="1:40" ht="12"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row>
    <row r="453" spans="1:40" ht="12"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row>
    <row r="454" spans="1:40" ht="12"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row>
    <row r="455" spans="1:40" ht="12"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row>
    <row r="456" spans="1:40" ht="12"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row>
    <row r="457" spans="1:40" ht="12"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row>
    <row r="458" spans="1:40" ht="12"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row>
    <row r="459" spans="1:40" ht="12"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row>
    <row r="460" spans="1:40" ht="12"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row>
    <row r="461" spans="1:40" ht="12"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row>
    <row r="462" spans="1:40" ht="12"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row>
    <row r="463" spans="1:40" ht="12"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row>
    <row r="464" spans="1:40" ht="12"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row>
    <row r="465" spans="1:40" ht="12"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row>
    <row r="466" spans="1:40" ht="12"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row>
    <row r="467" spans="1:40" ht="12"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row>
    <row r="468" spans="1:40" ht="12"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row>
    <row r="469" spans="1:40" ht="12"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row>
    <row r="470" spans="1:40" ht="12"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row>
    <row r="471" spans="1:40" ht="12"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row>
    <row r="472" spans="1:40" ht="12"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row>
    <row r="473" spans="1:40" ht="12"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row>
    <row r="474" spans="1:40" ht="12"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row>
    <row r="475" spans="1:40" ht="12"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row>
    <row r="476" spans="1:40" ht="12"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row>
    <row r="477" spans="1:40" ht="12"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row>
    <row r="478" spans="1:40" ht="12"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row>
    <row r="479" spans="1:40" ht="12"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row>
    <row r="480" spans="1:40" ht="12"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row>
    <row r="481" spans="1:40" ht="12"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row>
    <row r="482" spans="1:40" ht="12"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row>
    <row r="483" spans="1:40" ht="12"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row>
    <row r="484" spans="1:40" ht="12"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row>
    <row r="485" spans="1:40" ht="12"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row>
    <row r="486" spans="1:40" ht="12"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row>
    <row r="487" spans="1:40" ht="12"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row>
    <row r="488" spans="1:40" ht="12"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row>
    <row r="489" spans="1:40" ht="12"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row>
    <row r="490" spans="1:40" ht="12"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row>
    <row r="491" spans="1:40" ht="12"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row>
    <row r="492" spans="1:40" ht="12"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row>
    <row r="493" spans="1:40" ht="12"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row>
    <row r="494" spans="1:40" ht="12"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row>
    <row r="495" spans="1:40" ht="12"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row>
    <row r="496" spans="1:40" ht="12"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row>
    <row r="497" spans="1:40" ht="12"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row>
    <row r="498" spans="1:40" ht="12"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row>
    <row r="499" spans="1:40" ht="12"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row>
    <row r="500" spans="1:40" ht="12"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row>
    <row r="501" spans="1:40" ht="12"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row>
    <row r="502" spans="1:40" ht="12"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row>
    <row r="503" spans="1:40" ht="12"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row>
    <row r="504" spans="1:40" ht="12"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row>
    <row r="505" spans="1:40" ht="12"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row>
    <row r="506" spans="1:40" ht="12"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row>
    <row r="507" spans="1:40" ht="12"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row>
    <row r="508" spans="1:40" ht="12"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row>
    <row r="509" spans="1:40" ht="12"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row>
    <row r="510" spans="1:40" ht="12"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row>
    <row r="511" spans="1:40" ht="12"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row>
    <row r="512" spans="1:40" ht="12"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row>
    <row r="513" spans="1:40" ht="12"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row>
    <row r="514" spans="1:40" ht="12"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row>
    <row r="515" spans="1:40" ht="12"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row>
    <row r="516" spans="1:40" ht="12"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row>
    <row r="517" spans="1:40" ht="12"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row>
    <row r="518" spans="1:40" ht="12"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row>
    <row r="519" spans="1:40" ht="12"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row>
    <row r="520" spans="1:40" ht="12"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row>
    <row r="521" spans="1:40" ht="12"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row>
    <row r="522" spans="1:40" ht="12"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row>
    <row r="523" spans="1:40" ht="12"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row>
    <row r="524" spans="1:40" ht="12"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row>
    <row r="525" spans="1:40" ht="12"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row>
    <row r="526" spans="1:40" ht="12"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row>
    <row r="527" spans="1:40" ht="12"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row>
    <row r="528" spans="1:40" ht="12"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row>
    <row r="529" spans="1:40" ht="12"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row>
    <row r="530" spans="1:40" ht="12"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row>
    <row r="531" spans="1:40" ht="12"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row>
    <row r="532" spans="1:40" ht="12"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row>
    <row r="533" spans="1:40" ht="12"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row>
    <row r="534" spans="1:40" ht="12"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row>
    <row r="535" spans="1:40" ht="12"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row>
    <row r="536" spans="1:40" ht="12"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row>
    <row r="537" spans="1:40" ht="12"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row>
    <row r="538" spans="1:40" ht="12"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row>
    <row r="539" spans="1:40" ht="12"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row>
    <row r="540" spans="1:40" ht="12"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row>
    <row r="541" spans="1:40" ht="12"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row>
    <row r="542" spans="1:40" ht="12"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row>
    <row r="543" spans="1:40" ht="12"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row>
    <row r="544" spans="1:40" ht="12"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row>
    <row r="545" spans="1:40" ht="12"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row>
    <row r="546" spans="1:40" ht="12"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row>
    <row r="547" spans="1:40" ht="12"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row>
    <row r="548" spans="1:40" ht="12"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row>
    <row r="549" spans="1:40" ht="12"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row>
    <row r="550" spans="1:40" ht="12"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row>
    <row r="551" spans="1:40" ht="12"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row>
    <row r="552" spans="1:40" ht="12"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row>
    <row r="553" spans="1:40" ht="12"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row>
    <row r="554" spans="1:40" ht="12"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row>
    <row r="555" spans="1:40" ht="12"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row>
    <row r="556" spans="1:40" ht="12"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row>
    <row r="557" spans="1:40" ht="12"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row>
    <row r="558" spans="1:40" ht="12"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row>
    <row r="559" spans="1:40" ht="12"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row>
    <row r="560" spans="1:40" ht="12"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row>
    <row r="561" spans="1:40" ht="12"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row>
    <row r="562" spans="1:40" ht="12"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row>
    <row r="563" spans="1:40" ht="12"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row>
    <row r="564" spans="1:40" ht="12"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row>
    <row r="565" spans="1:40" ht="12"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row>
    <row r="566" spans="1:40" ht="12"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row>
    <row r="567" spans="1:40" ht="12"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row>
    <row r="568" spans="1:40" ht="12"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row>
    <row r="569" spans="1:40" ht="12"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row>
    <row r="570" spans="1:40" ht="12"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row>
    <row r="571" spans="1:40" ht="12"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row>
    <row r="572" spans="1:40" ht="12"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row>
    <row r="573" spans="1:40" ht="12"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row>
    <row r="574" spans="1:40" ht="12"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row>
    <row r="575" spans="1:40" ht="12"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row>
    <row r="576" spans="1:40" ht="12"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row>
    <row r="577" spans="1:40" ht="12"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row>
    <row r="578" spans="1:40" ht="12"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row>
    <row r="579" spans="1:40" ht="12"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row>
    <row r="580" spans="1:40" ht="12"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row>
    <row r="581" spans="1:40" ht="12"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row>
    <row r="582" spans="1:40" ht="12"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row>
    <row r="583" spans="1:40" ht="12"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row>
    <row r="584" spans="1:40" ht="12"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row>
    <row r="585" spans="1:40" ht="12"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row>
    <row r="586" spans="1:40" ht="12"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row>
    <row r="587" spans="1:40" ht="12"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row>
    <row r="588" spans="1:40" ht="12"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row>
    <row r="589" spans="1:40" ht="12"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row>
    <row r="590" spans="1:40" ht="12"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row>
    <row r="591" spans="1:40" ht="12"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row>
    <row r="592" spans="1:40" ht="12"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row>
    <row r="593" spans="1:40" ht="12"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row>
    <row r="594" spans="1:40" ht="12"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row>
    <row r="595" spans="1:40" ht="12"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row>
    <row r="596" spans="1:40" ht="12"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row>
    <row r="597" spans="1:40" ht="12"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row>
    <row r="598" spans="1:40" ht="12"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row>
    <row r="599" spans="1:40" ht="12"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row>
    <row r="600" spans="1:40" ht="12"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row>
    <row r="601" spans="1:40" ht="12"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row>
    <row r="602" spans="1:40" ht="12"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row>
    <row r="603" spans="1:40" ht="12"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row>
    <row r="604" spans="1:40" ht="12"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row>
    <row r="605" spans="1:40" ht="12"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row>
    <row r="606" spans="1:40" ht="12"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row>
    <row r="607" spans="1:40" ht="12"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row>
    <row r="608" spans="1:40" ht="12"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row>
    <row r="609" spans="1:40" ht="12"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row>
    <row r="610" spans="1:40" ht="12"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row>
    <row r="611" spans="1:40" ht="12"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row>
    <row r="612" spans="1:40" ht="12"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row>
    <row r="613" spans="1:40" ht="12"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row>
    <row r="614" spans="1:40" ht="12"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row>
    <row r="615" spans="1:40" ht="12"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row>
    <row r="616" spans="1:40" ht="12"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row>
    <row r="617" spans="1:40" ht="12"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row>
    <row r="618" spans="1:40" ht="12"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row>
    <row r="619" spans="1:40" ht="12"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row>
    <row r="620" spans="1:40" ht="12"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row>
    <row r="621" spans="1:40" ht="12"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row>
    <row r="622" spans="1:40" ht="12"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row>
    <row r="623" spans="1:40" ht="12"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row>
    <row r="624" spans="1:40" ht="12"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row>
    <row r="625" spans="1:40" ht="12"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row>
    <row r="626" spans="1:40" ht="12"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row>
    <row r="627" spans="1:40" ht="12"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row>
    <row r="628" spans="1:40" ht="12"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row>
    <row r="629" spans="1:40" ht="12"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row>
    <row r="630" spans="1:40" ht="12"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row>
    <row r="631" spans="1:40" ht="12"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row>
    <row r="632" spans="1:40" ht="12"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row>
    <row r="633" spans="1:40" ht="12"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row>
    <row r="634" spans="1:40" ht="12"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row>
    <row r="635" spans="1:40" ht="12"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row>
    <row r="636" spans="1:40" ht="12"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row>
    <row r="637" spans="1:40" ht="12"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row>
    <row r="638" spans="1:40" ht="12"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row>
    <row r="639" spans="1:40" ht="12"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row>
    <row r="640" spans="1:40" ht="12"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row>
    <row r="641" spans="1:40" ht="12"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row>
    <row r="642" spans="1:40" ht="12"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row>
    <row r="643" spans="1:40" ht="12"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row>
    <row r="644" spans="1:40" ht="12"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row>
    <row r="645" spans="1:40" ht="12"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row>
    <row r="646" spans="1:40" ht="12"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row>
    <row r="647" spans="1:40" ht="12"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row>
    <row r="648" spans="1:40" ht="12"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row>
    <row r="649" spans="1:40" ht="12"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row>
    <row r="650" spans="1:40" ht="12"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row>
    <row r="651" spans="1:40" ht="12"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row>
    <row r="652" spans="1:40" ht="12"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row>
    <row r="653" spans="1:40" ht="12"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row>
    <row r="654" spans="1:40" ht="12"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row>
    <row r="655" spans="1:40" ht="12"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row>
    <row r="656" spans="1:40" ht="12"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row>
    <row r="657" spans="1:40" ht="12"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row>
    <row r="658" spans="1:40" ht="12"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row>
    <row r="659" spans="1:40" ht="12"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row>
    <row r="660" spans="1:40" ht="12"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row>
    <row r="661" spans="1:40" ht="12"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row>
    <row r="662" spans="1:40" ht="12"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row>
    <row r="663" spans="1:40" ht="12"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row>
    <row r="664" spans="1:40" ht="12"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row>
    <row r="665" spans="1:40" ht="12"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row>
    <row r="666" spans="1:40" ht="12"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row>
    <row r="667" spans="1:40" ht="12"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row>
    <row r="668" spans="1:40" ht="12"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row>
    <row r="669" spans="1:40" ht="12"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row>
    <row r="670" spans="1:40" ht="12"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row>
    <row r="671" spans="1:40" ht="12"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row>
    <row r="672" spans="1:40" ht="12"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row>
    <row r="673" spans="1:40" ht="12"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row>
    <row r="674" spans="1:40" ht="12"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row>
    <row r="675" spans="1:40" ht="12"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row>
    <row r="676" spans="1:40" ht="12"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row>
    <row r="677" spans="1:40" ht="12"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row>
    <row r="678" spans="1:40" ht="12"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row>
    <row r="679" spans="1:40" ht="12"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row>
    <row r="680" spans="1:40" ht="12"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row>
    <row r="681" spans="1:40" ht="12"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row>
    <row r="682" spans="1:40" ht="12"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row>
    <row r="683" spans="1:40" ht="12"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row>
    <row r="684" spans="1:40" ht="12"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row>
    <row r="685" spans="1:40" ht="12"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row>
    <row r="686" spans="1:40" ht="12"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row>
    <row r="687" spans="1:40" ht="12"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row>
    <row r="688" spans="1:40" ht="12"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row>
    <row r="689" spans="1:40" ht="12"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row>
    <row r="690" spans="1:40" ht="12"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row>
    <row r="691" spans="1:40" ht="12"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row>
    <row r="692" spans="1:40" ht="12"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row>
    <row r="693" spans="1:40" ht="12"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row>
    <row r="694" spans="1:40" ht="12"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row>
    <row r="695" spans="1:40" ht="12"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row>
    <row r="696" spans="1:40" ht="12"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row>
    <row r="697" spans="1:40" ht="12"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row>
    <row r="698" spans="1:40" ht="12"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row>
    <row r="699" spans="1:40" ht="12"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row>
    <row r="700" spans="1:40" ht="12"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row>
    <row r="701" spans="1:40" ht="12"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row>
    <row r="702" spans="1:40" ht="12"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row>
    <row r="703" spans="1:40" ht="12"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row>
    <row r="704" spans="1:40" ht="12"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row>
    <row r="705" spans="1:40" ht="12"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row>
    <row r="706" spans="1:40" ht="12"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row>
    <row r="707" spans="1:40" ht="12"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row>
    <row r="708" spans="1:40" ht="12"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row>
    <row r="709" spans="1:40" ht="12"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row>
    <row r="710" spans="1:40" ht="12"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row>
    <row r="711" spans="1:40" ht="12"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row>
    <row r="712" spans="1:40" ht="12"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row>
    <row r="713" spans="1:40" ht="12"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row>
    <row r="714" spans="1:40" ht="12"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row>
    <row r="715" spans="1:40" ht="12"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row>
    <row r="716" spans="1:40" ht="12"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row>
    <row r="717" spans="1:40" ht="12"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row>
    <row r="718" spans="1:40" ht="12"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row>
    <row r="719" spans="1:40" ht="12"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row>
    <row r="720" spans="1:40" ht="12"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row>
    <row r="721" spans="1:40" ht="12"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row>
    <row r="722" spans="1:40" ht="12"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row>
    <row r="723" spans="1:40" ht="12"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row>
    <row r="724" spans="1:40" ht="12"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row>
    <row r="725" spans="1:40" ht="12"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row>
    <row r="726" spans="1:40" ht="12"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row>
    <row r="727" spans="1:40" ht="12"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row>
    <row r="728" spans="1:40" ht="12"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row>
    <row r="729" spans="1:40" ht="12"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row>
    <row r="730" spans="1:40" ht="12"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row>
    <row r="731" spans="1:40" ht="12"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row>
    <row r="732" spans="1:40" ht="12"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row>
    <row r="733" spans="1:40" ht="12"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row>
    <row r="734" spans="1:40" ht="12"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row>
    <row r="735" spans="1:40" ht="12"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row>
    <row r="736" spans="1:40" ht="12"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row>
    <row r="737" spans="1:40" ht="12"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row>
    <row r="738" spans="1:40" ht="12"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row>
    <row r="739" spans="1:40" ht="12"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row>
    <row r="740" spans="1:40" ht="12"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row>
    <row r="741" spans="1:40" ht="12"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row>
    <row r="742" spans="1:40" ht="12"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row>
    <row r="743" spans="1:40" ht="12"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row>
    <row r="744" spans="1:40" ht="12"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row>
    <row r="745" spans="1:40" ht="12"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row>
    <row r="746" spans="1:40" ht="12"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row>
    <row r="747" spans="1:40" ht="12"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row>
    <row r="748" spans="1:40" ht="12"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row>
    <row r="749" spans="1:40" ht="12"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row>
    <row r="750" spans="1:40" ht="12"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row>
    <row r="751" spans="1:40" ht="12"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row>
    <row r="752" spans="1:40" ht="12"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row>
    <row r="753" spans="1:40" ht="12"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row>
    <row r="754" spans="1:40" ht="12"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row>
    <row r="755" spans="1:40" ht="12"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row>
    <row r="756" spans="1:40" ht="12"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row>
    <row r="757" spans="1:40" ht="12"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row>
    <row r="758" spans="1:40" ht="12"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row>
    <row r="759" spans="1:40" ht="12"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row>
    <row r="760" spans="1:40" ht="12"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row>
    <row r="761" spans="1:40" ht="12"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row>
    <row r="762" spans="1:40" ht="12"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row>
    <row r="763" spans="1:40" ht="12"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row>
    <row r="764" spans="1:40" ht="12"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row>
    <row r="765" spans="1:40" ht="12"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row>
    <row r="766" spans="1:40" ht="12"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row>
    <row r="767" spans="1:40" ht="12"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row>
    <row r="768" spans="1:40" ht="12"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row>
    <row r="769" spans="1:40" ht="12"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row>
    <row r="770" spans="1:40" ht="12"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row>
    <row r="771" spans="1:40" ht="12"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row>
    <row r="772" spans="1:40" ht="12"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row>
    <row r="773" spans="1:40" ht="12"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row>
    <row r="774" spans="1:40" ht="12"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row>
    <row r="775" spans="1:40" ht="12"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row>
    <row r="776" spans="1:40" ht="12"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row>
    <row r="777" spans="1:40" ht="12"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row>
    <row r="778" spans="1:40" ht="12"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row>
    <row r="779" spans="1:40" ht="12"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row>
    <row r="780" spans="1:40" ht="12"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row>
    <row r="781" spans="1:40" ht="12"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row>
    <row r="782" spans="1:40" ht="12"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row>
    <row r="783" spans="1:40" ht="12"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row>
    <row r="784" spans="1:40" ht="12"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row>
    <row r="785" spans="1:40" ht="12"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row>
    <row r="786" spans="1:40" ht="12"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row>
    <row r="787" spans="1:40" ht="12"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row>
    <row r="788" spans="1:40" ht="12"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row>
    <row r="789" spans="1:40" ht="12"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row>
    <row r="790" spans="1:40" ht="12"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row>
    <row r="791" spans="1:40" ht="12"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row>
    <row r="792" spans="1:40" ht="12"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row>
    <row r="793" spans="1:40" ht="12"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row>
    <row r="794" spans="1:40" ht="12"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row>
    <row r="795" spans="1:40" ht="12"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row>
    <row r="796" spans="1:40" ht="12"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row>
    <row r="797" spans="1:40" ht="12"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row>
    <row r="798" spans="1:40" ht="12"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row>
    <row r="799" spans="1:40" ht="12"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row>
    <row r="800" spans="1:40" ht="12"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row>
    <row r="801" spans="1:40" ht="12"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row>
    <row r="802" spans="1:40" ht="12"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row>
    <row r="803" spans="1:40" ht="12"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row>
    <row r="804" spans="1:40" ht="12"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row>
    <row r="805" spans="1:40" ht="12"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row>
    <row r="806" spans="1:40" ht="12"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row>
    <row r="807" spans="1:40" ht="12"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row>
    <row r="808" spans="1:40" ht="12"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row>
    <row r="809" spans="1:40" ht="12"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row>
    <row r="810" spans="1:40" ht="12"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row>
    <row r="811" spans="1:40" ht="12"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row>
    <row r="812" spans="1:40" ht="12"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row>
    <row r="813" spans="1:40" ht="12"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row>
    <row r="814" spans="1:40" ht="12"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row>
    <row r="815" spans="1:40" ht="12"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row>
    <row r="816" spans="1:40" ht="12"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row>
    <row r="817" spans="1:40" ht="12"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row>
    <row r="818" spans="1:40" ht="12"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row>
    <row r="819" spans="1:40" ht="12"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row>
    <row r="820" spans="1:40" ht="12"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row>
    <row r="821" spans="1:40" ht="12"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row>
    <row r="822" spans="1:40" ht="12"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row>
    <row r="823" spans="1:40" ht="12"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row>
    <row r="824" spans="1:40" ht="12"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row>
    <row r="825" spans="1:40" ht="12"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row>
    <row r="826" spans="1:40" ht="12"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row>
    <row r="827" spans="1:40" ht="12"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row>
    <row r="828" spans="1:40" ht="12"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row>
    <row r="829" spans="1:40" ht="12"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row>
    <row r="830" spans="1:40" ht="12"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row>
    <row r="831" spans="1:40" ht="12"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row>
    <row r="832" spans="1:40" ht="12"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row>
    <row r="833" spans="1:40" ht="12"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row>
    <row r="834" spans="1:40" ht="12"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row>
    <row r="835" spans="1:40" ht="12"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row>
    <row r="836" spans="1:40" ht="12"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row>
    <row r="837" spans="1:40" ht="12"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row>
    <row r="838" spans="1:40" ht="12"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row>
    <row r="839" spans="1:40" ht="12"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row>
    <row r="840" spans="1:40" ht="12"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row>
    <row r="841" spans="1:40" ht="12"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row>
    <row r="842" spans="1:40" ht="12"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row>
    <row r="843" spans="1:40" ht="12"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row>
    <row r="844" spans="1:40" ht="12"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row>
    <row r="845" spans="1:40" ht="12"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row>
    <row r="846" spans="1:40" ht="12"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row>
    <row r="847" spans="1:40" ht="12"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row>
    <row r="848" spans="1:40" ht="12"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row>
    <row r="849" spans="1:40" ht="12"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row>
    <row r="850" spans="1:40" ht="12"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row>
    <row r="851" spans="1:40" ht="12"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row>
    <row r="852" spans="1:40" ht="12"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row>
    <row r="853" spans="1:40" ht="12"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row>
    <row r="854" spans="1:40" ht="12"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row>
    <row r="855" spans="1:40" ht="12"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row>
    <row r="856" spans="1:40" ht="12"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row>
    <row r="857" spans="1:40" ht="12"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row>
    <row r="858" spans="1:40" ht="12"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row>
    <row r="859" spans="1:40" ht="12"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row>
    <row r="860" spans="1:40" ht="12"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row>
    <row r="861" spans="1:40" ht="12"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row>
    <row r="862" spans="1:40" ht="12"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row>
    <row r="863" spans="1:40" ht="12"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row>
    <row r="864" spans="1:40" ht="12"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row>
    <row r="865" spans="1:40" ht="12"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row>
    <row r="866" spans="1:40" ht="12"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row>
    <row r="867" spans="1:40" ht="12"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row>
    <row r="868" spans="1:40" ht="12"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row>
    <row r="869" spans="1:40" ht="12"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row>
    <row r="870" spans="1:40" ht="12"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row>
    <row r="871" spans="1:40" ht="12"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row>
    <row r="872" spans="1:40" ht="12"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row>
    <row r="873" spans="1:40" ht="12"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row>
    <row r="874" spans="1:40" ht="12"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row>
    <row r="875" spans="1:40" ht="12"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row>
    <row r="876" spans="1:40" ht="12"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row>
    <row r="877" spans="1:40" ht="12"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row>
    <row r="878" spans="1:40" ht="12"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row>
    <row r="879" spans="1:40" ht="12"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row>
    <row r="880" spans="1:40" ht="12"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row>
    <row r="881" spans="1:40" ht="12"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row>
    <row r="882" spans="1:40" ht="12"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row>
    <row r="883" spans="1:40" ht="12"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row>
    <row r="884" spans="1:40" ht="12"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row>
    <row r="885" spans="1:40" ht="12"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row>
    <row r="886" spans="1:40" ht="12"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row>
    <row r="887" spans="1:40" ht="12"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row>
    <row r="888" spans="1:40" ht="12"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row>
    <row r="889" spans="1:40" ht="12"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row>
    <row r="890" spans="1:40" ht="12"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row>
    <row r="891" spans="1:40" ht="12"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row>
    <row r="892" spans="1:40" ht="12"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row>
    <row r="893" spans="1:40" ht="12"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row>
    <row r="894" spans="1:40" ht="12"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row>
    <row r="895" spans="1:40" ht="12"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row>
    <row r="896" spans="1:40" ht="12"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row>
    <row r="897" spans="1:40" ht="12"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row>
    <row r="898" spans="1:40" ht="12"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row>
    <row r="899" spans="1:40" ht="12"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row>
    <row r="900" spans="1:40" ht="12"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row>
    <row r="901" spans="1:40" ht="12"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row>
    <row r="902" spans="1:40" ht="12"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row>
    <row r="903" spans="1:40" ht="12"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row>
    <row r="904" spans="1:40" ht="12"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row>
    <row r="905" spans="1:40" ht="12"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row>
    <row r="906" spans="1:40" ht="12"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row>
    <row r="907" spans="1:40" ht="12"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row>
    <row r="908" spans="1:40" ht="12"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row>
    <row r="909" spans="1:40" ht="12"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row>
    <row r="910" spans="1:40" ht="12"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row>
    <row r="911" spans="1:40" ht="12"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row>
    <row r="912" spans="1:40" ht="12"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row>
    <row r="913" spans="1:40" ht="12"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row>
    <row r="914" spans="1:40" ht="12"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row>
    <row r="915" spans="1:40" ht="12"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row>
    <row r="916" spans="1:40" ht="12"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row>
    <row r="917" spans="1:40" ht="12"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row>
    <row r="918" spans="1:40" ht="12"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row>
    <row r="919" spans="1:40" ht="12"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row>
    <row r="920" spans="1:40" ht="12"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row>
    <row r="921" spans="1:40" ht="12"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row>
    <row r="922" spans="1:40" ht="12"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row>
    <row r="923" spans="1:40" ht="12"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row>
    <row r="924" spans="1:40" ht="12"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row>
    <row r="925" spans="1:40" ht="12"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row>
    <row r="926" spans="1:40" ht="12"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row>
    <row r="927" spans="1:40" ht="12"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row>
    <row r="928" spans="1:40" ht="12"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row>
    <row r="929" spans="1:40" ht="12"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row>
    <row r="930" spans="1:40" ht="12"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row>
    <row r="931" spans="1:40" ht="12"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row>
    <row r="932" spans="1:40" ht="12"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row>
    <row r="933" spans="1:40" ht="12"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row>
    <row r="934" spans="1:40" ht="12"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row>
    <row r="935" spans="1:40" ht="12"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row>
    <row r="936" spans="1:40" ht="12"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row>
    <row r="937" spans="1:40" ht="12"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row>
    <row r="938" spans="1:40" ht="12"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row>
    <row r="939" spans="1:40" ht="12"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row>
    <row r="940" spans="1:40" ht="12"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row>
    <row r="941" spans="1:40" ht="12"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row>
    <row r="942" spans="1:40" ht="12"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row>
    <row r="943" spans="1:40" ht="12"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row>
    <row r="944" spans="1:40" ht="12"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row>
    <row r="945" spans="1:40" ht="12"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row>
    <row r="946" spans="1:40" ht="12"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row>
    <row r="947" spans="1:40" ht="12"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row>
    <row r="948" spans="1:40" ht="12"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row>
    <row r="949" spans="1:40" ht="12"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row>
    <row r="950" spans="1:40" ht="12"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row>
    <row r="951" spans="1:40" ht="12"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row>
    <row r="952" spans="1:40" ht="12"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row>
    <row r="953" spans="1:40" ht="12"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row>
    <row r="954" spans="1:40" ht="12"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row>
    <row r="955" spans="1:40" ht="12"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row>
    <row r="956" spans="1:40" ht="12"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row>
    <row r="957" spans="1:40" ht="12"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row>
    <row r="958" spans="1:40" ht="12"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row>
    <row r="959" spans="1:40" ht="12"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row>
    <row r="960" spans="1:40" ht="12"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row>
    <row r="961" spans="1:40" ht="12"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row>
    <row r="962" spans="1:40" ht="12"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row>
    <row r="963" spans="1:40" ht="12"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row>
    <row r="964" spans="1:40" ht="12"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row>
    <row r="965" spans="1:40" ht="12"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row>
    <row r="966" spans="1:40" ht="12"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row>
    <row r="967" spans="1:40" ht="12"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row>
    <row r="968" spans="1:40" ht="12"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row>
    <row r="969" spans="1:40" ht="12"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row>
    <row r="970" spans="1:40" ht="12"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row>
    <row r="971" spans="1:40" ht="12"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row>
    <row r="972" spans="1:40" ht="12"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row>
    <row r="973" spans="1:40" ht="12"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row>
    <row r="974" spans="1:40" ht="12"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row>
    <row r="975" spans="1:40" ht="12"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row>
    <row r="976" spans="1:40" ht="12"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row>
    <row r="977" spans="1:40" ht="12"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row>
    <row r="978" spans="1:40" ht="12"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row>
    <row r="979" spans="1:40" ht="12"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row>
    <row r="980" spans="1:40" ht="12"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row>
    <row r="981" spans="1:40" ht="12"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row>
    <row r="982" spans="1:40" ht="12"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row>
    <row r="983" spans="1:40" ht="12"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row>
    <row r="984" spans="1:40" ht="12"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row>
    <row r="985" spans="1:40" ht="12"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row>
    <row r="986" spans="1:40" ht="12"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row>
    <row r="987" spans="1:40" ht="12"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row>
    <row r="988" spans="1:40" ht="12"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row>
    <row r="989" spans="1:40" ht="12"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row>
    <row r="990" spans="1:40" ht="12"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row>
    <row r="991" spans="1:40" ht="12"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row>
    <row r="992" spans="1:40" ht="12"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row>
    <row r="993" spans="1:40" ht="12"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row>
    <row r="994" spans="1:40" ht="12"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row>
    <row r="995" spans="1:40" ht="12"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row>
    <row r="996" spans="1:40" ht="12"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row>
    <row r="997" spans="1:40" ht="12"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row>
    <row r="998" spans="1:40" ht="12"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row>
    <row r="999" spans="1:40" ht="12"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row>
    <row r="1000" spans="1:40" ht="12"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row>
  </sheetData>
  <autoFilter ref="A3:AN112" xr:uid="{00000000-0009-0000-0000-000004000000}"/>
  <mergeCells count="2">
    <mergeCell ref="A1:AN1"/>
    <mergeCell ref="A2:AN2"/>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000"/>
  <sheetViews>
    <sheetView workbookViewId="0"/>
  </sheetViews>
  <sheetFormatPr baseColWidth="10" defaultColWidth="12.625" defaultRowHeight="15" customHeight="1" x14ac:dyDescent="0.2"/>
  <cols>
    <col min="1" max="40" width="10" customWidth="1"/>
  </cols>
  <sheetData>
    <row r="1" spans="1:40" ht="15" customHeight="1" x14ac:dyDescent="0.2">
      <c r="A1" s="356" t="s">
        <v>368</v>
      </c>
      <c r="B1" s="357"/>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row>
    <row r="2" spans="1:40" ht="15" customHeight="1" x14ac:dyDescent="0.2">
      <c r="A2" s="358" t="s">
        <v>412</v>
      </c>
      <c r="B2" s="282"/>
      <c r="C2" s="282"/>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row>
    <row r="3" spans="1:40" ht="12" customHeight="1" x14ac:dyDescent="0.2">
      <c r="A3" s="1" t="s">
        <v>370</v>
      </c>
      <c r="B3" s="2" t="s">
        <v>371</v>
      </c>
      <c r="C3" s="2" t="s">
        <v>372</v>
      </c>
      <c r="D3" s="2" t="s">
        <v>373</v>
      </c>
      <c r="E3" s="2" t="s">
        <v>374</v>
      </c>
      <c r="F3" s="2" t="s">
        <v>375</v>
      </c>
      <c r="G3" s="2" t="s">
        <v>376</v>
      </c>
      <c r="H3" s="2" t="s">
        <v>377</v>
      </c>
      <c r="I3" s="2" t="s">
        <v>378</v>
      </c>
      <c r="J3" s="2" t="s">
        <v>379</v>
      </c>
      <c r="K3" s="2" t="s">
        <v>380</v>
      </c>
      <c r="L3" s="2" t="s">
        <v>381</v>
      </c>
      <c r="M3" s="2" t="s">
        <v>382</v>
      </c>
      <c r="N3" s="2" t="s">
        <v>383</v>
      </c>
      <c r="O3" s="2" t="s">
        <v>384</v>
      </c>
      <c r="P3" s="2" t="s">
        <v>385</v>
      </c>
      <c r="Q3" s="2" t="s">
        <v>386</v>
      </c>
      <c r="R3" s="2" t="s">
        <v>387</v>
      </c>
      <c r="S3" s="2" t="s">
        <v>388</v>
      </c>
      <c r="T3" s="2" t="s">
        <v>389</v>
      </c>
      <c r="U3" s="2" t="s">
        <v>390</v>
      </c>
      <c r="V3" s="2" t="s">
        <v>391</v>
      </c>
      <c r="W3" s="2" t="s">
        <v>392</v>
      </c>
      <c r="X3" s="2" t="s">
        <v>393</v>
      </c>
      <c r="Y3" s="2" t="s">
        <v>394</v>
      </c>
      <c r="Z3" s="3" t="s">
        <v>395</v>
      </c>
      <c r="AA3" s="2" t="s">
        <v>396</v>
      </c>
      <c r="AB3" s="2" t="s">
        <v>397</v>
      </c>
      <c r="AC3" s="2" t="s">
        <v>398</v>
      </c>
      <c r="AD3" s="2" t="s">
        <v>399</v>
      </c>
      <c r="AE3" s="2" t="s">
        <v>400</v>
      </c>
      <c r="AF3" s="3" t="s">
        <v>401</v>
      </c>
      <c r="AG3" s="2" t="s">
        <v>402</v>
      </c>
      <c r="AH3" s="2" t="s">
        <v>403</v>
      </c>
      <c r="AI3" s="2" t="s">
        <v>404</v>
      </c>
      <c r="AJ3" s="3" t="s">
        <v>405</v>
      </c>
      <c r="AK3" s="2" t="s">
        <v>406</v>
      </c>
      <c r="AL3" s="2" t="s">
        <v>407</v>
      </c>
      <c r="AM3" s="2" t="s">
        <v>408</v>
      </c>
      <c r="AN3" s="2" t="s">
        <v>409</v>
      </c>
    </row>
    <row r="4" spans="1:40" ht="12" customHeight="1" x14ac:dyDescent="0.2">
      <c r="A4" s="4">
        <v>1</v>
      </c>
      <c r="B4" s="5"/>
      <c r="C4" s="5"/>
      <c r="D4" s="4" t="s">
        <v>413</v>
      </c>
      <c r="E4" s="5"/>
      <c r="F4" s="4" t="s">
        <v>413</v>
      </c>
      <c r="G4" s="5"/>
      <c r="H4" s="5"/>
      <c r="I4" s="5"/>
      <c r="J4" s="5"/>
      <c r="K4" s="5"/>
      <c r="L4" s="4" t="s">
        <v>413</v>
      </c>
      <c r="M4" s="5"/>
      <c r="N4" s="5"/>
      <c r="O4" s="5"/>
      <c r="P4" s="5"/>
      <c r="Q4" s="5"/>
      <c r="R4" s="5"/>
      <c r="S4" s="5"/>
      <c r="T4" s="5"/>
      <c r="U4" s="4" t="s">
        <v>413</v>
      </c>
      <c r="V4" s="5"/>
      <c r="W4" s="5"/>
      <c r="X4" s="5" t="s">
        <v>413</v>
      </c>
      <c r="Y4" s="5" t="s">
        <v>413</v>
      </c>
      <c r="Z4" s="5"/>
      <c r="AA4" s="5" t="s">
        <v>413</v>
      </c>
      <c r="AB4" s="5"/>
      <c r="AC4" s="5"/>
      <c r="AD4" s="5"/>
      <c r="AE4" s="5"/>
      <c r="AF4" s="5"/>
      <c r="AG4" s="5" t="s">
        <v>413</v>
      </c>
      <c r="AH4" s="5"/>
      <c r="AI4" s="5" t="s">
        <v>413</v>
      </c>
      <c r="AJ4" s="5"/>
      <c r="AK4" s="5"/>
      <c r="AL4" s="5"/>
      <c r="AM4" s="5"/>
      <c r="AN4" s="5"/>
    </row>
    <row r="5" spans="1:40" ht="12" customHeight="1" x14ac:dyDescent="0.2">
      <c r="A5" s="4">
        <v>2</v>
      </c>
      <c r="B5" s="6"/>
      <c r="C5" s="6"/>
      <c r="D5" s="4" t="s">
        <v>413</v>
      </c>
      <c r="E5" s="4" t="s">
        <v>413</v>
      </c>
      <c r="F5" s="4" t="s">
        <v>413</v>
      </c>
      <c r="G5" s="6"/>
      <c r="H5" s="6"/>
      <c r="I5" s="6"/>
      <c r="J5" s="6"/>
      <c r="K5" s="6"/>
      <c r="L5" s="6"/>
      <c r="M5" s="6"/>
      <c r="N5" s="6"/>
      <c r="O5" s="6"/>
      <c r="P5" s="6"/>
      <c r="Q5" s="6"/>
      <c r="R5" s="6"/>
      <c r="S5" s="6"/>
      <c r="T5" s="6"/>
      <c r="U5" s="4" t="s">
        <v>413</v>
      </c>
      <c r="V5" s="6"/>
      <c r="W5" s="6"/>
      <c r="X5" s="6"/>
      <c r="Y5" s="6" t="s">
        <v>413</v>
      </c>
      <c r="Z5" s="6"/>
      <c r="AA5" s="6" t="s">
        <v>413</v>
      </c>
      <c r="AB5" s="6"/>
      <c r="AC5" s="6"/>
      <c r="AD5" s="6"/>
      <c r="AE5" s="6"/>
      <c r="AF5" s="6"/>
      <c r="AG5" s="6" t="s">
        <v>413</v>
      </c>
      <c r="AH5" s="6"/>
      <c r="AI5" s="6" t="s">
        <v>413</v>
      </c>
      <c r="AJ5" s="6"/>
      <c r="AK5" s="6"/>
      <c r="AL5" s="6"/>
      <c r="AM5" s="6"/>
      <c r="AN5" s="6"/>
    </row>
    <row r="6" spans="1:40" ht="12" customHeight="1" x14ac:dyDescent="0.2">
      <c r="A6" s="4">
        <v>3</v>
      </c>
      <c r="B6" s="6"/>
      <c r="C6" s="6"/>
      <c r="D6" s="6"/>
      <c r="E6" s="6"/>
      <c r="F6" s="6"/>
      <c r="G6" s="6"/>
      <c r="H6" s="6"/>
      <c r="I6" s="6"/>
      <c r="J6" s="6"/>
      <c r="K6" s="6"/>
      <c r="L6" s="6"/>
      <c r="M6" s="6"/>
      <c r="N6" s="6"/>
      <c r="O6" s="6"/>
      <c r="P6" s="6"/>
      <c r="Q6" s="6"/>
      <c r="R6" s="6"/>
      <c r="S6" s="6"/>
      <c r="T6" s="6"/>
      <c r="U6" s="6"/>
      <c r="V6" s="6"/>
      <c r="W6" s="6"/>
      <c r="X6" s="6"/>
      <c r="Y6" s="6"/>
      <c r="Z6" s="6"/>
      <c r="AA6" s="7"/>
      <c r="AB6" s="6"/>
      <c r="AC6" s="6"/>
      <c r="AD6" s="6"/>
      <c r="AE6" s="6"/>
      <c r="AF6" s="6"/>
      <c r="AG6" s="6"/>
      <c r="AH6" s="6"/>
      <c r="AI6" s="6"/>
      <c r="AJ6" s="6"/>
      <c r="AK6" s="6"/>
      <c r="AL6" s="6"/>
      <c r="AM6" s="6"/>
      <c r="AN6" s="6"/>
    </row>
    <row r="7" spans="1:40" ht="12" customHeight="1" x14ac:dyDescent="0.2">
      <c r="A7" s="4">
        <v>4</v>
      </c>
      <c r="B7" s="6"/>
      <c r="C7" s="6"/>
      <c r="D7" s="6"/>
      <c r="E7" s="6"/>
      <c r="F7" s="6"/>
      <c r="G7" s="6"/>
      <c r="H7" s="6"/>
      <c r="I7" s="6"/>
      <c r="J7" s="4" t="s">
        <v>413</v>
      </c>
      <c r="K7" s="6"/>
      <c r="L7" s="6"/>
      <c r="M7" s="6"/>
      <c r="N7" s="6"/>
      <c r="O7" s="6"/>
      <c r="P7" s="6"/>
      <c r="Q7" s="4" t="s">
        <v>413</v>
      </c>
      <c r="R7" s="6"/>
      <c r="S7" s="6"/>
      <c r="T7" s="6"/>
      <c r="U7" s="6"/>
      <c r="V7" s="6"/>
      <c r="W7" s="6"/>
      <c r="X7" s="6"/>
      <c r="Y7" s="6"/>
      <c r="Z7" s="6"/>
      <c r="AA7" s="7"/>
      <c r="AB7" s="6"/>
      <c r="AC7" s="6"/>
      <c r="AD7" s="6"/>
      <c r="AE7" s="6"/>
      <c r="AF7" s="6"/>
      <c r="AG7" s="6"/>
      <c r="AH7" s="6"/>
      <c r="AI7" s="6"/>
      <c r="AJ7" s="6"/>
      <c r="AK7" s="6"/>
      <c r="AL7" s="6"/>
      <c r="AM7" s="6"/>
      <c r="AN7" s="6"/>
    </row>
    <row r="8" spans="1:40" ht="12" customHeight="1" x14ac:dyDescent="0.2">
      <c r="A8" s="4">
        <v>5</v>
      </c>
      <c r="B8" s="6"/>
      <c r="C8" s="6"/>
      <c r="D8" s="6"/>
      <c r="E8" s="6"/>
      <c r="F8" s="6"/>
      <c r="G8" s="6"/>
      <c r="H8" s="6"/>
      <c r="I8" s="6"/>
      <c r="J8" s="6"/>
      <c r="K8" s="6"/>
      <c r="L8" s="6"/>
      <c r="M8" s="6"/>
      <c r="N8" s="6"/>
      <c r="O8" s="6"/>
      <c r="P8" s="6"/>
      <c r="Q8" s="6"/>
      <c r="R8" s="6"/>
      <c r="S8" s="6"/>
      <c r="T8" s="6"/>
      <c r="U8" s="6"/>
      <c r="V8" s="6"/>
      <c r="W8" s="6"/>
      <c r="X8" s="6"/>
      <c r="Y8" s="6"/>
      <c r="Z8" s="6"/>
      <c r="AA8" s="7"/>
      <c r="AB8" s="6"/>
      <c r="AC8" s="6"/>
      <c r="AD8" s="6"/>
      <c r="AE8" s="6"/>
      <c r="AF8" s="6"/>
      <c r="AG8" s="6"/>
      <c r="AH8" s="6"/>
      <c r="AI8" s="6"/>
      <c r="AJ8" s="6"/>
      <c r="AK8" s="6" t="s">
        <v>413</v>
      </c>
      <c r="AL8" s="6"/>
      <c r="AM8" s="6"/>
      <c r="AN8" s="6"/>
    </row>
    <row r="9" spans="1:40" ht="12" customHeight="1" x14ac:dyDescent="0.2">
      <c r="A9" s="4">
        <v>6</v>
      </c>
      <c r="B9" s="8"/>
      <c r="C9" s="8"/>
      <c r="D9" s="8"/>
      <c r="E9" s="8"/>
      <c r="F9" s="8"/>
      <c r="G9" s="8"/>
      <c r="H9" s="8"/>
      <c r="I9" s="8"/>
      <c r="J9" s="8"/>
      <c r="K9" s="8"/>
      <c r="L9" s="8"/>
      <c r="M9" s="4" t="s">
        <v>413</v>
      </c>
      <c r="N9" s="6"/>
      <c r="O9" s="6"/>
      <c r="P9" s="6"/>
      <c r="Q9" s="6"/>
      <c r="R9" s="6"/>
      <c r="S9" s="8"/>
      <c r="T9" s="8"/>
      <c r="U9" s="8"/>
      <c r="V9" s="8"/>
      <c r="W9" s="8"/>
      <c r="X9" s="8"/>
      <c r="Y9" s="8"/>
      <c r="Z9" s="8"/>
      <c r="AA9" s="9"/>
      <c r="AB9" s="8"/>
      <c r="AC9" s="8"/>
      <c r="AD9" s="8"/>
      <c r="AE9" s="8"/>
      <c r="AF9" s="8"/>
      <c r="AG9" s="8"/>
      <c r="AH9" s="8"/>
      <c r="AI9" s="8"/>
      <c r="AJ9" s="8"/>
      <c r="AK9" s="8"/>
      <c r="AL9" s="8"/>
      <c r="AM9" s="8"/>
      <c r="AN9" s="8"/>
    </row>
    <row r="10" spans="1:40" ht="12" customHeight="1" x14ac:dyDescent="0.2">
      <c r="A10" s="4">
        <v>7</v>
      </c>
      <c r="B10" s="8"/>
      <c r="C10" s="8"/>
      <c r="D10" s="8"/>
      <c r="E10" s="8"/>
      <c r="F10" s="8"/>
      <c r="G10" s="8"/>
      <c r="H10" s="8"/>
      <c r="I10" s="8"/>
      <c r="J10" s="8"/>
      <c r="K10" s="8"/>
      <c r="L10" s="8"/>
      <c r="M10" s="6"/>
      <c r="N10" s="6"/>
      <c r="O10" s="6"/>
      <c r="P10" s="6"/>
      <c r="Q10" s="6"/>
      <c r="R10" s="6"/>
      <c r="S10" s="8"/>
      <c r="T10" s="4" t="s">
        <v>413</v>
      </c>
      <c r="U10" s="8"/>
      <c r="V10" s="8"/>
      <c r="W10" s="8"/>
      <c r="X10" s="8"/>
      <c r="Y10" s="8"/>
      <c r="Z10" s="8"/>
      <c r="AA10" s="9"/>
      <c r="AB10" s="8"/>
      <c r="AC10" s="8"/>
      <c r="AD10" s="8"/>
      <c r="AE10" s="8"/>
      <c r="AF10" s="8"/>
      <c r="AG10" s="8"/>
      <c r="AH10" s="8"/>
      <c r="AI10" s="8"/>
      <c r="AJ10" s="8"/>
      <c r="AK10" s="8"/>
      <c r="AL10" s="8"/>
      <c r="AM10" s="8"/>
      <c r="AN10" s="8"/>
    </row>
    <row r="11" spans="1:40" ht="12" customHeight="1" x14ac:dyDescent="0.2">
      <c r="A11" s="4">
        <v>8</v>
      </c>
      <c r="B11" s="8"/>
      <c r="C11" s="8"/>
      <c r="D11" s="8"/>
      <c r="E11" s="8"/>
      <c r="F11" s="8"/>
      <c r="G11" s="8"/>
      <c r="H11" s="8"/>
      <c r="I11" s="8"/>
      <c r="J11" s="8"/>
      <c r="K11" s="8"/>
      <c r="L11" s="8"/>
      <c r="M11" s="6"/>
      <c r="N11" s="6"/>
      <c r="O11" s="6"/>
      <c r="P11" s="6"/>
      <c r="Q11" s="6"/>
      <c r="R11" s="4" t="s">
        <v>413</v>
      </c>
      <c r="S11" s="8"/>
      <c r="T11" s="8"/>
      <c r="U11" s="8"/>
      <c r="V11" s="8"/>
      <c r="W11" s="8"/>
      <c r="X11" s="8"/>
      <c r="Y11" s="8"/>
      <c r="Z11" s="8"/>
      <c r="AA11" s="6" t="s">
        <v>413</v>
      </c>
      <c r="AB11" s="8"/>
      <c r="AC11" s="8"/>
      <c r="AD11" s="8"/>
      <c r="AE11" s="8"/>
      <c r="AF11" s="8"/>
      <c r="AG11" s="8"/>
      <c r="AH11" s="8"/>
      <c r="AI11" s="8"/>
      <c r="AJ11" s="8"/>
      <c r="AK11" s="8"/>
      <c r="AL11" s="8"/>
      <c r="AM11" s="8"/>
      <c r="AN11" s="8"/>
    </row>
    <row r="12" spans="1:40" ht="12" customHeight="1" x14ac:dyDescent="0.2">
      <c r="A12" s="4">
        <v>9</v>
      </c>
      <c r="B12" s="8"/>
      <c r="C12" s="8"/>
      <c r="D12" s="8"/>
      <c r="E12" s="8"/>
      <c r="F12" s="8"/>
      <c r="G12" s="8"/>
      <c r="H12" s="8"/>
      <c r="I12" s="8"/>
      <c r="J12" s="8"/>
      <c r="K12" s="8"/>
      <c r="L12" s="8"/>
      <c r="M12" s="6"/>
      <c r="N12" s="6"/>
      <c r="O12" s="6"/>
      <c r="P12" s="6"/>
      <c r="Q12" s="6"/>
      <c r="R12" s="4" t="s">
        <v>413</v>
      </c>
      <c r="S12" s="8"/>
      <c r="T12" s="8"/>
      <c r="U12" s="8"/>
      <c r="V12" s="8"/>
      <c r="W12" s="8"/>
      <c r="X12" s="8"/>
      <c r="Y12" s="8"/>
      <c r="Z12" s="8"/>
      <c r="AA12" s="9"/>
      <c r="AB12" s="8"/>
      <c r="AC12" s="8"/>
      <c r="AD12" s="8"/>
      <c r="AE12" s="8"/>
      <c r="AF12" s="8"/>
      <c r="AG12" s="8"/>
      <c r="AH12" s="8"/>
      <c r="AI12" s="8"/>
      <c r="AJ12" s="8"/>
      <c r="AK12" s="8"/>
      <c r="AL12" s="8"/>
      <c r="AM12" s="8"/>
      <c r="AN12" s="8"/>
    </row>
    <row r="13" spans="1:40" ht="12" customHeight="1" x14ac:dyDescent="0.2">
      <c r="A13" s="4">
        <v>10</v>
      </c>
      <c r="B13" s="8"/>
      <c r="C13" s="8"/>
      <c r="D13" s="8"/>
      <c r="E13" s="8"/>
      <c r="F13" s="8"/>
      <c r="G13" s="8"/>
      <c r="H13" s="8"/>
      <c r="I13" s="8"/>
      <c r="J13" s="8"/>
      <c r="K13" s="8"/>
      <c r="L13" s="8"/>
      <c r="M13" s="6"/>
      <c r="N13" s="6"/>
      <c r="O13" s="6"/>
      <c r="P13" s="6"/>
      <c r="Q13" s="6"/>
      <c r="R13" s="4" t="s">
        <v>413</v>
      </c>
      <c r="S13" s="8"/>
      <c r="T13" s="8"/>
      <c r="U13" s="8"/>
      <c r="V13" s="8"/>
      <c r="W13" s="8"/>
      <c r="X13" s="8"/>
      <c r="Y13" s="8"/>
      <c r="Z13" s="8"/>
      <c r="AA13" s="9"/>
      <c r="AB13" s="8"/>
      <c r="AC13" s="8"/>
      <c r="AD13" s="8"/>
      <c r="AE13" s="8"/>
      <c r="AF13" s="8"/>
      <c r="AG13" s="8"/>
      <c r="AH13" s="8"/>
      <c r="AI13" s="8"/>
      <c r="AJ13" s="8"/>
      <c r="AK13" s="8"/>
      <c r="AL13" s="8"/>
      <c r="AM13" s="8"/>
      <c r="AN13" s="8"/>
    </row>
    <row r="14" spans="1:40" ht="12" customHeight="1" x14ac:dyDescent="0.2">
      <c r="A14" s="4">
        <v>11</v>
      </c>
      <c r="B14" s="8"/>
      <c r="C14" s="8"/>
      <c r="D14" s="8"/>
      <c r="E14" s="8"/>
      <c r="F14" s="8"/>
      <c r="G14" s="8"/>
      <c r="H14" s="8"/>
      <c r="I14" s="8"/>
      <c r="J14" s="8"/>
      <c r="K14" s="8"/>
      <c r="L14" s="8"/>
      <c r="M14" s="6"/>
      <c r="N14" s="6"/>
      <c r="O14" s="6"/>
      <c r="P14" s="6"/>
      <c r="Q14" s="6"/>
      <c r="R14" s="4" t="s">
        <v>413</v>
      </c>
      <c r="S14" s="8"/>
      <c r="T14" s="8"/>
      <c r="U14" s="8"/>
      <c r="V14" s="8"/>
      <c r="W14" s="8"/>
      <c r="X14" s="8"/>
      <c r="Y14" s="8"/>
      <c r="Z14" s="8"/>
      <c r="AA14" s="9"/>
      <c r="AB14" s="8"/>
      <c r="AC14" s="8"/>
      <c r="AD14" s="8"/>
      <c r="AE14" s="8"/>
      <c r="AF14" s="8"/>
      <c r="AG14" s="8"/>
      <c r="AH14" s="8"/>
      <c r="AI14" s="8"/>
      <c r="AJ14" s="8"/>
      <c r="AK14" s="8"/>
      <c r="AL14" s="8"/>
      <c r="AM14" s="8"/>
      <c r="AN14" s="8"/>
    </row>
    <row r="15" spans="1:40" ht="12" customHeight="1" x14ac:dyDescent="0.2">
      <c r="A15" s="4">
        <v>12</v>
      </c>
      <c r="B15" s="6"/>
      <c r="C15" s="6"/>
      <c r="D15" s="6"/>
      <c r="E15" s="6"/>
      <c r="F15" s="6"/>
      <c r="G15" s="6"/>
      <c r="H15" s="6"/>
      <c r="I15" s="6"/>
      <c r="J15" s="6"/>
      <c r="K15" s="6"/>
      <c r="L15" s="6"/>
      <c r="M15" s="6"/>
      <c r="N15" s="6"/>
      <c r="O15" s="6"/>
      <c r="P15" s="6"/>
      <c r="Q15" s="6"/>
      <c r="R15" s="6"/>
      <c r="S15" s="6"/>
      <c r="T15" s="6"/>
      <c r="U15" s="6"/>
      <c r="V15" s="6"/>
      <c r="W15" s="6"/>
      <c r="X15" s="6"/>
      <c r="Y15" s="6"/>
      <c r="Z15" s="6"/>
      <c r="AA15" s="7"/>
      <c r="AB15" s="6"/>
      <c r="AC15" s="6"/>
      <c r="AD15" s="6"/>
      <c r="AE15" s="6"/>
      <c r="AF15" s="6"/>
      <c r="AG15" s="6"/>
      <c r="AH15" s="6"/>
      <c r="AI15" s="6"/>
      <c r="AJ15" s="6"/>
      <c r="AK15" s="6"/>
      <c r="AL15" s="6"/>
      <c r="AM15" s="6"/>
      <c r="AN15" s="6"/>
    </row>
    <row r="16" spans="1:40" ht="12" customHeight="1" x14ac:dyDescent="0.2">
      <c r="A16" s="4">
        <v>13</v>
      </c>
      <c r="B16" s="6"/>
      <c r="C16" s="6"/>
      <c r="D16" s="6"/>
      <c r="E16" s="6"/>
      <c r="F16" s="6"/>
      <c r="G16" s="6"/>
      <c r="H16" s="6"/>
      <c r="I16" s="6"/>
      <c r="J16" s="6"/>
      <c r="K16" s="6"/>
      <c r="L16" s="6"/>
      <c r="M16" s="6"/>
      <c r="N16" s="4" t="s">
        <v>413</v>
      </c>
      <c r="O16" s="6"/>
      <c r="P16" s="6"/>
      <c r="Q16" s="6"/>
      <c r="R16" s="6"/>
      <c r="S16" s="6"/>
      <c r="T16" s="6"/>
      <c r="U16" s="6"/>
      <c r="V16" s="6"/>
      <c r="W16" s="6"/>
      <c r="X16" s="6" t="s">
        <v>413</v>
      </c>
      <c r="Y16" s="6"/>
      <c r="Z16" s="6"/>
      <c r="AA16" s="6" t="s">
        <v>413</v>
      </c>
      <c r="AB16" s="6"/>
      <c r="AC16" s="6"/>
      <c r="AD16" s="6"/>
      <c r="AE16" s="6"/>
      <c r="AF16" s="6"/>
      <c r="AG16" s="6"/>
      <c r="AH16" s="6"/>
      <c r="AI16" s="6"/>
      <c r="AJ16" s="6"/>
      <c r="AK16" s="6"/>
      <c r="AL16" s="6"/>
      <c r="AM16" s="6" t="s">
        <v>413</v>
      </c>
      <c r="AN16" s="6"/>
    </row>
    <row r="17" spans="1:40" ht="12" customHeight="1" x14ac:dyDescent="0.2">
      <c r="A17" s="4">
        <v>14</v>
      </c>
      <c r="B17" s="6"/>
      <c r="C17" s="6"/>
      <c r="D17" s="6"/>
      <c r="E17" s="6"/>
      <c r="F17" s="6"/>
      <c r="G17" s="6"/>
      <c r="H17" s="6"/>
      <c r="I17" s="4" t="s">
        <v>413</v>
      </c>
      <c r="J17" s="6"/>
      <c r="K17" s="6"/>
      <c r="L17" s="6"/>
      <c r="M17" s="4" t="s">
        <v>413</v>
      </c>
      <c r="N17" s="6"/>
      <c r="O17" s="6"/>
      <c r="P17" s="6"/>
      <c r="Q17" s="6"/>
      <c r="R17" s="6"/>
      <c r="S17" s="6"/>
      <c r="T17" s="6"/>
      <c r="U17" s="6"/>
      <c r="V17" s="6"/>
      <c r="W17" s="6"/>
      <c r="X17" s="6"/>
      <c r="Y17" s="6"/>
      <c r="Z17" s="6"/>
      <c r="AA17" s="7"/>
      <c r="AB17" s="6"/>
      <c r="AC17" s="6"/>
      <c r="AD17" s="6"/>
      <c r="AE17" s="6"/>
      <c r="AF17" s="6"/>
      <c r="AG17" s="6"/>
      <c r="AH17" s="6" t="s">
        <v>413</v>
      </c>
      <c r="AI17" s="6"/>
      <c r="AJ17" s="4" t="s">
        <v>414</v>
      </c>
      <c r="AK17" s="6"/>
      <c r="AL17" s="6"/>
      <c r="AM17" s="6"/>
      <c r="AN17" s="6"/>
    </row>
    <row r="18" spans="1:40" ht="12" customHeight="1" x14ac:dyDescent="0.2">
      <c r="A18" s="4">
        <v>15</v>
      </c>
      <c r="B18" s="6"/>
      <c r="C18" s="6"/>
      <c r="D18" s="6"/>
      <c r="E18" s="6"/>
      <c r="F18" s="6"/>
      <c r="G18" s="6"/>
      <c r="H18" s="6"/>
      <c r="I18" s="6"/>
      <c r="J18" s="6"/>
      <c r="K18" s="6"/>
      <c r="L18" s="6"/>
      <c r="M18" s="6"/>
      <c r="N18" s="6"/>
      <c r="O18" s="6"/>
      <c r="P18" s="6"/>
      <c r="Q18" s="6"/>
      <c r="R18" s="6"/>
      <c r="S18" s="6"/>
      <c r="T18" s="6"/>
      <c r="U18" s="6"/>
      <c r="V18" s="6"/>
      <c r="W18" s="6"/>
      <c r="X18" s="6"/>
      <c r="Y18" s="6"/>
      <c r="Z18" s="6"/>
      <c r="AA18" s="7"/>
      <c r="AB18" s="6"/>
      <c r="AC18" s="6"/>
      <c r="AD18" s="6"/>
      <c r="AE18" s="6"/>
      <c r="AF18" s="6"/>
      <c r="AG18" s="6"/>
      <c r="AH18" s="6"/>
      <c r="AI18" s="6"/>
      <c r="AJ18" s="6"/>
      <c r="AK18" s="6"/>
      <c r="AL18" s="6" t="s">
        <v>413</v>
      </c>
      <c r="AM18" s="6"/>
      <c r="AN18" s="6"/>
    </row>
    <row r="19" spans="1:40" ht="12" customHeight="1" x14ac:dyDescent="0.2">
      <c r="A19" s="4">
        <v>16</v>
      </c>
      <c r="B19" s="6"/>
      <c r="C19" s="4" t="s">
        <v>413</v>
      </c>
      <c r="D19" s="6"/>
      <c r="E19" s="6"/>
      <c r="F19" s="6"/>
      <c r="G19" s="6"/>
      <c r="H19" s="6"/>
      <c r="I19" s="6"/>
      <c r="J19" s="6"/>
      <c r="K19" s="6"/>
      <c r="L19" s="6"/>
      <c r="M19" s="6"/>
      <c r="N19" s="6"/>
      <c r="O19" s="6"/>
      <c r="P19" s="6"/>
      <c r="Q19" s="6"/>
      <c r="R19" s="6"/>
      <c r="S19" s="6"/>
      <c r="T19" s="6"/>
      <c r="U19" s="6"/>
      <c r="V19" s="6"/>
      <c r="W19" s="6"/>
      <c r="X19" s="6"/>
      <c r="Y19" s="6"/>
      <c r="Z19" s="6"/>
      <c r="AA19" s="7"/>
      <c r="AB19" s="6"/>
      <c r="AC19" s="6"/>
      <c r="AD19" s="6"/>
      <c r="AE19" s="6"/>
      <c r="AF19" s="6"/>
      <c r="AG19" s="6"/>
      <c r="AH19" s="6"/>
      <c r="AI19" s="6"/>
      <c r="AJ19" s="6"/>
      <c r="AK19" s="6"/>
      <c r="AL19" s="6"/>
      <c r="AM19" s="6"/>
      <c r="AN19" s="6"/>
    </row>
    <row r="20" spans="1:40" ht="12" customHeight="1" x14ac:dyDescent="0.2">
      <c r="A20" s="4">
        <v>17</v>
      </c>
      <c r="B20" s="6"/>
      <c r="C20" s="6"/>
      <c r="D20" s="6"/>
      <c r="E20" s="6"/>
      <c r="F20" s="6"/>
      <c r="G20" s="6"/>
      <c r="H20" s="6"/>
      <c r="I20" s="6"/>
      <c r="J20" s="4" t="s">
        <v>413</v>
      </c>
      <c r="K20" s="6"/>
      <c r="L20" s="6"/>
      <c r="M20" s="6"/>
      <c r="N20" s="6"/>
      <c r="O20" s="6"/>
      <c r="P20" s="6"/>
      <c r="Q20" s="6"/>
      <c r="R20" s="6"/>
      <c r="S20" s="6"/>
      <c r="T20" s="6"/>
      <c r="U20" s="6"/>
      <c r="V20" s="6"/>
      <c r="W20" s="6"/>
      <c r="X20" s="6"/>
      <c r="Y20" s="6"/>
      <c r="Z20" s="6"/>
      <c r="AA20" s="7"/>
      <c r="AB20" s="6"/>
      <c r="AC20" s="6"/>
      <c r="AD20" s="6"/>
      <c r="AE20" s="6"/>
      <c r="AF20" s="6"/>
      <c r="AG20" s="6"/>
      <c r="AH20" s="6"/>
      <c r="AI20" s="6"/>
      <c r="AJ20" s="6"/>
      <c r="AK20" s="6"/>
      <c r="AL20" s="6"/>
      <c r="AM20" s="6"/>
      <c r="AN20" s="6"/>
    </row>
    <row r="21" spans="1:40" ht="12" customHeight="1" x14ac:dyDescent="0.2">
      <c r="A21" s="4">
        <v>18</v>
      </c>
      <c r="B21" s="6"/>
      <c r="C21" s="6"/>
      <c r="D21" s="6"/>
      <c r="E21" s="6"/>
      <c r="F21" s="6"/>
      <c r="G21" s="6"/>
      <c r="H21" s="6"/>
      <c r="I21" s="6"/>
      <c r="J21" s="6"/>
      <c r="K21" s="6"/>
      <c r="L21" s="6"/>
      <c r="M21" s="6"/>
      <c r="N21" s="6"/>
      <c r="O21" s="6"/>
      <c r="P21" s="6"/>
      <c r="Q21" s="6"/>
      <c r="R21" s="6"/>
      <c r="S21" s="6"/>
      <c r="T21" s="6"/>
      <c r="U21" s="6"/>
      <c r="V21" s="6"/>
      <c r="W21" s="6"/>
      <c r="X21" s="6" t="s">
        <v>413</v>
      </c>
      <c r="Y21" s="6"/>
      <c r="Z21" s="6"/>
      <c r="AA21" s="7"/>
      <c r="AB21" s="6"/>
      <c r="AC21" s="6"/>
      <c r="AD21" s="6"/>
      <c r="AE21" s="6"/>
      <c r="AF21" s="6"/>
      <c r="AG21" s="6"/>
      <c r="AH21" s="6"/>
      <c r="AI21" s="6"/>
      <c r="AJ21" s="6"/>
      <c r="AK21" s="6"/>
      <c r="AL21" s="6"/>
      <c r="AM21" s="6" t="s">
        <v>413</v>
      </c>
      <c r="AN21" s="6"/>
    </row>
    <row r="22" spans="1:40" ht="12" customHeight="1" x14ac:dyDescent="0.2">
      <c r="A22" s="4">
        <v>19</v>
      </c>
      <c r="B22" s="6"/>
      <c r="C22" s="6"/>
      <c r="D22" s="6"/>
      <c r="E22" s="6"/>
      <c r="F22" s="6"/>
      <c r="G22" s="6"/>
      <c r="H22" s="6"/>
      <c r="I22" s="6"/>
      <c r="J22" s="6"/>
      <c r="K22" s="6"/>
      <c r="L22" s="6"/>
      <c r="M22" s="6"/>
      <c r="N22" s="6"/>
      <c r="O22" s="6"/>
      <c r="P22" s="6"/>
      <c r="Q22" s="6"/>
      <c r="R22" s="6"/>
      <c r="S22" s="6"/>
      <c r="T22" s="6"/>
      <c r="U22" s="6"/>
      <c r="V22" s="6"/>
      <c r="W22" s="6"/>
      <c r="X22" s="6" t="s">
        <v>413</v>
      </c>
      <c r="Y22" s="6"/>
      <c r="Z22" s="6"/>
      <c r="AA22" s="7"/>
      <c r="AB22" s="6"/>
      <c r="AC22" s="6"/>
      <c r="AD22" s="6"/>
      <c r="AE22" s="6"/>
      <c r="AF22" s="6"/>
      <c r="AG22" s="6"/>
      <c r="AH22" s="6"/>
      <c r="AI22" s="6"/>
      <c r="AJ22" s="6"/>
      <c r="AK22" s="6"/>
      <c r="AL22" s="6"/>
      <c r="AM22" s="6" t="s">
        <v>413</v>
      </c>
      <c r="AN22" s="6"/>
    </row>
    <row r="23" spans="1:40" ht="12" customHeight="1" x14ac:dyDescent="0.2">
      <c r="A23" s="4">
        <v>20</v>
      </c>
      <c r="B23" s="6"/>
      <c r="C23" s="6"/>
      <c r="D23" s="6"/>
      <c r="E23" s="6"/>
      <c r="F23" s="6"/>
      <c r="G23" s="6"/>
      <c r="H23" s="6"/>
      <c r="I23" s="6"/>
      <c r="J23" s="6"/>
      <c r="K23" s="6"/>
      <c r="L23" s="6"/>
      <c r="M23" s="6"/>
      <c r="N23" s="6"/>
      <c r="O23" s="6"/>
      <c r="P23" s="6"/>
      <c r="Q23" s="6"/>
      <c r="R23" s="6"/>
      <c r="S23" s="6"/>
      <c r="T23" s="6"/>
      <c r="U23" s="6"/>
      <c r="V23" s="6"/>
      <c r="W23" s="6"/>
      <c r="X23" s="6"/>
      <c r="Y23" s="6"/>
      <c r="Z23" s="6"/>
      <c r="AA23" s="7"/>
      <c r="AB23" s="6"/>
      <c r="AC23" s="6"/>
      <c r="AD23" s="6"/>
      <c r="AE23" s="6"/>
      <c r="AF23" s="6"/>
      <c r="AG23" s="6"/>
      <c r="AH23" s="6"/>
      <c r="AI23" s="6"/>
      <c r="AJ23" s="6"/>
      <c r="AK23" s="6"/>
      <c r="AL23" s="6"/>
      <c r="AM23" s="6"/>
      <c r="AN23" s="6"/>
    </row>
    <row r="24" spans="1:40" ht="12" customHeight="1" x14ac:dyDescent="0.2">
      <c r="A24" s="4">
        <v>21</v>
      </c>
      <c r="B24" s="6"/>
      <c r="C24" s="6"/>
      <c r="D24" s="6"/>
      <c r="E24" s="6"/>
      <c r="F24" s="6"/>
      <c r="G24" s="6"/>
      <c r="H24" s="6"/>
      <c r="I24" s="6"/>
      <c r="J24" s="6"/>
      <c r="K24" s="6"/>
      <c r="L24" s="6"/>
      <c r="M24" s="6"/>
      <c r="N24" s="4" t="s">
        <v>413</v>
      </c>
      <c r="O24" s="6"/>
      <c r="P24" s="6"/>
      <c r="Q24" s="6"/>
      <c r="R24" s="6"/>
      <c r="S24" s="6"/>
      <c r="T24" s="6"/>
      <c r="U24" s="6"/>
      <c r="V24" s="6"/>
      <c r="W24" s="6"/>
      <c r="X24" s="6" t="s">
        <v>413</v>
      </c>
      <c r="Y24" s="6"/>
      <c r="Z24" s="6"/>
      <c r="AA24" s="7"/>
      <c r="AB24" s="6"/>
      <c r="AC24" s="6"/>
      <c r="AD24" s="6"/>
      <c r="AE24" s="6"/>
      <c r="AF24" s="6"/>
      <c r="AG24" s="6"/>
      <c r="AH24" s="6"/>
      <c r="AI24" s="6"/>
      <c r="AJ24" s="6"/>
      <c r="AK24" s="6"/>
      <c r="AL24" s="6"/>
      <c r="AM24" s="6"/>
      <c r="AN24" s="6"/>
    </row>
    <row r="25" spans="1:40" ht="12" customHeight="1" x14ac:dyDescent="0.2">
      <c r="A25" s="4">
        <v>22</v>
      </c>
      <c r="B25" s="6"/>
      <c r="C25" s="6"/>
      <c r="D25" s="6"/>
      <c r="E25" s="6"/>
      <c r="F25" s="6"/>
      <c r="G25" s="6"/>
      <c r="H25" s="6"/>
      <c r="I25" s="6"/>
      <c r="J25" s="6"/>
      <c r="K25" s="6"/>
      <c r="L25" s="6"/>
      <c r="M25" s="6"/>
      <c r="N25" s="4" t="s">
        <v>413</v>
      </c>
      <c r="O25" s="6"/>
      <c r="P25" s="6"/>
      <c r="Q25" s="6"/>
      <c r="R25" s="6"/>
      <c r="S25" s="6"/>
      <c r="T25" s="4" t="s">
        <v>413</v>
      </c>
      <c r="U25" s="6"/>
      <c r="V25" s="6"/>
      <c r="W25" s="6"/>
      <c r="X25" s="6" t="s">
        <v>413</v>
      </c>
      <c r="Y25" s="6"/>
      <c r="Z25" s="6"/>
      <c r="AA25" s="7"/>
      <c r="AB25" s="6"/>
      <c r="AC25" s="6"/>
      <c r="AD25" s="6"/>
      <c r="AE25" s="6"/>
      <c r="AF25" s="6"/>
      <c r="AG25" s="6"/>
      <c r="AH25" s="6"/>
      <c r="AI25" s="6"/>
      <c r="AJ25" s="6"/>
      <c r="AK25" s="6"/>
      <c r="AL25" s="6"/>
      <c r="AM25" s="6"/>
      <c r="AN25" s="6"/>
    </row>
    <row r="26" spans="1:40" ht="12" customHeight="1" x14ac:dyDescent="0.2">
      <c r="A26" s="4">
        <v>23</v>
      </c>
      <c r="B26" s="6"/>
      <c r="C26" s="6"/>
      <c r="D26" s="6"/>
      <c r="E26" s="6"/>
      <c r="F26" s="6"/>
      <c r="G26" s="6"/>
      <c r="H26" s="6"/>
      <c r="I26" s="6"/>
      <c r="J26" s="6"/>
      <c r="K26" s="6"/>
      <c r="L26" s="6"/>
      <c r="M26" s="6"/>
      <c r="N26" s="6"/>
      <c r="O26" s="6"/>
      <c r="P26" s="6"/>
      <c r="Q26" s="6"/>
      <c r="R26" s="6"/>
      <c r="S26" s="6"/>
      <c r="T26" s="6"/>
      <c r="U26" s="6"/>
      <c r="V26" s="6"/>
      <c r="W26" s="6" t="s">
        <v>413</v>
      </c>
      <c r="X26" s="6"/>
      <c r="Y26" s="6"/>
      <c r="Z26" s="6"/>
      <c r="AA26" s="7"/>
      <c r="AB26" s="6"/>
      <c r="AC26" s="6"/>
      <c r="AD26" s="6"/>
      <c r="AE26" s="6"/>
      <c r="AF26" s="6"/>
      <c r="AG26" s="6"/>
      <c r="AH26" s="6"/>
      <c r="AI26" s="6"/>
      <c r="AJ26" s="6"/>
      <c r="AK26" s="6"/>
      <c r="AL26" s="6"/>
      <c r="AM26" s="6" t="s">
        <v>413</v>
      </c>
      <c r="AN26" s="6"/>
    </row>
    <row r="27" spans="1:40" ht="12" customHeight="1" x14ac:dyDescent="0.2">
      <c r="A27" s="4">
        <v>24</v>
      </c>
      <c r="B27" s="6"/>
      <c r="C27" s="6"/>
      <c r="D27" s="6"/>
      <c r="E27" s="6"/>
      <c r="F27" s="6"/>
      <c r="G27" s="6"/>
      <c r="H27" s="6"/>
      <c r="I27" s="6"/>
      <c r="J27" s="6"/>
      <c r="K27" s="6"/>
      <c r="L27" s="6"/>
      <c r="M27" s="6"/>
      <c r="N27" s="6"/>
      <c r="O27" s="6"/>
      <c r="P27" s="6"/>
      <c r="Q27" s="6"/>
      <c r="R27" s="6"/>
      <c r="S27" s="6"/>
      <c r="T27" s="6"/>
      <c r="U27" s="6"/>
      <c r="V27" s="6"/>
      <c r="W27" s="6" t="s">
        <v>413</v>
      </c>
      <c r="X27" s="6"/>
      <c r="Y27" s="6"/>
      <c r="Z27" s="6"/>
      <c r="AA27" s="7"/>
      <c r="AB27" s="6"/>
      <c r="AC27" s="6"/>
      <c r="AD27" s="6"/>
      <c r="AE27" s="6"/>
      <c r="AF27" s="6"/>
      <c r="AG27" s="6"/>
      <c r="AH27" s="6"/>
      <c r="AI27" s="6"/>
      <c r="AJ27" s="6"/>
      <c r="AK27" s="6"/>
      <c r="AL27" s="6"/>
      <c r="AM27" s="6" t="s">
        <v>413</v>
      </c>
      <c r="AN27" s="6"/>
    </row>
    <row r="28" spans="1:40" ht="12" customHeight="1" x14ac:dyDescent="0.2">
      <c r="A28" s="4">
        <v>25</v>
      </c>
      <c r="B28" s="6"/>
      <c r="C28" s="6"/>
      <c r="D28" s="6"/>
      <c r="E28" s="6"/>
      <c r="F28" s="6"/>
      <c r="G28" s="6"/>
      <c r="H28" s="6"/>
      <c r="I28" s="6"/>
      <c r="J28" s="6"/>
      <c r="K28" s="6"/>
      <c r="L28" s="6"/>
      <c r="M28" s="6"/>
      <c r="N28" s="6"/>
      <c r="O28" s="6"/>
      <c r="P28" s="6"/>
      <c r="Q28" s="6"/>
      <c r="R28" s="6"/>
      <c r="S28" s="6"/>
      <c r="T28" s="6"/>
      <c r="U28" s="6"/>
      <c r="V28" s="6"/>
      <c r="W28" s="6" t="s">
        <v>413</v>
      </c>
      <c r="X28" s="6"/>
      <c r="Y28" s="6"/>
      <c r="Z28" s="6"/>
      <c r="AA28" s="7"/>
      <c r="AB28" s="6"/>
      <c r="AC28" s="6"/>
      <c r="AD28" s="6"/>
      <c r="AE28" s="6"/>
      <c r="AF28" s="6"/>
      <c r="AG28" s="6"/>
      <c r="AH28" s="6"/>
      <c r="AI28" s="6"/>
      <c r="AJ28" s="6"/>
      <c r="AK28" s="6"/>
      <c r="AL28" s="6"/>
      <c r="AM28" s="6" t="s">
        <v>413</v>
      </c>
      <c r="AN28" s="6"/>
    </row>
    <row r="29" spans="1:40" ht="12" customHeight="1" x14ac:dyDescent="0.2">
      <c r="A29" s="4">
        <v>26</v>
      </c>
      <c r="B29" s="6"/>
      <c r="C29" s="6"/>
      <c r="D29" s="6"/>
      <c r="E29" s="6"/>
      <c r="F29" s="6"/>
      <c r="G29" s="6"/>
      <c r="H29" s="6"/>
      <c r="I29" s="6"/>
      <c r="J29" s="6"/>
      <c r="K29" s="6"/>
      <c r="L29" s="6"/>
      <c r="M29" s="6"/>
      <c r="N29" s="6"/>
      <c r="O29" s="6"/>
      <c r="P29" s="6"/>
      <c r="Q29" s="6"/>
      <c r="R29" s="6"/>
      <c r="S29" s="6"/>
      <c r="T29" s="6"/>
      <c r="U29" s="6"/>
      <c r="V29" s="6"/>
      <c r="W29" s="6" t="s">
        <v>413</v>
      </c>
      <c r="X29" s="6"/>
      <c r="Y29" s="6"/>
      <c r="Z29" s="6"/>
      <c r="AA29" s="7"/>
      <c r="AB29" s="6"/>
      <c r="AC29" s="6"/>
      <c r="AD29" s="6"/>
      <c r="AE29" s="6"/>
      <c r="AF29" s="6"/>
      <c r="AG29" s="6"/>
      <c r="AH29" s="6"/>
      <c r="AI29" s="6"/>
      <c r="AJ29" s="6"/>
      <c r="AK29" s="6"/>
      <c r="AL29" s="6"/>
      <c r="AM29" s="6" t="s">
        <v>413</v>
      </c>
      <c r="AN29" s="6"/>
    </row>
    <row r="30" spans="1:40" ht="12" customHeight="1" x14ac:dyDescent="0.2">
      <c r="A30" s="4">
        <v>27</v>
      </c>
      <c r="B30" s="6"/>
      <c r="C30" s="6"/>
      <c r="D30" s="6"/>
      <c r="E30" s="6"/>
      <c r="F30" s="6"/>
      <c r="G30" s="6"/>
      <c r="H30" s="6"/>
      <c r="I30" s="6"/>
      <c r="J30" s="6"/>
      <c r="K30" s="6"/>
      <c r="L30" s="6"/>
      <c r="M30" s="6"/>
      <c r="N30" s="6"/>
      <c r="O30" s="6"/>
      <c r="P30" s="6"/>
      <c r="Q30" s="6"/>
      <c r="R30" s="6"/>
      <c r="S30" s="6"/>
      <c r="T30" s="6"/>
      <c r="U30" s="6"/>
      <c r="V30" s="6"/>
      <c r="W30" s="6" t="s">
        <v>413</v>
      </c>
      <c r="X30" s="6"/>
      <c r="Y30" s="6"/>
      <c r="Z30" s="6"/>
      <c r="AA30" s="7"/>
      <c r="AB30" s="6"/>
      <c r="AC30" s="6"/>
      <c r="AD30" s="6"/>
      <c r="AE30" s="6"/>
      <c r="AF30" s="6"/>
      <c r="AG30" s="6"/>
      <c r="AH30" s="6"/>
      <c r="AI30" s="6"/>
      <c r="AJ30" s="6"/>
      <c r="AK30" s="6"/>
      <c r="AL30" s="6"/>
      <c r="AM30" s="6" t="s">
        <v>413</v>
      </c>
      <c r="AN30" s="6"/>
    </row>
    <row r="31" spans="1:40" ht="12" customHeight="1" x14ac:dyDescent="0.2">
      <c r="A31" s="4">
        <v>28</v>
      </c>
      <c r="B31" s="6"/>
      <c r="C31" s="6"/>
      <c r="D31" s="6"/>
      <c r="E31" s="6"/>
      <c r="F31" s="6"/>
      <c r="G31" s="6"/>
      <c r="H31" s="6"/>
      <c r="I31" s="6"/>
      <c r="J31" s="6"/>
      <c r="K31" s="6"/>
      <c r="L31" s="6"/>
      <c r="M31" s="6"/>
      <c r="N31" s="6"/>
      <c r="O31" s="6"/>
      <c r="P31" s="6"/>
      <c r="Q31" s="6"/>
      <c r="R31" s="6"/>
      <c r="S31" s="6"/>
      <c r="T31" s="6"/>
      <c r="U31" s="6"/>
      <c r="V31" s="6"/>
      <c r="W31" s="6" t="s">
        <v>413</v>
      </c>
      <c r="X31" s="6"/>
      <c r="Y31" s="6"/>
      <c r="Z31" s="6"/>
      <c r="AA31" s="7"/>
      <c r="AB31" s="6"/>
      <c r="AC31" s="6"/>
      <c r="AD31" s="6"/>
      <c r="AE31" s="6"/>
      <c r="AF31" s="6"/>
      <c r="AG31" s="6"/>
      <c r="AH31" s="6"/>
      <c r="AI31" s="6"/>
      <c r="AJ31" s="6"/>
      <c r="AK31" s="6"/>
      <c r="AL31" s="6"/>
      <c r="AM31" s="6" t="s">
        <v>413</v>
      </c>
      <c r="AN31" s="6"/>
    </row>
    <row r="32" spans="1:40" ht="12" customHeight="1" x14ac:dyDescent="0.2">
      <c r="A32" s="4">
        <v>29</v>
      </c>
      <c r="B32" s="4" t="s">
        <v>413</v>
      </c>
      <c r="C32" s="6"/>
      <c r="D32" s="4" t="s">
        <v>413</v>
      </c>
      <c r="E32" s="4" t="s">
        <v>413</v>
      </c>
      <c r="F32" s="6"/>
      <c r="G32" s="4" t="s">
        <v>413</v>
      </c>
      <c r="H32" s="4" t="s">
        <v>413</v>
      </c>
      <c r="I32" s="6"/>
      <c r="J32" s="6"/>
      <c r="K32" s="4" t="s">
        <v>413</v>
      </c>
      <c r="L32" s="4" t="s">
        <v>413</v>
      </c>
      <c r="M32" s="6"/>
      <c r="N32" s="6"/>
      <c r="O32" s="6"/>
      <c r="P32" s="4" t="s">
        <v>413</v>
      </c>
      <c r="Q32" s="6"/>
      <c r="R32" s="6"/>
      <c r="S32" s="4" t="s">
        <v>413</v>
      </c>
      <c r="T32" s="6"/>
      <c r="U32" s="6"/>
      <c r="V32" s="6"/>
      <c r="W32" s="6"/>
      <c r="X32" s="6"/>
      <c r="Y32" s="6"/>
      <c r="Z32" s="6"/>
      <c r="AA32" s="6" t="s">
        <v>413</v>
      </c>
      <c r="AB32" s="6"/>
      <c r="AC32" s="6" t="s">
        <v>413</v>
      </c>
      <c r="AD32" s="6"/>
      <c r="AE32" s="6"/>
      <c r="AF32" s="6"/>
      <c r="AG32" s="6"/>
      <c r="AH32" s="6"/>
      <c r="AI32" s="6"/>
      <c r="AJ32" s="6"/>
      <c r="AK32" s="6" t="s">
        <v>413</v>
      </c>
      <c r="AL32" s="6"/>
      <c r="AM32" s="6"/>
      <c r="AN32" s="6"/>
    </row>
    <row r="33" spans="1:40" ht="12" customHeight="1" x14ac:dyDescent="0.2">
      <c r="A33" s="4">
        <v>30</v>
      </c>
      <c r="B33" s="6"/>
      <c r="C33" s="6"/>
      <c r="D33" s="4" t="s">
        <v>413</v>
      </c>
      <c r="E33" s="4" t="s">
        <v>413</v>
      </c>
      <c r="F33" s="6"/>
      <c r="G33" s="4" t="s">
        <v>413</v>
      </c>
      <c r="H33" s="4" t="s">
        <v>413</v>
      </c>
      <c r="I33" s="6"/>
      <c r="J33" s="6"/>
      <c r="K33" s="4" t="s">
        <v>413</v>
      </c>
      <c r="L33" s="4" t="s">
        <v>413</v>
      </c>
      <c r="M33" s="6"/>
      <c r="N33" s="6"/>
      <c r="O33" s="6"/>
      <c r="P33" s="4" t="s">
        <v>413</v>
      </c>
      <c r="Q33" s="6"/>
      <c r="R33" s="6"/>
      <c r="S33" s="4" t="s">
        <v>413</v>
      </c>
      <c r="T33" s="6"/>
      <c r="U33" s="6"/>
      <c r="V33" s="6"/>
      <c r="W33" s="6"/>
      <c r="X33" s="6"/>
      <c r="Y33" s="6"/>
      <c r="Z33" s="6"/>
      <c r="AA33" s="6" t="s">
        <v>413</v>
      </c>
      <c r="AB33" s="6"/>
      <c r="AC33" s="6" t="s">
        <v>413</v>
      </c>
      <c r="AD33" s="6"/>
      <c r="AE33" s="6"/>
      <c r="AF33" s="6"/>
      <c r="AG33" s="6"/>
      <c r="AH33" s="6"/>
      <c r="AI33" s="6"/>
      <c r="AJ33" s="6"/>
      <c r="AK33" s="6" t="s">
        <v>413</v>
      </c>
      <c r="AL33" s="6"/>
      <c r="AM33" s="6"/>
      <c r="AN33" s="6"/>
    </row>
    <row r="34" spans="1:40" ht="12" customHeight="1" x14ac:dyDescent="0.2">
      <c r="A34" s="4">
        <v>31</v>
      </c>
      <c r="B34" s="6"/>
      <c r="C34" s="6"/>
      <c r="D34" s="6"/>
      <c r="E34" s="4" t="s">
        <v>413</v>
      </c>
      <c r="F34" s="6"/>
      <c r="G34" s="6"/>
      <c r="H34" s="6"/>
      <c r="I34" s="4" t="s">
        <v>413</v>
      </c>
      <c r="J34" s="6"/>
      <c r="K34" s="6"/>
      <c r="L34" s="6"/>
      <c r="M34" s="6"/>
      <c r="N34" s="6"/>
      <c r="O34" s="6"/>
      <c r="P34" s="6"/>
      <c r="Q34" s="6"/>
      <c r="R34" s="6"/>
      <c r="S34" s="6"/>
      <c r="T34" s="4" t="s">
        <v>413</v>
      </c>
      <c r="U34" s="6"/>
      <c r="V34" s="6"/>
      <c r="W34" s="6"/>
      <c r="X34" s="6"/>
      <c r="Y34" s="6"/>
      <c r="Z34" s="6"/>
      <c r="AA34" s="7"/>
      <c r="AB34" s="6"/>
      <c r="AC34" s="6"/>
      <c r="AD34" s="6"/>
      <c r="AE34" s="6"/>
      <c r="AF34" s="6"/>
      <c r="AG34" s="6"/>
      <c r="AH34" s="6"/>
      <c r="AI34" s="6"/>
      <c r="AJ34" s="6"/>
      <c r="AK34" s="6"/>
      <c r="AL34" s="6"/>
      <c r="AM34" s="6"/>
      <c r="AN34" s="6"/>
    </row>
    <row r="35" spans="1:40" ht="12" customHeight="1" x14ac:dyDescent="0.2">
      <c r="A35" s="4">
        <v>32</v>
      </c>
      <c r="B35" s="6"/>
      <c r="C35" s="6"/>
      <c r="D35" s="6"/>
      <c r="E35" s="6"/>
      <c r="F35" s="6"/>
      <c r="G35" s="6"/>
      <c r="H35" s="6"/>
      <c r="I35" s="6"/>
      <c r="J35" s="6"/>
      <c r="K35" s="6"/>
      <c r="L35" s="6"/>
      <c r="M35" s="6"/>
      <c r="N35" s="4" t="s">
        <v>413</v>
      </c>
      <c r="O35" s="6"/>
      <c r="P35" s="6"/>
      <c r="Q35" s="6"/>
      <c r="R35" s="6"/>
      <c r="S35" s="6"/>
      <c r="T35" s="6"/>
      <c r="U35" s="6"/>
      <c r="V35" s="6"/>
      <c r="W35" s="6"/>
      <c r="X35" s="6" t="s">
        <v>413</v>
      </c>
      <c r="Y35" s="6"/>
      <c r="Z35" s="6"/>
      <c r="AA35" s="6" t="s">
        <v>413</v>
      </c>
      <c r="AB35" s="6"/>
      <c r="AC35" s="6"/>
      <c r="AD35" s="6"/>
      <c r="AE35" s="6"/>
      <c r="AF35" s="6"/>
      <c r="AG35" s="6"/>
      <c r="AH35" s="6"/>
      <c r="AI35" s="6"/>
      <c r="AJ35" s="6"/>
      <c r="AK35" s="6"/>
      <c r="AL35" s="6"/>
      <c r="AM35" s="6" t="s">
        <v>413</v>
      </c>
      <c r="AN35" s="6"/>
    </row>
    <row r="36" spans="1:40" ht="12" customHeight="1" x14ac:dyDescent="0.2">
      <c r="A36" s="4">
        <v>33</v>
      </c>
      <c r="B36" s="6"/>
      <c r="C36" s="6"/>
      <c r="D36" s="6"/>
      <c r="E36" s="6"/>
      <c r="F36" s="6"/>
      <c r="G36" s="6"/>
      <c r="H36" s="6"/>
      <c r="I36" s="6"/>
      <c r="J36" s="6"/>
      <c r="K36" s="6"/>
      <c r="L36" s="6"/>
      <c r="M36" s="6"/>
      <c r="N36" s="4" t="s">
        <v>413</v>
      </c>
      <c r="O36" s="6"/>
      <c r="P36" s="6"/>
      <c r="Q36" s="6"/>
      <c r="R36" s="6"/>
      <c r="S36" s="6"/>
      <c r="T36" s="6"/>
      <c r="U36" s="6"/>
      <c r="V36" s="6"/>
      <c r="W36" s="6"/>
      <c r="X36" s="6" t="s">
        <v>413</v>
      </c>
      <c r="Y36" s="6"/>
      <c r="Z36" s="6"/>
      <c r="AA36" s="7"/>
      <c r="AB36" s="6"/>
      <c r="AC36" s="6"/>
      <c r="AD36" s="6"/>
      <c r="AE36" s="6"/>
      <c r="AF36" s="6"/>
      <c r="AG36" s="6"/>
      <c r="AH36" s="6"/>
      <c r="AI36" s="6"/>
      <c r="AJ36" s="6"/>
      <c r="AK36" s="6"/>
      <c r="AL36" s="6"/>
      <c r="AM36" s="6" t="s">
        <v>413</v>
      </c>
      <c r="AN36" s="6"/>
    </row>
    <row r="37" spans="1:40" ht="12" customHeight="1" x14ac:dyDescent="0.2">
      <c r="A37" s="4">
        <v>34</v>
      </c>
      <c r="B37" s="6"/>
      <c r="C37" s="6"/>
      <c r="D37" s="6"/>
      <c r="E37" s="6"/>
      <c r="F37" s="6"/>
      <c r="G37" s="6"/>
      <c r="H37" s="6"/>
      <c r="I37" s="6"/>
      <c r="J37" s="6"/>
      <c r="K37" s="6"/>
      <c r="L37" s="6"/>
      <c r="M37" s="6"/>
      <c r="N37" s="6"/>
      <c r="O37" s="6"/>
      <c r="P37" s="6"/>
      <c r="Q37" s="6"/>
      <c r="R37" s="6"/>
      <c r="S37" s="6"/>
      <c r="T37" s="6"/>
      <c r="U37" s="6"/>
      <c r="V37" s="6"/>
      <c r="W37" s="6"/>
      <c r="X37" s="6"/>
      <c r="Y37" s="6"/>
      <c r="Z37" s="6"/>
      <c r="AA37" s="7"/>
      <c r="AB37" s="6"/>
      <c r="AC37" s="6"/>
      <c r="AD37" s="6"/>
      <c r="AE37" s="6"/>
      <c r="AF37" s="6"/>
      <c r="AG37" s="6"/>
      <c r="AH37" s="6"/>
      <c r="AI37" s="6"/>
      <c r="AJ37" s="6"/>
      <c r="AK37" s="6"/>
      <c r="AL37" s="6"/>
      <c r="AM37" s="6"/>
      <c r="AN37" s="6"/>
    </row>
    <row r="38" spans="1:40" ht="12" customHeight="1" x14ac:dyDescent="0.2">
      <c r="A38" s="4">
        <v>35</v>
      </c>
      <c r="B38" s="6"/>
      <c r="C38" s="6"/>
      <c r="D38" s="6"/>
      <c r="E38" s="6"/>
      <c r="F38" s="6"/>
      <c r="G38" s="6"/>
      <c r="H38" s="6"/>
      <c r="I38" s="6"/>
      <c r="J38" s="6"/>
      <c r="K38" s="6"/>
      <c r="L38" s="4" t="s">
        <v>413</v>
      </c>
      <c r="M38" s="6"/>
      <c r="N38" s="6"/>
      <c r="O38" s="6"/>
      <c r="P38" s="6"/>
      <c r="Q38" s="6"/>
      <c r="R38" s="6"/>
      <c r="S38" s="6"/>
      <c r="T38" s="6"/>
      <c r="U38" s="6"/>
      <c r="V38" s="6"/>
      <c r="W38" s="6"/>
      <c r="X38" s="6"/>
      <c r="Y38" s="6"/>
      <c r="Z38" s="6"/>
      <c r="AA38" s="7"/>
      <c r="AB38" s="6"/>
      <c r="AC38" s="6"/>
      <c r="AD38" s="6"/>
      <c r="AE38" s="6"/>
      <c r="AF38" s="6"/>
      <c r="AG38" s="6"/>
      <c r="AH38" s="6"/>
      <c r="AI38" s="6"/>
      <c r="AJ38" s="6"/>
      <c r="AK38" s="6"/>
      <c r="AL38" s="6"/>
      <c r="AM38" s="6"/>
      <c r="AN38" s="6"/>
    </row>
    <row r="39" spans="1:40" ht="12" customHeight="1" x14ac:dyDescent="0.2">
      <c r="A39" s="4">
        <v>36</v>
      </c>
      <c r="B39" s="6"/>
      <c r="C39" s="6"/>
      <c r="D39" s="4" t="s">
        <v>413</v>
      </c>
      <c r="E39" s="6"/>
      <c r="F39" s="6"/>
      <c r="G39" s="6"/>
      <c r="H39" s="6"/>
      <c r="I39" s="6"/>
      <c r="J39" s="6"/>
      <c r="K39" s="6"/>
      <c r="L39" s="4" t="s">
        <v>413</v>
      </c>
      <c r="M39" s="6"/>
      <c r="N39" s="6"/>
      <c r="O39" s="6"/>
      <c r="P39" s="6"/>
      <c r="Q39" s="6"/>
      <c r="R39" s="6"/>
      <c r="S39" s="6"/>
      <c r="T39" s="6"/>
      <c r="U39" s="6"/>
      <c r="V39" s="6"/>
      <c r="W39" s="6"/>
      <c r="X39" s="6"/>
      <c r="Y39" s="6"/>
      <c r="Z39" s="6"/>
      <c r="AA39" s="7"/>
      <c r="AB39" s="6"/>
      <c r="AC39" s="6" t="s">
        <v>413</v>
      </c>
      <c r="AD39" s="6"/>
      <c r="AE39" s="6"/>
      <c r="AF39" s="6"/>
      <c r="AG39" s="6" t="s">
        <v>413</v>
      </c>
      <c r="AH39" s="6"/>
      <c r="AI39" s="6"/>
      <c r="AJ39" s="6"/>
      <c r="AK39" s="6"/>
      <c r="AL39" s="6"/>
      <c r="AM39" s="6"/>
      <c r="AN39" s="6"/>
    </row>
    <row r="40" spans="1:40" ht="12" customHeight="1" x14ac:dyDescent="0.2">
      <c r="A40" s="4">
        <v>37</v>
      </c>
      <c r="B40" s="6"/>
      <c r="C40" s="6"/>
      <c r="D40" s="6"/>
      <c r="E40" s="6"/>
      <c r="F40" s="6"/>
      <c r="G40" s="6"/>
      <c r="H40" s="6"/>
      <c r="I40" s="6"/>
      <c r="J40" s="6"/>
      <c r="K40" s="6"/>
      <c r="L40" s="4" t="s">
        <v>413</v>
      </c>
      <c r="M40" s="6"/>
      <c r="N40" s="6"/>
      <c r="O40" s="6"/>
      <c r="P40" s="6"/>
      <c r="Q40" s="6"/>
      <c r="R40" s="6"/>
      <c r="S40" s="6"/>
      <c r="T40" s="6"/>
      <c r="U40" s="6"/>
      <c r="V40" s="6"/>
      <c r="W40" s="6"/>
      <c r="X40" s="6"/>
      <c r="Y40" s="6"/>
      <c r="Z40" s="6"/>
      <c r="AA40" s="6" t="s">
        <v>413</v>
      </c>
      <c r="AB40" s="6" t="s">
        <v>413</v>
      </c>
      <c r="AC40" s="6"/>
      <c r="AD40" s="6"/>
      <c r="AE40" s="6" t="s">
        <v>413</v>
      </c>
      <c r="AF40" s="6"/>
      <c r="AG40" s="6"/>
      <c r="AH40" s="6"/>
      <c r="AI40" s="6"/>
      <c r="AJ40" s="6"/>
      <c r="AK40" s="6" t="s">
        <v>413</v>
      </c>
      <c r="AL40" s="6"/>
      <c r="AM40" s="6"/>
      <c r="AN40" s="6"/>
    </row>
    <row r="41" spans="1:40" ht="12" customHeight="1" x14ac:dyDescent="0.2">
      <c r="A41" s="4">
        <v>38</v>
      </c>
      <c r="B41" s="6"/>
      <c r="C41" s="6"/>
      <c r="D41" s="6"/>
      <c r="E41" s="4" t="s">
        <v>413</v>
      </c>
      <c r="F41" s="6"/>
      <c r="G41" s="6"/>
      <c r="H41" s="6"/>
      <c r="I41" s="6"/>
      <c r="J41" s="6"/>
      <c r="K41" s="6"/>
      <c r="L41" s="4" t="s">
        <v>413</v>
      </c>
      <c r="M41" s="6"/>
      <c r="N41" s="6"/>
      <c r="O41" s="6"/>
      <c r="P41" s="6"/>
      <c r="Q41" s="6"/>
      <c r="R41" s="6"/>
      <c r="S41" s="6"/>
      <c r="T41" s="6"/>
      <c r="U41" s="6"/>
      <c r="V41" s="6"/>
      <c r="W41" s="6"/>
      <c r="X41" s="6"/>
      <c r="Y41" s="6"/>
      <c r="Z41" s="6"/>
      <c r="AA41" s="7"/>
      <c r="AB41" s="6"/>
      <c r="AC41" s="6"/>
      <c r="AD41" s="6"/>
      <c r="AE41" s="6"/>
      <c r="AF41" s="6"/>
      <c r="AG41" s="6"/>
      <c r="AH41" s="6"/>
      <c r="AI41" s="6"/>
      <c r="AJ41" s="6"/>
      <c r="AK41" s="6"/>
      <c r="AL41" s="6"/>
      <c r="AM41" s="6"/>
      <c r="AN41" s="6"/>
    </row>
    <row r="42" spans="1:40" ht="12" customHeight="1" x14ac:dyDescent="0.2">
      <c r="A42" s="4">
        <v>39</v>
      </c>
      <c r="B42" s="6"/>
      <c r="C42" s="6"/>
      <c r="D42" s="6"/>
      <c r="E42" s="6"/>
      <c r="F42" s="6"/>
      <c r="G42" s="6"/>
      <c r="H42" s="6"/>
      <c r="I42" s="6"/>
      <c r="J42" s="6"/>
      <c r="K42" s="6"/>
      <c r="L42" s="6"/>
      <c r="M42" s="6"/>
      <c r="N42" s="6"/>
      <c r="O42" s="4" t="s">
        <v>413</v>
      </c>
      <c r="P42" s="6"/>
      <c r="Q42" s="6"/>
      <c r="R42" s="6"/>
      <c r="S42" s="6"/>
      <c r="T42" s="6"/>
      <c r="U42" s="6"/>
      <c r="V42" s="6"/>
      <c r="W42" s="6"/>
      <c r="X42" s="6"/>
      <c r="Y42" s="6"/>
      <c r="Z42" s="6"/>
      <c r="AA42" s="7"/>
      <c r="AB42" s="6"/>
      <c r="AC42" s="6"/>
      <c r="AD42" s="6"/>
      <c r="AE42" s="6"/>
      <c r="AF42" s="6"/>
      <c r="AG42" s="6"/>
      <c r="AH42" s="6"/>
      <c r="AI42" s="6"/>
      <c r="AJ42" s="6"/>
      <c r="AK42" s="6"/>
      <c r="AL42" s="6"/>
      <c r="AM42" s="6"/>
      <c r="AN42" s="6"/>
    </row>
    <row r="43" spans="1:40" ht="12" customHeight="1" x14ac:dyDescent="0.2">
      <c r="A43" s="4">
        <v>40</v>
      </c>
      <c r="B43" s="6"/>
      <c r="C43" s="6"/>
      <c r="D43" s="6"/>
      <c r="E43" s="6"/>
      <c r="F43" s="6"/>
      <c r="G43" s="6"/>
      <c r="H43" s="6"/>
      <c r="I43" s="6"/>
      <c r="J43" s="6"/>
      <c r="K43" s="6"/>
      <c r="L43" s="6"/>
      <c r="M43" s="6"/>
      <c r="N43" s="4" t="s">
        <v>413</v>
      </c>
      <c r="O43" s="6"/>
      <c r="P43" s="6"/>
      <c r="Q43" s="6"/>
      <c r="R43" s="6"/>
      <c r="S43" s="6"/>
      <c r="T43" s="6"/>
      <c r="U43" s="6"/>
      <c r="V43" s="6"/>
      <c r="W43" s="6"/>
      <c r="X43" s="6" t="s">
        <v>413</v>
      </c>
      <c r="Y43" s="6"/>
      <c r="Z43" s="6"/>
      <c r="AA43" s="6" t="s">
        <v>413</v>
      </c>
      <c r="AB43" s="6"/>
      <c r="AC43" s="6"/>
      <c r="AD43" s="6"/>
      <c r="AE43" s="6"/>
      <c r="AF43" s="6"/>
      <c r="AG43" s="6"/>
      <c r="AH43" s="6"/>
      <c r="AI43" s="6"/>
      <c r="AJ43" s="6"/>
      <c r="AK43" s="6"/>
      <c r="AL43" s="6"/>
      <c r="AM43" s="6" t="s">
        <v>413</v>
      </c>
      <c r="AN43" s="6"/>
    </row>
    <row r="44" spans="1:40" ht="12" customHeight="1" x14ac:dyDescent="0.2">
      <c r="A44" s="4">
        <v>41</v>
      </c>
      <c r="B44" s="6"/>
      <c r="C44" s="6"/>
      <c r="D44" s="6"/>
      <c r="E44" s="6"/>
      <c r="F44" s="6"/>
      <c r="G44" s="6"/>
      <c r="H44" s="6"/>
      <c r="I44" s="6"/>
      <c r="J44" s="6"/>
      <c r="K44" s="6"/>
      <c r="L44" s="6"/>
      <c r="M44" s="6"/>
      <c r="N44" s="6"/>
      <c r="O44" s="6"/>
      <c r="P44" s="6"/>
      <c r="Q44" s="6"/>
      <c r="R44" s="6"/>
      <c r="S44" s="6"/>
      <c r="T44" s="6"/>
      <c r="U44" s="6"/>
      <c r="V44" s="6"/>
      <c r="W44" s="6"/>
      <c r="X44" s="6"/>
      <c r="Y44" s="6"/>
      <c r="Z44" s="6"/>
      <c r="AA44" s="7"/>
      <c r="AB44" s="6"/>
      <c r="AC44" s="6"/>
      <c r="AD44" s="6"/>
      <c r="AE44" s="6"/>
      <c r="AF44" s="6"/>
      <c r="AG44" s="6"/>
      <c r="AH44" s="6"/>
      <c r="AI44" s="6"/>
      <c r="AJ44" s="6"/>
      <c r="AK44" s="6"/>
      <c r="AL44" s="6"/>
      <c r="AM44" s="6"/>
      <c r="AN44" s="6"/>
    </row>
    <row r="45" spans="1:40" ht="12" customHeight="1" x14ac:dyDescent="0.2">
      <c r="A45" s="4">
        <v>42</v>
      </c>
      <c r="B45" s="6"/>
      <c r="C45" s="6"/>
      <c r="D45" s="6"/>
      <c r="E45" s="6"/>
      <c r="F45" s="6"/>
      <c r="G45" s="6"/>
      <c r="H45" s="6"/>
      <c r="I45" s="6"/>
      <c r="J45" s="6"/>
      <c r="K45" s="6"/>
      <c r="L45" s="6"/>
      <c r="M45" s="6"/>
      <c r="N45" s="6"/>
      <c r="O45" s="6"/>
      <c r="P45" s="6"/>
      <c r="Q45" s="6"/>
      <c r="R45" s="6"/>
      <c r="S45" s="6"/>
      <c r="T45" s="4" t="s">
        <v>413</v>
      </c>
      <c r="U45" s="6"/>
      <c r="V45" s="6"/>
      <c r="W45" s="6"/>
      <c r="X45" s="6"/>
      <c r="Y45" s="6"/>
      <c r="Z45" s="6"/>
      <c r="AA45" s="7"/>
      <c r="AB45" s="6"/>
      <c r="AC45" s="6"/>
      <c r="AD45" s="6"/>
      <c r="AE45" s="6"/>
      <c r="AF45" s="6"/>
      <c r="AG45" s="6"/>
      <c r="AH45" s="6"/>
      <c r="AI45" s="6"/>
      <c r="AJ45" s="6"/>
      <c r="AK45" s="6"/>
      <c r="AL45" s="6"/>
      <c r="AM45" s="6"/>
      <c r="AN45" s="6"/>
    </row>
    <row r="46" spans="1:40" ht="12" customHeight="1" x14ac:dyDescent="0.2">
      <c r="A46" s="4">
        <v>43</v>
      </c>
      <c r="B46" s="6"/>
      <c r="C46" s="6"/>
      <c r="D46" s="6"/>
      <c r="E46" s="6"/>
      <c r="F46" s="6"/>
      <c r="G46" s="6"/>
      <c r="H46" s="6"/>
      <c r="I46" s="6"/>
      <c r="J46" s="6"/>
      <c r="K46" s="6"/>
      <c r="L46" s="6"/>
      <c r="M46" s="6"/>
      <c r="N46" s="6"/>
      <c r="O46" s="6"/>
      <c r="P46" s="6"/>
      <c r="Q46" s="6"/>
      <c r="R46" s="6"/>
      <c r="S46" s="6"/>
      <c r="T46" s="4" t="s">
        <v>413</v>
      </c>
      <c r="U46" s="6"/>
      <c r="V46" s="6"/>
      <c r="W46" s="6"/>
      <c r="X46" s="6"/>
      <c r="Y46" s="6"/>
      <c r="Z46" s="6"/>
      <c r="AA46" s="7"/>
      <c r="AB46" s="6"/>
      <c r="AC46" s="6"/>
      <c r="AD46" s="6"/>
      <c r="AE46" s="6"/>
      <c r="AF46" s="6"/>
      <c r="AG46" s="6"/>
      <c r="AH46" s="6"/>
      <c r="AI46" s="6"/>
      <c r="AJ46" s="6"/>
      <c r="AK46" s="6"/>
      <c r="AL46" s="6"/>
      <c r="AM46" s="6"/>
      <c r="AN46" s="6"/>
    </row>
    <row r="47" spans="1:40" ht="12" customHeight="1" x14ac:dyDescent="0.2">
      <c r="A47" s="4">
        <v>44</v>
      </c>
      <c r="B47" s="6"/>
      <c r="C47" s="6"/>
      <c r="D47" s="6"/>
      <c r="E47" s="6"/>
      <c r="F47" s="6"/>
      <c r="G47" s="6"/>
      <c r="H47" s="6"/>
      <c r="I47" s="6"/>
      <c r="J47" s="6"/>
      <c r="K47" s="6"/>
      <c r="L47" s="6"/>
      <c r="M47" s="6"/>
      <c r="N47" s="6"/>
      <c r="O47" s="6"/>
      <c r="P47" s="6"/>
      <c r="Q47" s="6"/>
      <c r="R47" s="6"/>
      <c r="S47" s="6"/>
      <c r="T47" s="4" t="s">
        <v>413</v>
      </c>
      <c r="U47" s="6"/>
      <c r="V47" s="6"/>
      <c r="W47" s="6"/>
      <c r="X47" s="6"/>
      <c r="Y47" s="6"/>
      <c r="Z47" s="6"/>
      <c r="AA47" s="7"/>
      <c r="AB47" s="6"/>
      <c r="AC47" s="6"/>
      <c r="AD47" s="6"/>
      <c r="AE47" s="6"/>
      <c r="AF47" s="6"/>
      <c r="AG47" s="6"/>
      <c r="AH47" s="6"/>
      <c r="AI47" s="6"/>
      <c r="AJ47" s="6"/>
      <c r="AK47" s="6"/>
      <c r="AL47" s="6"/>
      <c r="AM47" s="6"/>
      <c r="AN47" s="6"/>
    </row>
    <row r="48" spans="1:40" ht="12" customHeight="1" x14ac:dyDescent="0.2">
      <c r="A48" s="4">
        <v>45</v>
      </c>
      <c r="B48" s="6"/>
      <c r="C48" s="6"/>
      <c r="D48" s="6"/>
      <c r="E48" s="6"/>
      <c r="F48" s="6"/>
      <c r="G48" s="6"/>
      <c r="H48" s="6"/>
      <c r="I48" s="6"/>
      <c r="J48" s="6"/>
      <c r="K48" s="6"/>
      <c r="L48" s="6"/>
      <c r="M48" s="6"/>
      <c r="N48" s="6"/>
      <c r="O48" s="6"/>
      <c r="P48" s="6"/>
      <c r="Q48" s="6"/>
      <c r="R48" s="6"/>
      <c r="S48" s="6"/>
      <c r="T48" s="4" t="s">
        <v>413</v>
      </c>
      <c r="U48" s="6"/>
      <c r="V48" s="6"/>
      <c r="W48" s="6"/>
      <c r="X48" s="6"/>
      <c r="Y48" s="6"/>
      <c r="Z48" s="6"/>
      <c r="AA48" s="7"/>
      <c r="AB48" s="6"/>
      <c r="AC48" s="6"/>
      <c r="AD48" s="6"/>
      <c r="AE48" s="6"/>
      <c r="AF48" s="6"/>
      <c r="AG48" s="6"/>
      <c r="AH48" s="6"/>
      <c r="AI48" s="6"/>
      <c r="AJ48" s="6"/>
      <c r="AK48" s="6"/>
      <c r="AL48" s="6"/>
      <c r="AM48" s="6"/>
      <c r="AN48" s="6"/>
    </row>
    <row r="49" spans="1:40" ht="12" customHeight="1" x14ac:dyDescent="0.2">
      <c r="A49" s="4">
        <v>46</v>
      </c>
      <c r="B49" s="6"/>
      <c r="C49" s="6"/>
      <c r="D49" s="6"/>
      <c r="E49" s="6"/>
      <c r="F49" s="6"/>
      <c r="G49" s="6"/>
      <c r="H49" s="6"/>
      <c r="I49" s="6"/>
      <c r="J49" s="6"/>
      <c r="K49" s="6"/>
      <c r="L49" s="6"/>
      <c r="M49" s="6"/>
      <c r="N49" s="6"/>
      <c r="O49" s="6"/>
      <c r="P49" s="6"/>
      <c r="Q49" s="6"/>
      <c r="R49" s="6"/>
      <c r="S49" s="6"/>
      <c r="T49" s="4" t="s">
        <v>413</v>
      </c>
      <c r="U49" s="6"/>
      <c r="V49" s="6"/>
      <c r="W49" s="6"/>
      <c r="X49" s="6"/>
      <c r="Y49" s="6"/>
      <c r="Z49" s="6"/>
      <c r="AA49" s="7"/>
      <c r="AB49" s="6"/>
      <c r="AC49" s="6"/>
      <c r="AD49" s="6"/>
      <c r="AE49" s="6"/>
      <c r="AF49" s="6"/>
      <c r="AG49" s="6"/>
      <c r="AH49" s="6"/>
      <c r="AI49" s="6"/>
      <c r="AJ49" s="6"/>
      <c r="AK49" s="6"/>
      <c r="AL49" s="6"/>
      <c r="AM49" s="6"/>
      <c r="AN49" s="6"/>
    </row>
    <row r="50" spans="1:40" ht="12" customHeight="1" x14ac:dyDescent="0.2">
      <c r="A50" s="4">
        <v>47</v>
      </c>
      <c r="B50" s="6"/>
      <c r="C50" s="6"/>
      <c r="D50" s="6"/>
      <c r="E50" s="6"/>
      <c r="F50" s="6"/>
      <c r="G50" s="6"/>
      <c r="H50" s="6"/>
      <c r="I50" s="6"/>
      <c r="J50" s="6"/>
      <c r="K50" s="6"/>
      <c r="L50" s="6"/>
      <c r="M50" s="6"/>
      <c r="N50" s="6"/>
      <c r="O50" s="6"/>
      <c r="P50" s="6"/>
      <c r="Q50" s="6"/>
      <c r="R50" s="6"/>
      <c r="S50" s="6"/>
      <c r="T50" s="4" t="s">
        <v>413</v>
      </c>
      <c r="U50" s="6"/>
      <c r="V50" s="6"/>
      <c r="W50" s="6"/>
      <c r="X50" s="6"/>
      <c r="Y50" s="6"/>
      <c r="Z50" s="6"/>
      <c r="AA50" s="7"/>
      <c r="AB50" s="6"/>
      <c r="AC50" s="6"/>
      <c r="AD50" s="6"/>
      <c r="AE50" s="6"/>
      <c r="AF50" s="6"/>
      <c r="AG50" s="6"/>
      <c r="AH50" s="6"/>
      <c r="AI50" s="6"/>
      <c r="AJ50" s="6"/>
      <c r="AK50" s="6"/>
      <c r="AL50" s="6"/>
      <c r="AM50" s="6"/>
      <c r="AN50" s="6"/>
    </row>
    <row r="51" spans="1:40" ht="12" customHeight="1" x14ac:dyDescent="0.2">
      <c r="A51" s="4">
        <v>48</v>
      </c>
      <c r="B51" s="6"/>
      <c r="C51" s="6"/>
      <c r="D51" s="6"/>
      <c r="E51" s="6"/>
      <c r="F51" s="6"/>
      <c r="G51" s="6"/>
      <c r="H51" s="6"/>
      <c r="I51" s="6"/>
      <c r="J51" s="6"/>
      <c r="K51" s="6"/>
      <c r="L51" s="6"/>
      <c r="M51" s="6"/>
      <c r="N51" s="6"/>
      <c r="O51" s="6"/>
      <c r="P51" s="6"/>
      <c r="Q51" s="6"/>
      <c r="R51" s="6"/>
      <c r="S51" s="6"/>
      <c r="T51" s="4" t="s">
        <v>413</v>
      </c>
      <c r="U51" s="6"/>
      <c r="V51" s="6"/>
      <c r="W51" s="6"/>
      <c r="X51" s="6"/>
      <c r="Y51" s="6"/>
      <c r="Z51" s="6"/>
      <c r="AA51" s="7"/>
      <c r="AB51" s="6"/>
      <c r="AC51" s="6"/>
      <c r="AD51" s="6"/>
      <c r="AE51" s="6"/>
      <c r="AF51" s="6"/>
      <c r="AG51" s="6"/>
      <c r="AH51" s="6"/>
      <c r="AI51" s="6"/>
      <c r="AJ51" s="6"/>
      <c r="AK51" s="6"/>
      <c r="AL51" s="6"/>
      <c r="AM51" s="6"/>
      <c r="AN51" s="6"/>
    </row>
    <row r="52" spans="1:40" ht="12" customHeight="1" x14ac:dyDescent="0.2">
      <c r="A52" s="4">
        <v>49</v>
      </c>
      <c r="B52" s="6"/>
      <c r="C52" s="6"/>
      <c r="D52" s="6"/>
      <c r="E52" s="6"/>
      <c r="F52" s="6"/>
      <c r="G52" s="6"/>
      <c r="H52" s="6"/>
      <c r="I52" s="6"/>
      <c r="J52" s="6"/>
      <c r="K52" s="6"/>
      <c r="L52" s="6"/>
      <c r="M52" s="6"/>
      <c r="N52" s="6"/>
      <c r="O52" s="6"/>
      <c r="P52" s="6"/>
      <c r="Q52" s="6"/>
      <c r="R52" s="6"/>
      <c r="S52" s="6"/>
      <c r="T52" s="4" t="s">
        <v>413</v>
      </c>
      <c r="U52" s="6"/>
      <c r="V52" s="6"/>
      <c r="W52" s="6"/>
      <c r="X52" s="6"/>
      <c r="Y52" s="6"/>
      <c r="Z52" s="6"/>
      <c r="AA52" s="7"/>
      <c r="AB52" s="6"/>
      <c r="AC52" s="6"/>
      <c r="AD52" s="6"/>
      <c r="AE52" s="6"/>
      <c r="AF52" s="6"/>
      <c r="AG52" s="6"/>
      <c r="AH52" s="6"/>
      <c r="AI52" s="6"/>
      <c r="AJ52" s="6"/>
      <c r="AK52" s="6"/>
      <c r="AL52" s="6"/>
      <c r="AM52" s="6"/>
      <c r="AN52" s="6"/>
    </row>
    <row r="53" spans="1:40" ht="12" customHeight="1" x14ac:dyDescent="0.2">
      <c r="A53" s="4">
        <v>50</v>
      </c>
      <c r="B53" s="6"/>
      <c r="C53" s="6"/>
      <c r="D53" s="6"/>
      <c r="E53" s="6"/>
      <c r="F53" s="6"/>
      <c r="G53" s="6"/>
      <c r="H53" s="6"/>
      <c r="I53" s="6"/>
      <c r="J53" s="6"/>
      <c r="K53" s="6"/>
      <c r="L53" s="6"/>
      <c r="M53" s="6"/>
      <c r="N53" s="6"/>
      <c r="O53" s="6"/>
      <c r="P53" s="6"/>
      <c r="Q53" s="6"/>
      <c r="R53" s="6"/>
      <c r="S53" s="6"/>
      <c r="T53" s="4" t="s">
        <v>413</v>
      </c>
      <c r="U53" s="6"/>
      <c r="V53" s="6"/>
      <c r="W53" s="6"/>
      <c r="X53" s="6"/>
      <c r="Y53" s="6"/>
      <c r="Z53" s="4" t="s">
        <v>414</v>
      </c>
      <c r="AA53" s="7"/>
      <c r="AB53" s="6"/>
      <c r="AC53" s="6"/>
      <c r="AD53" s="6"/>
      <c r="AE53" s="6"/>
      <c r="AF53" s="6"/>
      <c r="AG53" s="6"/>
      <c r="AH53" s="6"/>
      <c r="AI53" s="6"/>
      <c r="AJ53" s="6"/>
      <c r="AK53" s="6"/>
      <c r="AL53" s="6"/>
      <c r="AM53" s="6"/>
      <c r="AN53" s="6"/>
    </row>
    <row r="54" spans="1:40" ht="12" customHeight="1" x14ac:dyDescent="0.2">
      <c r="A54" s="4">
        <v>51</v>
      </c>
      <c r="B54" s="6"/>
      <c r="C54" s="6"/>
      <c r="D54" s="6"/>
      <c r="E54" s="6"/>
      <c r="F54" s="6"/>
      <c r="G54" s="4" t="s">
        <v>413</v>
      </c>
      <c r="H54" s="4" t="s">
        <v>413</v>
      </c>
      <c r="I54" s="6"/>
      <c r="J54" s="6"/>
      <c r="K54" s="6"/>
      <c r="L54" s="4" t="s">
        <v>413</v>
      </c>
      <c r="M54" s="6"/>
      <c r="N54" s="6"/>
      <c r="O54" s="6"/>
      <c r="P54" s="4" t="s">
        <v>413</v>
      </c>
      <c r="Q54" s="6"/>
      <c r="R54" s="6"/>
      <c r="S54" s="6"/>
      <c r="T54" s="6"/>
      <c r="U54" s="6"/>
      <c r="V54" s="6"/>
      <c r="W54" s="6"/>
      <c r="X54" s="6"/>
      <c r="Y54" s="6"/>
      <c r="Z54" s="6"/>
      <c r="AA54" s="6" t="s">
        <v>413</v>
      </c>
      <c r="AB54" s="6"/>
      <c r="AC54" s="6"/>
      <c r="AD54" s="4" t="s">
        <v>413</v>
      </c>
      <c r="AE54" s="6" t="s">
        <v>413</v>
      </c>
      <c r="AF54" s="6"/>
      <c r="AG54" s="6"/>
      <c r="AH54" s="6"/>
      <c r="AI54" s="6"/>
      <c r="AJ54" s="6"/>
      <c r="AK54" s="6" t="s">
        <v>413</v>
      </c>
      <c r="AL54" s="6"/>
      <c r="AM54" s="6"/>
      <c r="AN54" s="6"/>
    </row>
    <row r="55" spans="1:40" ht="12" customHeight="1" x14ac:dyDescent="0.2">
      <c r="A55" s="4">
        <v>52</v>
      </c>
      <c r="B55" s="6"/>
      <c r="C55" s="6"/>
      <c r="D55" s="6"/>
      <c r="E55" s="4" t="s">
        <v>413</v>
      </c>
      <c r="F55" s="6"/>
      <c r="G55" s="6"/>
      <c r="H55" s="6"/>
      <c r="I55" s="6"/>
      <c r="J55" s="6"/>
      <c r="K55" s="6"/>
      <c r="L55" s="4" t="s">
        <v>413</v>
      </c>
      <c r="M55" s="6"/>
      <c r="N55" s="6"/>
      <c r="O55" s="6"/>
      <c r="P55" s="6"/>
      <c r="Q55" s="6"/>
      <c r="R55" s="6"/>
      <c r="S55" s="6"/>
      <c r="T55" s="6"/>
      <c r="U55" s="6"/>
      <c r="V55" s="6" t="s">
        <v>413</v>
      </c>
      <c r="W55" s="6"/>
      <c r="X55" s="6"/>
      <c r="Y55" s="6"/>
      <c r="Z55" s="6"/>
      <c r="AA55" s="7"/>
      <c r="AB55" s="6"/>
      <c r="AC55" s="6"/>
      <c r="AD55" s="6"/>
      <c r="AE55" s="6"/>
      <c r="AF55" s="6"/>
      <c r="AG55" s="6"/>
      <c r="AH55" s="6"/>
      <c r="AI55" s="6"/>
      <c r="AJ55" s="6"/>
      <c r="AK55" s="6"/>
      <c r="AL55" s="6"/>
      <c r="AM55" s="6"/>
      <c r="AN55" s="6"/>
    </row>
    <row r="56" spans="1:40" ht="12" customHeight="1" x14ac:dyDescent="0.2">
      <c r="A56" s="4">
        <v>53</v>
      </c>
      <c r="B56" s="4" t="s">
        <v>413</v>
      </c>
      <c r="C56" s="6"/>
      <c r="D56" s="4" t="s">
        <v>413</v>
      </c>
      <c r="E56" s="6"/>
      <c r="F56" s="6"/>
      <c r="G56" s="4" t="s">
        <v>413</v>
      </c>
      <c r="H56" s="6"/>
      <c r="I56" s="6"/>
      <c r="J56" s="6"/>
      <c r="K56" s="4" t="s">
        <v>413</v>
      </c>
      <c r="L56" s="4" t="s">
        <v>413</v>
      </c>
      <c r="M56" s="6"/>
      <c r="N56" s="6"/>
      <c r="O56" s="6"/>
      <c r="P56" s="4" t="s">
        <v>413</v>
      </c>
      <c r="Q56" s="6"/>
      <c r="R56" s="6"/>
      <c r="S56" s="4" t="s">
        <v>413</v>
      </c>
      <c r="T56" s="6"/>
      <c r="U56" s="6"/>
      <c r="V56" s="6"/>
      <c r="W56" s="6"/>
      <c r="X56" s="6"/>
      <c r="Y56" s="6"/>
      <c r="Z56" s="6"/>
      <c r="AA56" s="6" t="s">
        <v>413</v>
      </c>
      <c r="AB56" s="6"/>
      <c r="AC56" s="6" t="s">
        <v>413</v>
      </c>
      <c r="AD56" s="6"/>
      <c r="AE56" s="6"/>
      <c r="AF56" s="6"/>
      <c r="AG56" s="6"/>
      <c r="AH56" s="6"/>
      <c r="AI56" s="6"/>
      <c r="AJ56" s="6"/>
      <c r="AK56" s="6"/>
      <c r="AL56" s="6"/>
      <c r="AM56" s="6"/>
      <c r="AN56" s="6"/>
    </row>
    <row r="57" spans="1:40" ht="12" customHeight="1" x14ac:dyDescent="0.2">
      <c r="A57" s="4">
        <v>54</v>
      </c>
      <c r="B57" s="4" t="s">
        <v>413</v>
      </c>
      <c r="C57" s="6"/>
      <c r="D57" s="6"/>
      <c r="E57" s="4" t="s">
        <v>413</v>
      </c>
      <c r="F57" s="6"/>
      <c r="G57" s="6"/>
      <c r="H57" s="6"/>
      <c r="I57" s="6"/>
      <c r="J57" s="6"/>
      <c r="K57" s="6"/>
      <c r="L57" s="4" t="s">
        <v>413</v>
      </c>
      <c r="M57" s="6"/>
      <c r="N57" s="6"/>
      <c r="O57" s="6"/>
      <c r="P57" s="6"/>
      <c r="Q57" s="6"/>
      <c r="R57" s="6"/>
      <c r="S57" s="6"/>
      <c r="T57" s="6"/>
      <c r="U57" s="6"/>
      <c r="V57" s="6" t="s">
        <v>413</v>
      </c>
      <c r="W57" s="6"/>
      <c r="X57" s="6"/>
      <c r="Y57" s="6"/>
      <c r="Z57" s="6"/>
      <c r="AA57" s="6" t="s">
        <v>413</v>
      </c>
      <c r="AB57" s="6"/>
      <c r="AC57" s="6"/>
      <c r="AD57" s="6"/>
      <c r="AE57" s="6"/>
      <c r="AF57" s="6"/>
      <c r="AG57" s="6"/>
      <c r="AH57" s="6"/>
      <c r="AI57" s="6"/>
      <c r="AJ57" s="6"/>
      <c r="AK57" s="6" t="s">
        <v>413</v>
      </c>
      <c r="AL57" s="6"/>
      <c r="AM57" s="6"/>
      <c r="AN57" s="6"/>
    </row>
    <row r="58" spans="1:40" ht="12" customHeight="1" x14ac:dyDescent="0.2">
      <c r="A58" s="4">
        <v>55</v>
      </c>
      <c r="B58" s="6"/>
      <c r="C58" s="6"/>
      <c r="D58" s="6"/>
      <c r="E58" s="4" t="s">
        <v>413</v>
      </c>
      <c r="F58" s="6"/>
      <c r="G58" s="6"/>
      <c r="H58" s="4" t="s">
        <v>413</v>
      </c>
      <c r="I58" s="6"/>
      <c r="J58" s="6"/>
      <c r="K58" s="6"/>
      <c r="L58" s="4" t="s">
        <v>413</v>
      </c>
      <c r="M58" s="6"/>
      <c r="N58" s="6"/>
      <c r="O58" s="6"/>
      <c r="P58" s="6"/>
      <c r="Q58" s="6"/>
      <c r="R58" s="6"/>
      <c r="S58" s="6"/>
      <c r="T58" s="6"/>
      <c r="U58" s="6"/>
      <c r="V58" s="6" t="s">
        <v>413</v>
      </c>
      <c r="W58" s="6"/>
      <c r="X58" s="6"/>
      <c r="Y58" s="6"/>
      <c r="Z58" s="6"/>
      <c r="AA58" s="6" t="s">
        <v>413</v>
      </c>
      <c r="AB58" s="6"/>
      <c r="AC58" s="6"/>
      <c r="AD58" s="6"/>
      <c r="AE58" s="6"/>
      <c r="AF58" s="6"/>
      <c r="AG58" s="6"/>
      <c r="AH58" s="6"/>
      <c r="AI58" s="6"/>
      <c r="AJ58" s="6"/>
      <c r="AK58" s="6"/>
      <c r="AL58" s="6"/>
      <c r="AM58" s="6"/>
      <c r="AN58" s="6"/>
    </row>
    <row r="59" spans="1:40" ht="12" customHeight="1" x14ac:dyDescent="0.2">
      <c r="A59" s="4">
        <v>56</v>
      </c>
      <c r="B59" s="6"/>
      <c r="C59" s="6"/>
      <c r="D59" s="6"/>
      <c r="E59" s="4" t="s">
        <v>413</v>
      </c>
      <c r="F59" s="6"/>
      <c r="G59" s="6"/>
      <c r="H59" s="6"/>
      <c r="I59" s="6"/>
      <c r="J59" s="6"/>
      <c r="K59" s="4" t="s">
        <v>413</v>
      </c>
      <c r="L59" s="6"/>
      <c r="M59" s="6"/>
      <c r="N59" s="6"/>
      <c r="O59" s="6"/>
      <c r="P59" s="4" t="s">
        <v>413</v>
      </c>
      <c r="Q59" s="6"/>
      <c r="R59" s="6"/>
      <c r="S59" s="6"/>
      <c r="T59" s="6"/>
      <c r="U59" s="6"/>
      <c r="V59" s="6" t="s">
        <v>413</v>
      </c>
      <c r="W59" s="6"/>
      <c r="X59" s="6"/>
      <c r="Y59" s="6"/>
      <c r="Z59" s="6"/>
      <c r="AA59" s="7"/>
      <c r="AB59" s="6"/>
      <c r="AC59" s="6" t="s">
        <v>413</v>
      </c>
      <c r="AD59" s="6"/>
      <c r="AE59" s="6"/>
      <c r="AF59" s="6"/>
      <c r="AG59" s="6"/>
      <c r="AH59" s="6"/>
      <c r="AI59" s="6"/>
      <c r="AJ59" s="6"/>
      <c r="AK59" s="6" t="s">
        <v>413</v>
      </c>
      <c r="AL59" s="6"/>
      <c r="AM59" s="6"/>
      <c r="AN59" s="6" t="s">
        <v>413</v>
      </c>
    </row>
    <row r="60" spans="1:40" ht="12" customHeight="1" x14ac:dyDescent="0.2">
      <c r="A60" s="4">
        <v>57</v>
      </c>
      <c r="B60" s="6"/>
      <c r="C60" s="6"/>
      <c r="D60" s="6"/>
      <c r="E60" s="6"/>
      <c r="F60" s="6"/>
      <c r="G60" s="6"/>
      <c r="H60" s="6"/>
      <c r="I60" s="6"/>
      <c r="J60" s="6"/>
      <c r="K60" s="6"/>
      <c r="L60" s="6"/>
      <c r="M60" s="6"/>
      <c r="N60" s="6"/>
      <c r="O60" s="6"/>
      <c r="P60" s="6"/>
      <c r="Q60" s="6"/>
      <c r="R60" s="6"/>
      <c r="S60" s="6"/>
      <c r="T60" s="6"/>
      <c r="U60" s="6"/>
      <c r="V60" s="6"/>
      <c r="W60" s="6"/>
      <c r="X60" s="6"/>
      <c r="Y60" s="6"/>
      <c r="Z60" s="6"/>
      <c r="AA60" s="7"/>
      <c r="AB60" s="6"/>
      <c r="AC60" s="6"/>
      <c r="AD60" s="6"/>
      <c r="AE60" s="6"/>
      <c r="AF60" s="6"/>
      <c r="AG60" s="6"/>
      <c r="AH60" s="6"/>
      <c r="AI60" s="6" t="s">
        <v>413</v>
      </c>
      <c r="AJ60" s="6"/>
      <c r="AK60" s="6"/>
      <c r="AL60" s="6"/>
      <c r="AM60" s="6"/>
      <c r="AN60" s="6"/>
    </row>
    <row r="61" spans="1:40" ht="12" customHeight="1" x14ac:dyDescent="0.2">
      <c r="A61" s="4">
        <v>58</v>
      </c>
      <c r="B61" s="6"/>
      <c r="C61" s="6"/>
      <c r="D61" s="6"/>
      <c r="E61" s="6"/>
      <c r="F61" s="6"/>
      <c r="G61" s="6"/>
      <c r="H61" s="6"/>
      <c r="I61" s="6"/>
      <c r="J61" s="4" t="s">
        <v>413</v>
      </c>
      <c r="K61" s="6"/>
      <c r="L61" s="6"/>
      <c r="M61" s="6"/>
      <c r="N61" s="6"/>
      <c r="O61" s="6"/>
      <c r="P61" s="6"/>
      <c r="Q61" s="4" t="s">
        <v>413</v>
      </c>
      <c r="R61" s="6"/>
      <c r="S61" s="6"/>
      <c r="T61" s="6"/>
      <c r="U61" s="6"/>
      <c r="V61" s="6"/>
      <c r="W61" s="6"/>
      <c r="X61" s="6"/>
      <c r="Y61" s="6"/>
      <c r="Z61" s="6"/>
      <c r="AA61" s="7"/>
      <c r="AB61" s="6"/>
      <c r="AC61" s="6"/>
      <c r="AD61" s="6"/>
      <c r="AE61" s="6"/>
      <c r="AF61" s="6"/>
      <c r="AG61" s="6"/>
      <c r="AH61" s="6"/>
      <c r="AI61" s="6"/>
      <c r="AJ61" s="6"/>
      <c r="AK61" s="6"/>
      <c r="AL61" s="6"/>
      <c r="AM61" s="6"/>
      <c r="AN61" s="6"/>
    </row>
    <row r="62" spans="1:40" ht="12" customHeight="1" x14ac:dyDescent="0.2">
      <c r="A62" s="4">
        <v>59</v>
      </c>
      <c r="B62" s="6"/>
      <c r="C62" s="6"/>
      <c r="D62" s="6"/>
      <c r="E62" s="6"/>
      <c r="F62" s="6"/>
      <c r="G62" s="6"/>
      <c r="H62" s="6"/>
      <c r="I62" s="6"/>
      <c r="J62" s="4" t="s">
        <v>413</v>
      </c>
      <c r="K62" s="6"/>
      <c r="L62" s="6"/>
      <c r="M62" s="6"/>
      <c r="N62" s="6"/>
      <c r="O62" s="6"/>
      <c r="P62" s="6"/>
      <c r="Q62" s="4" t="s">
        <v>413</v>
      </c>
      <c r="R62" s="6"/>
      <c r="S62" s="6"/>
      <c r="T62" s="6"/>
      <c r="U62" s="6"/>
      <c r="V62" s="6"/>
      <c r="W62" s="6"/>
      <c r="X62" s="6"/>
      <c r="Y62" s="6"/>
      <c r="Z62" s="6"/>
      <c r="AA62" s="7"/>
      <c r="AB62" s="6"/>
      <c r="AC62" s="6"/>
      <c r="AD62" s="6"/>
      <c r="AE62" s="6"/>
      <c r="AF62" s="6"/>
      <c r="AG62" s="6"/>
      <c r="AH62" s="6"/>
      <c r="AI62" s="6"/>
      <c r="AJ62" s="6"/>
      <c r="AK62" s="6"/>
      <c r="AL62" s="6"/>
      <c r="AM62" s="6"/>
      <c r="AN62" s="6"/>
    </row>
    <row r="63" spans="1:40" ht="12" customHeight="1" x14ac:dyDescent="0.2">
      <c r="A63" s="4">
        <v>60</v>
      </c>
      <c r="B63" s="6"/>
      <c r="C63" s="6"/>
      <c r="D63" s="6"/>
      <c r="E63" s="6"/>
      <c r="F63" s="6"/>
      <c r="G63" s="6"/>
      <c r="H63" s="6"/>
      <c r="I63" s="6"/>
      <c r="J63" s="4" t="s">
        <v>413</v>
      </c>
      <c r="K63" s="6"/>
      <c r="L63" s="6"/>
      <c r="M63" s="6"/>
      <c r="N63" s="6"/>
      <c r="O63" s="6"/>
      <c r="P63" s="6"/>
      <c r="Q63" s="4" t="s">
        <v>413</v>
      </c>
      <c r="R63" s="6"/>
      <c r="S63" s="6"/>
      <c r="T63" s="6"/>
      <c r="U63" s="6"/>
      <c r="V63" s="6"/>
      <c r="W63" s="6"/>
      <c r="X63" s="6"/>
      <c r="Y63" s="6"/>
      <c r="Z63" s="6"/>
      <c r="AA63" s="7"/>
      <c r="AB63" s="6"/>
      <c r="AC63" s="6"/>
      <c r="AD63" s="6"/>
      <c r="AE63" s="6"/>
      <c r="AF63" s="6"/>
      <c r="AG63" s="6"/>
      <c r="AH63" s="6"/>
      <c r="AI63" s="6"/>
      <c r="AJ63" s="6"/>
      <c r="AK63" s="6"/>
      <c r="AL63" s="6"/>
      <c r="AM63" s="6"/>
      <c r="AN63" s="6"/>
    </row>
    <row r="64" spans="1:40" ht="12" customHeight="1" x14ac:dyDescent="0.2">
      <c r="A64" s="4">
        <v>61</v>
      </c>
      <c r="B64" s="6"/>
      <c r="C64" s="6"/>
      <c r="D64" s="6"/>
      <c r="E64" s="6"/>
      <c r="F64" s="6"/>
      <c r="G64" s="6"/>
      <c r="H64" s="6"/>
      <c r="I64" s="6"/>
      <c r="J64" s="4" t="s">
        <v>413</v>
      </c>
      <c r="K64" s="6"/>
      <c r="L64" s="6"/>
      <c r="M64" s="6"/>
      <c r="N64" s="6"/>
      <c r="O64" s="6"/>
      <c r="P64" s="6"/>
      <c r="Q64" s="4" t="s">
        <v>413</v>
      </c>
      <c r="R64" s="6"/>
      <c r="S64" s="6"/>
      <c r="T64" s="6"/>
      <c r="U64" s="6"/>
      <c r="V64" s="6"/>
      <c r="W64" s="6"/>
      <c r="X64" s="6"/>
      <c r="Y64" s="6"/>
      <c r="Z64" s="6"/>
      <c r="AA64" s="7"/>
      <c r="AB64" s="6"/>
      <c r="AC64" s="6"/>
      <c r="AD64" s="6"/>
      <c r="AE64" s="6"/>
      <c r="AF64" s="6"/>
      <c r="AG64" s="6"/>
      <c r="AH64" s="6"/>
      <c r="AI64" s="6"/>
      <c r="AJ64" s="6"/>
      <c r="AK64" s="6"/>
      <c r="AL64" s="6"/>
      <c r="AM64" s="6"/>
      <c r="AN64" s="6"/>
    </row>
    <row r="65" spans="1:40" ht="12" customHeight="1" x14ac:dyDescent="0.2">
      <c r="A65" s="4">
        <v>62</v>
      </c>
      <c r="B65" s="6"/>
      <c r="C65" s="6"/>
      <c r="D65" s="6"/>
      <c r="E65" s="6"/>
      <c r="F65" s="6"/>
      <c r="G65" s="6"/>
      <c r="H65" s="6"/>
      <c r="I65" s="6"/>
      <c r="J65" s="6"/>
      <c r="K65" s="6"/>
      <c r="L65" s="4" t="s">
        <v>413</v>
      </c>
      <c r="M65" s="6"/>
      <c r="N65" s="6"/>
      <c r="O65" s="6"/>
      <c r="P65" s="6"/>
      <c r="Q65" s="6"/>
      <c r="R65" s="6"/>
      <c r="S65" s="6"/>
      <c r="T65" s="6"/>
      <c r="U65" s="6"/>
      <c r="V65" s="6"/>
      <c r="W65" s="6"/>
      <c r="X65" s="6"/>
      <c r="Y65" s="6"/>
      <c r="Z65" s="6"/>
      <c r="AA65" s="7"/>
      <c r="AB65" s="6"/>
      <c r="AC65" s="6" t="s">
        <v>413</v>
      </c>
      <c r="AD65" s="6"/>
      <c r="AE65" s="6"/>
      <c r="AF65" s="6"/>
      <c r="AG65" s="6"/>
      <c r="AH65" s="6"/>
      <c r="AI65" s="6"/>
      <c r="AJ65" s="6"/>
      <c r="AK65" s="6"/>
      <c r="AL65" s="6"/>
      <c r="AM65" s="6"/>
      <c r="AN65" s="6"/>
    </row>
    <row r="66" spans="1:40" ht="12" customHeight="1" x14ac:dyDescent="0.2">
      <c r="A66" s="4">
        <v>63</v>
      </c>
      <c r="B66" s="6"/>
      <c r="C66" s="6"/>
      <c r="D66" s="6"/>
      <c r="E66" s="6"/>
      <c r="F66" s="6"/>
      <c r="G66" s="6"/>
      <c r="H66" s="6"/>
      <c r="I66" s="6"/>
      <c r="J66" s="6"/>
      <c r="K66" s="6"/>
      <c r="L66" s="6"/>
      <c r="M66" s="6"/>
      <c r="N66" s="6"/>
      <c r="O66" s="6"/>
      <c r="P66" s="6"/>
      <c r="Q66" s="6"/>
      <c r="R66" s="6"/>
      <c r="S66" s="6"/>
      <c r="T66" s="6"/>
      <c r="U66" s="6"/>
      <c r="V66" s="6"/>
      <c r="W66" s="6"/>
      <c r="X66" s="6"/>
      <c r="Y66" s="6"/>
      <c r="Z66" s="6"/>
      <c r="AA66" s="7"/>
      <c r="AB66" s="6"/>
      <c r="AC66" s="6"/>
      <c r="AD66" s="6"/>
      <c r="AE66" s="6"/>
      <c r="AF66" s="4" t="s">
        <v>414</v>
      </c>
      <c r="AG66" s="6"/>
      <c r="AH66" s="6"/>
      <c r="AI66" s="6"/>
      <c r="AJ66" s="6"/>
      <c r="AK66" s="6"/>
      <c r="AL66" s="6"/>
      <c r="AM66" s="6"/>
      <c r="AN66" s="6"/>
    </row>
    <row r="67" spans="1:40" ht="12" customHeight="1" x14ac:dyDescent="0.2">
      <c r="A67" s="4">
        <v>64</v>
      </c>
      <c r="B67" s="6"/>
      <c r="C67" s="6"/>
      <c r="D67" s="6"/>
      <c r="E67" s="6"/>
      <c r="F67" s="6"/>
      <c r="G67" s="6"/>
      <c r="H67" s="6"/>
      <c r="I67" s="6"/>
      <c r="J67" s="6"/>
      <c r="K67" s="6"/>
      <c r="L67" s="6"/>
      <c r="M67" s="6"/>
      <c r="N67" s="6"/>
      <c r="O67" s="6"/>
      <c r="P67" s="6"/>
      <c r="Q67" s="6"/>
      <c r="R67" s="6"/>
      <c r="S67" s="6"/>
      <c r="T67" s="6"/>
      <c r="U67" s="6"/>
      <c r="V67" s="6"/>
      <c r="W67" s="6"/>
      <c r="X67" s="6" t="s">
        <v>413</v>
      </c>
      <c r="Y67" s="6"/>
      <c r="Z67" s="6"/>
      <c r="AA67" s="7"/>
      <c r="AB67" s="6"/>
      <c r="AC67" s="6"/>
      <c r="AD67" s="6"/>
      <c r="AE67" s="6"/>
      <c r="AF67" s="6"/>
      <c r="AG67" s="6"/>
      <c r="AH67" s="6"/>
      <c r="AI67" s="6" t="s">
        <v>413</v>
      </c>
      <c r="AJ67" s="6"/>
      <c r="AK67" s="6"/>
      <c r="AL67" s="6"/>
      <c r="AM67" s="6"/>
      <c r="AN67" s="6"/>
    </row>
    <row r="68" spans="1:40" ht="12" customHeight="1" x14ac:dyDescent="0.2">
      <c r="A68" s="4">
        <v>65</v>
      </c>
      <c r="B68" s="6"/>
      <c r="C68" s="6"/>
      <c r="D68" s="6"/>
      <c r="E68" s="6"/>
      <c r="F68" s="6"/>
      <c r="G68" s="6"/>
      <c r="H68" s="6"/>
      <c r="I68" s="6"/>
      <c r="J68" s="6"/>
      <c r="K68" s="6"/>
      <c r="L68" s="6"/>
      <c r="M68" s="6"/>
      <c r="N68" s="6"/>
      <c r="O68" s="6"/>
      <c r="P68" s="6"/>
      <c r="Q68" s="6"/>
      <c r="R68" s="6"/>
      <c r="S68" s="6"/>
      <c r="T68" s="6"/>
      <c r="U68" s="6"/>
      <c r="V68" s="6"/>
      <c r="W68" s="6"/>
      <c r="X68" s="6"/>
      <c r="Y68" s="6"/>
      <c r="Z68" s="6"/>
      <c r="AA68" s="7"/>
      <c r="AB68" s="6"/>
      <c r="AC68" s="6"/>
      <c r="AD68" s="6"/>
      <c r="AE68" s="6"/>
      <c r="AF68" s="6"/>
      <c r="AG68" s="6"/>
      <c r="AH68" s="6"/>
      <c r="AI68" s="6"/>
      <c r="AJ68" s="6"/>
      <c r="AK68" s="6"/>
      <c r="AL68" s="6"/>
      <c r="AM68" s="6"/>
      <c r="AN68" s="6"/>
    </row>
    <row r="69" spans="1:40" ht="12" customHeight="1" x14ac:dyDescent="0.2">
      <c r="A69" s="4">
        <v>66</v>
      </c>
      <c r="B69" s="6"/>
      <c r="C69" s="6"/>
      <c r="D69" s="6"/>
      <c r="E69" s="6"/>
      <c r="F69" s="6"/>
      <c r="G69" s="6"/>
      <c r="H69" s="6"/>
      <c r="I69" s="6"/>
      <c r="J69" s="6"/>
      <c r="K69" s="6"/>
      <c r="L69" s="6"/>
      <c r="M69" s="6"/>
      <c r="N69" s="6"/>
      <c r="O69" s="6"/>
      <c r="P69" s="6"/>
      <c r="Q69" s="6"/>
      <c r="R69" s="6"/>
      <c r="S69" s="6"/>
      <c r="T69" s="6"/>
      <c r="U69" s="6"/>
      <c r="V69" s="6"/>
      <c r="W69" s="6"/>
      <c r="X69" s="6"/>
      <c r="Y69" s="6"/>
      <c r="Z69" s="6"/>
      <c r="AA69" s="6" t="s">
        <v>413</v>
      </c>
      <c r="AB69" s="6"/>
      <c r="AC69" s="6"/>
      <c r="AD69" s="6"/>
      <c r="AE69" s="6"/>
      <c r="AF69" s="6"/>
      <c r="AG69" s="6"/>
      <c r="AH69" s="6"/>
      <c r="AI69" s="6"/>
      <c r="AJ69" s="6"/>
      <c r="AK69" s="6"/>
      <c r="AL69" s="6"/>
      <c r="AM69" s="6"/>
      <c r="AN69" s="6"/>
    </row>
    <row r="70" spans="1:40" ht="12" customHeight="1" x14ac:dyDescent="0.2">
      <c r="A70" s="4">
        <v>67</v>
      </c>
      <c r="B70" s="6"/>
      <c r="C70" s="6"/>
      <c r="D70" s="6"/>
      <c r="E70" s="6"/>
      <c r="F70" s="6"/>
      <c r="G70" s="6"/>
      <c r="H70" s="6"/>
      <c r="I70" s="6"/>
      <c r="J70" s="6"/>
      <c r="K70" s="6"/>
      <c r="L70" s="6"/>
      <c r="M70" s="6"/>
      <c r="N70" s="6"/>
      <c r="O70" s="6"/>
      <c r="P70" s="6"/>
      <c r="Q70" s="6"/>
      <c r="R70" s="6"/>
      <c r="S70" s="6"/>
      <c r="T70" s="6"/>
      <c r="U70" s="6"/>
      <c r="V70" s="6"/>
      <c r="W70" s="6"/>
      <c r="X70" s="6"/>
      <c r="Y70" s="6"/>
      <c r="Z70" s="6"/>
      <c r="AA70" s="7"/>
      <c r="AB70" s="6"/>
      <c r="AC70" s="6"/>
      <c r="AD70" s="6"/>
      <c r="AE70" s="6"/>
      <c r="AF70" s="6"/>
      <c r="AG70" s="6"/>
      <c r="AH70" s="6"/>
      <c r="AI70" s="6"/>
      <c r="AJ70" s="6"/>
      <c r="AK70" s="6"/>
      <c r="AL70" s="6"/>
      <c r="AM70" s="6"/>
      <c r="AN70" s="6"/>
    </row>
    <row r="71" spans="1:40" ht="12" customHeight="1" x14ac:dyDescent="0.2">
      <c r="A71" s="4">
        <v>68</v>
      </c>
      <c r="B71" s="6"/>
      <c r="C71" s="6"/>
      <c r="D71" s="6"/>
      <c r="E71" s="4" t="s">
        <v>413</v>
      </c>
      <c r="F71" s="6"/>
      <c r="G71" s="6"/>
      <c r="H71" s="6"/>
      <c r="I71" s="6"/>
      <c r="J71" s="6"/>
      <c r="K71" s="6"/>
      <c r="L71" s="6"/>
      <c r="M71" s="6"/>
      <c r="N71" s="6"/>
      <c r="O71" s="6"/>
      <c r="P71" s="6"/>
      <c r="Q71" s="6"/>
      <c r="R71" s="6"/>
      <c r="S71" s="6"/>
      <c r="T71" s="6"/>
      <c r="U71" s="6"/>
      <c r="V71" s="6"/>
      <c r="W71" s="6"/>
      <c r="X71" s="6"/>
      <c r="Y71" s="6"/>
      <c r="Z71" s="6"/>
      <c r="AA71" s="7"/>
      <c r="AB71" s="6"/>
      <c r="AC71" s="6"/>
      <c r="AD71" s="4" t="s">
        <v>413</v>
      </c>
      <c r="AE71" s="6"/>
      <c r="AF71" s="6"/>
      <c r="AG71" s="6"/>
      <c r="AH71" s="6"/>
      <c r="AI71" s="6"/>
      <c r="AJ71" s="6"/>
      <c r="AK71" s="6"/>
      <c r="AL71" s="6"/>
      <c r="AM71" s="6"/>
      <c r="AN71" s="6" t="s">
        <v>413</v>
      </c>
    </row>
    <row r="72" spans="1:40" ht="12" customHeight="1" x14ac:dyDescent="0.2">
      <c r="A72" s="4">
        <v>69</v>
      </c>
      <c r="B72" s="6"/>
      <c r="C72" s="6"/>
      <c r="D72" s="6"/>
      <c r="E72" s="6"/>
      <c r="F72" s="6"/>
      <c r="G72" s="4" t="s">
        <v>413</v>
      </c>
      <c r="H72" s="4" t="s">
        <v>413</v>
      </c>
      <c r="I72" s="6"/>
      <c r="J72" s="6"/>
      <c r="K72" s="6"/>
      <c r="L72" s="4" t="s">
        <v>413</v>
      </c>
      <c r="M72" s="6"/>
      <c r="N72" s="6"/>
      <c r="O72" s="6"/>
      <c r="P72" s="4" t="s">
        <v>413</v>
      </c>
      <c r="Q72" s="6"/>
      <c r="R72" s="6"/>
      <c r="S72" s="6"/>
      <c r="T72" s="6"/>
      <c r="U72" s="6"/>
      <c r="V72" s="6"/>
      <c r="W72" s="6"/>
      <c r="X72" s="6"/>
      <c r="Y72" s="6"/>
      <c r="Z72" s="6"/>
      <c r="AA72" s="7"/>
      <c r="AB72" s="6"/>
      <c r="AC72" s="6" t="s">
        <v>413</v>
      </c>
      <c r="AD72" s="6"/>
      <c r="AE72" s="6"/>
      <c r="AF72" s="6"/>
      <c r="AG72" s="6"/>
      <c r="AH72" s="6"/>
      <c r="AI72" s="6"/>
      <c r="AJ72" s="6"/>
      <c r="AK72" s="6"/>
      <c r="AL72" s="6"/>
      <c r="AM72" s="6"/>
      <c r="AN72" s="6"/>
    </row>
    <row r="73" spans="1:40" ht="12" customHeight="1" x14ac:dyDescent="0.2">
      <c r="A73" s="4">
        <v>70</v>
      </c>
      <c r="B73" s="6"/>
      <c r="C73" s="6"/>
      <c r="D73" s="6"/>
      <c r="E73" s="6"/>
      <c r="F73" s="6"/>
      <c r="G73" s="6"/>
      <c r="H73" s="6"/>
      <c r="I73" s="6"/>
      <c r="J73" s="6"/>
      <c r="K73" s="6"/>
      <c r="L73" s="6"/>
      <c r="M73" s="6"/>
      <c r="N73" s="6"/>
      <c r="O73" s="6"/>
      <c r="P73" s="6"/>
      <c r="Q73" s="6"/>
      <c r="R73" s="6"/>
      <c r="S73" s="6"/>
      <c r="T73" s="6"/>
      <c r="U73" s="6"/>
      <c r="V73" s="6"/>
      <c r="W73" s="6"/>
      <c r="X73" s="6"/>
      <c r="Y73" s="6"/>
      <c r="Z73" s="6"/>
      <c r="AA73" s="6" t="s">
        <v>413</v>
      </c>
      <c r="AB73" s="6"/>
      <c r="AC73" s="6"/>
      <c r="AD73" s="6"/>
      <c r="AE73" s="6"/>
      <c r="AF73" s="6"/>
      <c r="AG73" s="6"/>
      <c r="AH73" s="6"/>
      <c r="AI73" s="6"/>
      <c r="AJ73" s="6"/>
      <c r="AK73" s="6"/>
      <c r="AL73" s="6"/>
      <c r="AM73" s="6"/>
      <c r="AN73" s="6"/>
    </row>
    <row r="74" spans="1:40" ht="12" customHeight="1" x14ac:dyDescent="0.2">
      <c r="A74" s="4">
        <v>71</v>
      </c>
      <c r="B74" s="6"/>
      <c r="C74" s="6"/>
      <c r="D74" s="6"/>
      <c r="E74" s="6"/>
      <c r="F74" s="6"/>
      <c r="G74" s="6"/>
      <c r="H74" s="6"/>
      <c r="I74" s="6"/>
      <c r="J74" s="6"/>
      <c r="K74" s="6"/>
      <c r="L74" s="6"/>
      <c r="M74" s="6"/>
      <c r="N74" s="6"/>
      <c r="O74" s="6"/>
      <c r="P74" s="6"/>
      <c r="Q74" s="6"/>
      <c r="R74" s="6"/>
      <c r="S74" s="6"/>
      <c r="T74" s="6"/>
      <c r="U74" s="6"/>
      <c r="V74" s="6"/>
      <c r="W74" s="6"/>
      <c r="X74" s="6" t="s">
        <v>413</v>
      </c>
      <c r="Y74" s="6"/>
      <c r="Z74" s="6"/>
      <c r="AA74" s="7"/>
      <c r="AB74" s="6"/>
      <c r="AC74" s="6"/>
      <c r="AD74" s="6"/>
      <c r="AE74" s="6"/>
      <c r="AF74" s="6"/>
      <c r="AG74" s="6"/>
      <c r="AH74" s="6"/>
      <c r="AI74" s="6" t="s">
        <v>413</v>
      </c>
      <c r="AJ74" s="6"/>
      <c r="AK74" s="6"/>
      <c r="AL74" s="6"/>
      <c r="AM74" s="6"/>
      <c r="AN74" s="6"/>
    </row>
    <row r="75" spans="1:40" ht="12" customHeight="1" x14ac:dyDescent="0.2">
      <c r="A75" s="4">
        <v>72</v>
      </c>
      <c r="B75" s="6"/>
      <c r="C75" s="6"/>
      <c r="D75" s="6"/>
      <c r="E75" s="6"/>
      <c r="F75" s="6"/>
      <c r="G75" s="6"/>
      <c r="H75" s="6"/>
      <c r="I75" s="6"/>
      <c r="J75" s="4" t="s">
        <v>413</v>
      </c>
      <c r="K75" s="6"/>
      <c r="L75" s="6"/>
      <c r="M75" s="6"/>
      <c r="N75" s="6"/>
      <c r="O75" s="6"/>
      <c r="P75" s="6"/>
      <c r="Q75" s="6"/>
      <c r="R75" s="6"/>
      <c r="S75" s="6"/>
      <c r="T75" s="6"/>
      <c r="U75" s="6"/>
      <c r="V75" s="6"/>
      <c r="W75" s="6"/>
      <c r="X75" s="6"/>
      <c r="Y75" s="6"/>
      <c r="Z75" s="6"/>
      <c r="AA75" s="6" t="s">
        <v>413</v>
      </c>
      <c r="AB75" s="6"/>
      <c r="AC75" s="6"/>
      <c r="AD75" s="6"/>
      <c r="AE75" s="6"/>
      <c r="AF75" s="6"/>
      <c r="AG75" s="6"/>
      <c r="AH75" s="6"/>
      <c r="AI75" s="6"/>
      <c r="AJ75" s="6"/>
      <c r="AK75" s="6"/>
      <c r="AL75" s="6"/>
      <c r="AM75" s="6"/>
      <c r="AN75" s="6"/>
    </row>
    <row r="76" spans="1:40" ht="12" customHeight="1" x14ac:dyDescent="0.2">
      <c r="A76" s="4">
        <v>73</v>
      </c>
      <c r="B76" s="6"/>
      <c r="C76" s="6"/>
      <c r="D76" s="6"/>
      <c r="E76" s="6"/>
      <c r="F76" s="6"/>
      <c r="G76" s="6"/>
      <c r="H76" s="6"/>
      <c r="I76" s="6"/>
      <c r="J76" s="4" t="s">
        <v>413</v>
      </c>
      <c r="K76" s="6"/>
      <c r="L76" s="6"/>
      <c r="M76" s="6"/>
      <c r="N76" s="6"/>
      <c r="O76" s="6"/>
      <c r="P76" s="6"/>
      <c r="Q76" s="6"/>
      <c r="R76" s="6"/>
      <c r="S76" s="6"/>
      <c r="T76" s="6"/>
      <c r="U76" s="6"/>
      <c r="V76" s="6"/>
      <c r="W76" s="6"/>
      <c r="X76" s="6"/>
      <c r="Y76" s="6"/>
      <c r="Z76" s="6"/>
      <c r="AA76" s="6" t="s">
        <v>413</v>
      </c>
      <c r="AB76" s="6"/>
      <c r="AC76" s="6"/>
      <c r="AD76" s="6"/>
      <c r="AE76" s="6"/>
      <c r="AF76" s="6"/>
      <c r="AG76" s="6"/>
      <c r="AH76" s="6"/>
      <c r="AI76" s="6"/>
      <c r="AJ76" s="6"/>
      <c r="AK76" s="6"/>
      <c r="AL76" s="6"/>
      <c r="AM76" s="6"/>
      <c r="AN76" s="6"/>
    </row>
    <row r="77" spans="1:40" ht="12" customHeight="1" x14ac:dyDescent="0.2">
      <c r="A77" s="4">
        <v>74</v>
      </c>
      <c r="B77" s="4" t="s">
        <v>413</v>
      </c>
      <c r="C77" s="6"/>
      <c r="D77" s="6"/>
      <c r="E77" s="6"/>
      <c r="F77" s="6"/>
      <c r="G77" s="4" t="s">
        <v>413</v>
      </c>
      <c r="H77" s="6"/>
      <c r="I77" s="6"/>
      <c r="J77" s="6"/>
      <c r="K77" s="4" t="s">
        <v>413</v>
      </c>
      <c r="L77" s="6"/>
      <c r="M77" s="6"/>
      <c r="N77" s="6"/>
      <c r="O77" s="6"/>
      <c r="P77" s="6"/>
      <c r="Q77" s="6"/>
      <c r="R77" s="6"/>
      <c r="S77" s="6"/>
      <c r="T77" s="6"/>
      <c r="U77" s="6"/>
      <c r="V77" s="6"/>
      <c r="W77" s="6"/>
      <c r="X77" s="6"/>
      <c r="Y77" s="6"/>
      <c r="Z77" s="6"/>
      <c r="AA77" s="7"/>
      <c r="AB77" s="6"/>
      <c r="AC77" s="6"/>
      <c r="AD77" s="6"/>
      <c r="AE77" s="6"/>
      <c r="AF77" s="6"/>
      <c r="AG77" s="6"/>
      <c r="AH77" s="6"/>
      <c r="AI77" s="6"/>
      <c r="AJ77" s="6"/>
      <c r="AK77" s="6"/>
      <c r="AL77" s="6"/>
      <c r="AM77" s="6"/>
      <c r="AN77" s="6"/>
    </row>
    <row r="78" spans="1:40" ht="12" customHeight="1" x14ac:dyDescent="0.2">
      <c r="A78" s="4">
        <v>75</v>
      </c>
      <c r="B78" s="6"/>
      <c r="C78" s="6"/>
      <c r="D78" s="6"/>
      <c r="E78" s="6"/>
      <c r="F78" s="6"/>
      <c r="G78" s="6"/>
      <c r="H78" s="6"/>
      <c r="I78" s="6"/>
      <c r="J78" s="4" t="s">
        <v>413</v>
      </c>
      <c r="K78" s="6"/>
      <c r="L78" s="6"/>
      <c r="M78" s="6"/>
      <c r="N78" s="6"/>
      <c r="O78" s="6"/>
      <c r="P78" s="6"/>
      <c r="Q78" s="6"/>
      <c r="R78" s="6"/>
      <c r="S78" s="6"/>
      <c r="T78" s="6"/>
      <c r="U78" s="6"/>
      <c r="V78" s="6"/>
      <c r="W78" s="6"/>
      <c r="X78" s="6"/>
      <c r="Y78" s="6"/>
      <c r="Z78" s="6"/>
      <c r="AA78" s="6" t="s">
        <v>413</v>
      </c>
      <c r="AB78" s="6"/>
      <c r="AC78" s="6"/>
      <c r="AD78" s="6"/>
      <c r="AE78" s="6"/>
      <c r="AF78" s="6"/>
      <c r="AG78" s="6"/>
      <c r="AH78" s="6"/>
      <c r="AI78" s="6"/>
      <c r="AJ78" s="6"/>
      <c r="AK78" s="6"/>
      <c r="AL78" s="6"/>
      <c r="AM78" s="6"/>
      <c r="AN78" s="6"/>
    </row>
    <row r="79" spans="1:40" ht="12" customHeight="1" x14ac:dyDescent="0.2">
      <c r="A79" s="4">
        <v>76</v>
      </c>
      <c r="B79" s="6"/>
      <c r="C79" s="6"/>
      <c r="D79" s="6"/>
      <c r="E79" s="6"/>
      <c r="F79" s="6"/>
      <c r="G79" s="6"/>
      <c r="H79" s="6"/>
      <c r="I79" s="6"/>
      <c r="J79" s="4" t="s">
        <v>413</v>
      </c>
      <c r="K79" s="6"/>
      <c r="L79" s="6"/>
      <c r="M79" s="6"/>
      <c r="N79" s="6"/>
      <c r="O79" s="6"/>
      <c r="P79" s="6"/>
      <c r="Q79" s="6"/>
      <c r="R79" s="6"/>
      <c r="S79" s="6"/>
      <c r="T79" s="6"/>
      <c r="U79" s="6"/>
      <c r="V79" s="6"/>
      <c r="W79" s="6"/>
      <c r="X79" s="6"/>
      <c r="Y79" s="6"/>
      <c r="Z79" s="6"/>
      <c r="AA79" s="6" t="s">
        <v>413</v>
      </c>
      <c r="AB79" s="6"/>
      <c r="AC79" s="6"/>
      <c r="AD79" s="6"/>
      <c r="AE79" s="6"/>
      <c r="AF79" s="6"/>
      <c r="AG79" s="6"/>
      <c r="AH79" s="6"/>
      <c r="AI79" s="6"/>
      <c r="AJ79" s="6"/>
      <c r="AK79" s="6"/>
      <c r="AL79" s="6"/>
      <c r="AM79" s="6"/>
      <c r="AN79" s="6"/>
    </row>
    <row r="80" spans="1:40" ht="12" customHeight="1" x14ac:dyDescent="0.2">
      <c r="A80" s="4">
        <v>77</v>
      </c>
      <c r="B80" s="6"/>
      <c r="C80" s="6"/>
      <c r="D80" s="6"/>
      <c r="E80" s="6"/>
      <c r="F80" s="6"/>
      <c r="G80" s="6"/>
      <c r="H80" s="6"/>
      <c r="I80" s="6"/>
      <c r="J80" s="6"/>
      <c r="K80" s="6"/>
      <c r="L80" s="4" t="s">
        <v>413</v>
      </c>
      <c r="M80" s="6"/>
      <c r="N80" s="6"/>
      <c r="O80" s="6"/>
      <c r="P80" s="6"/>
      <c r="Q80" s="6"/>
      <c r="R80" s="6"/>
      <c r="S80" s="6"/>
      <c r="T80" s="6"/>
      <c r="U80" s="6"/>
      <c r="V80" s="6"/>
      <c r="W80" s="6"/>
      <c r="X80" s="6"/>
      <c r="Y80" s="6"/>
      <c r="Z80" s="6"/>
      <c r="AA80" s="7"/>
      <c r="AB80" s="6"/>
      <c r="AC80" s="6" t="s">
        <v>413</v>
      </c>
      <c r="AD80" s="6"/>
      <c r="AE80" s="6"/>
      <c r="AF80" s="6"/>
      <c r="AG80" s="6"/>
      <c r="AH80" s="6"/>
      <c r="AI80" s="6"/>
      <c r="AJ80" s="6"/>
      <c r="AK80" s="6"/>
      <c r="AL80" s="6"/>
      <c r="AM80" s="6"/>
      <c r="AN80" s="6"/>
    </row>
    <row r="81" spans="1:40" ht="12" customHeight="1" x14ac:dyDescent="0.2">
      <c r="A81" s="4">
        <v>78</v>
      </c>
      <c r="B81" s="6"/>
      <c r="C81" s="6"/>
      <c r="D81" s="6"/>
      <c r="E81" s="6"/>
      <c r="F81" s="6"/>
      <c r="G81" s="6"/>
      <c r="H81" s="6"/>
      <c r="I81" s="6"/>
      <c r="J81" s="6"/>
      <c r="K81" s="6"/>
      <c r="L81" s="6"/>
      <c r="M81" s="6"/>
      <c r="N81" s="6"/>
      <c r="O81" s="6"/>
      <c r="P81" s="6"/>
      <c r="Q81" s="6"/>
      <c r="R81" s="6"/>
      <c r="S81" s="6"/>
      <c r="T81" s="4" t="s">
        <v>413</v>
      </c>
      <c r="U81" s="6"/>
      <c r="V81" s="6"/>
      <c r="W81" s="6"/>
      <c r="X81" s="6"/>
      <c r="Y81" s="6"/>
      <c r="Z81" s="6"/>
      <c r="AA81" s="7"/>
      <c r="AB81" s="6"/>
      <c r="AC81" s="6"/>
      <c r="AD81" s="6"/>
      <c r="AE81" s="6"/>
      <c r="AF81" s="6"/>
      <c r="AG81" s="6"/>
      <c r="AH81" s="6"/>
      <c r="AI81" s="6"/>
      <c r="AJ81" s="6"/>
      <c r="AK81" s="6"/>
      <c r="AL81" s="6"/>
      <c r="AM81" s="6"/>
      <c r="AN81" s="6"/>
    </row>
    <row r="82" spans="1:40" ht="12" customHeight="1" x14ac:dyDescent="0.2">
      <c r="A82" s="4">
        <v>79</v>
      </c>
      <c r="B82" s="4" t="s">
        <v>413</v>
      </c>
      <c r="C82" s="6"/>
      <c r="D82" s="6"/>
      <c r="E82" s="6"/>
      <c r="F82" s="6"/>
      <c r="G82" s="6"/>
      <c r="H82" s="4" t="s">
        <v>413</v>
      </c>
      <c r="I82" s="6"/>
      <c r="J82" s="6"/>
      <c r="K82" s="6"/>
      <c r="L82" s="6"/>
      <c r="M82" s="6"/>
      <c r="N82" s="6"/>
      <c r="O82" s="6"/>
      <c r="P82" s="6"/>
      <c r="Q82" s="6"/>
      <c r="R82" s="6"/>
      <c r="S82" s="6"/>
      <c r="T82" s="6"/>
      <c r="U82" s="6"/>
      <c r="V82" s="6"/>
      <c r="W82" s="6"/>
      <c r="X82" s="6"/>
      <c r="Y82" s="6"/>
      <c r="Z82" s="6"/>
      <c r="AA82" s="7"/>
      <c r="AB82" s="6"/>
      <c r="AC82" s="6"/>
      <c r="AD82" s="6"/>
      <c r="AE82" s="6"/>
      <c r="AF82" s="6"/>
      <c r="AG82" s="6"/>
      <c r="AH82" s="6"/>
      <c r="AI82" s="6"/>
      <c r="AJ82" s="6"/>
      <c r="AK82" s="6"/>
      <c r="AL82" s="6"/>
      <c r="AM82" s="6"/>
      <c r="AN82" s="6"/>
    </row>
    <row r="83" spans="1:40" ht="12" customHeight="1" x14ac:dyDescent="0.2">
      <c r="A83" s="4">
        <v>80</v>
      </c>
      <c r="B83" s="6"/>
      <c r="C83" s="6"/>
      <c r="D83" s="6"/>
      <c r="E83" s="6"/>
      <c r="F83" s="6"/>
      <c r="G83" s="6"/>
      <c r="H83" s="6"/>
      <c r="I83" s="6"/>
      <c r="J83" s="6"/>
      <c r="K83" s="6"/>
      <c r="L83" s="6"/>
      <c r="M83" s="6"/>
      <c r="N83" s="6"/>
      <c r="O83" s="6"/>
      <c r="P83" s="6"/>
      <c r="Q83" s="6"/>
      <c r="R83" s="6"/>
      <c r="S83" s="6"/>
      <c r="T83" s="6"/>
      <c r="U83" s="6"/>
      <c r="V83" s="6"/>
      <c r="W83" s="6"/>
      <c r="X83" s="6"/>
      <c r="Y83" s="6"/>
      <c r="Z83" s="6"/>
      <c r="AA83" s="7"/>
      <c r="AB83" s="6"/>
      <c r="AC83" s="6"/>
      <c r="AD83" s="4" t="s">
        <v>413</v>
      </c>
      <c r="AE83" s="6"/>
      <c r="AF83" s="6"/>
      <c r="AG83" s="6"/>
      <c r="AH83" s="6"/>
      <c r="AI83" s="6"/>
      <c r="AJ83" s="6"/>
      <c r="AK83" s="6"/>
      <c r="AL83" s="6"/>
      <c r="AM83" s="6"/>
      <c r="AN83" s="6" t="s">
        <v>413</v>
      </c>
    </row>
    <row r="84" spans="1:40" ht="12" customHeight="1" x14ac:dyDescent="0.2">
      <c r="A84" s="4">
        <v>81</v>
      </c>
      <c r="B84" s="6"/>
      <c r="C84" s="6"/>
      <c r="D84" s="6"/>
      <c r="E84" s="6"/>
      <c r="F84" s="6"/>
      <c r="G84" s="6"/>
      <c r="H84" s="6"/>
      <c r="I84" s="6"/>
      <c r="J84" s="6"/>
      <c r="K84" s="6"/>
      <c r="L84" s="6"/>
      <c r="M84" s="6"/>
      <c r="N84" s="6"/>
      <c r="O84" s="6"/>
      <c r="P84" s="6"/>
      <c r="Q84" s="6"/>
      <c r="R84" s="6"/>
      <c r="S84" s="6"/>
      <c r="T84" s="6"/>
      <c r="U84" s="6"/>
      <c r="V84" s="6"/>
      <c r="W84" s="6"/>
      <c r="X84" s="6"/>
      <c r="Y84" s="6"/>
      <c r="Z84" s="6"/>
      <c r="AA84" s="7"/>
      <c r="AB84" s="6"/>
      <c r="AC84" s="6"/>
      <c r="AD84" s="6"/>
      <c r="AE84" s="6"/>
      <c r="AF84" s="6"/>
      <c r="AG84" s="6"/>
      <c r="AH84" s="6"/>
      <c r="AI84" s="6"/>
      <c r="AJ84" s="6"/>
      <c r="AK84" s="6"/>
      <c r="AL84" s="6"/>
      <c r="AM84" s="6"/>
      <c r="AN84" s="6"/>
    </row>
    <row r="85" spans="1:40" ht="12" customHeight="1" x14ac:dyDescent="0.2">
      <c r="A85" s="4">
        <v>82</v>
      </c>
      <c r="B85" s="6"/>
      <c r="C85" s="6"/>
      <c r="D85" s="6"/>
      <c r="E85" s="6"/>
      <c r="F85" s="6"/>
      <c r="G85" s="6"/>
      <c r="H85" s="6"/>
      <c r="I85" s="6"/>
      <c r="J85" s="6"/>
      <c r="K85" s="6"/>
      <c r="L85" s="6"/>
      <c r="M85" s="6"/>
      <c r="N85" s="6"/>
      <c r="O85" s="6"/>
      <c r="P85" s="6"/>
      <c r="Q85" s="6"/>
      <c r="R85" s="6"/>
      <c r="S85" s="6"/>
      <c r="T85" s="6"/>
      <c r="U85" s="6"/>
      <c r="V85" s="6"/>
      <c r="W85" s="6"/>
      <c r="X85" s="6"/>
      <c r="Y85" s="6"/>
      <c r="Z85" s="6"/>
      <c r="AA85" s="7"/>
      <c r="AB85" s="6"/>
      <c r="AC85" s="6"/>
      <c r="AD85" s="6"/>
      <c r="AE85" s="6"/>
      <c r="AF85" s="6"/>
      <c r="AG85" s="6"/>
      <c r="AH85" s="6"/>
      <c r="AI85" s="6"/>
      <c r="AJ85" s="6"/>
      <c r="AK85" s="6"/>
      <c r="AL85" s="6"/>
      <c r="AM85" s="6"/>
      <c r="AN85" s="6"/>
    </row>
    <row r="86" spans="1:40" ht="12" customHeight="1" x14ac:dyDescent="0.2">
      <c r="A86" s="4">
        <v>83</v>
      </c>
      <c r="B86" s="6"/>
      <c r="C86" s="6"/>
      <c r="D86" s="6"/>
      <c r="E86" s="6"/>
      <c r="F86" s="6"/>
      <c r="G86" s="6"/>
      <c r="H86" s="6"/>
      <c r="I86" s="6"/>
      <c r="J86" s="4" t="s">
        <v>413</v>
      </c>
      <c r="K86" s="6"/>
      <c r="L86" s="6"/>
      <c r="M86" s="6"/>
      <c r="N86" s="6"/>
      <c r="O86" s="6"/>
      <c r="P86" s="6"/>
      <c r="Q86" s="6"/>
      <c r="R86" s="6"/>
      <c r="S86" s="6"/>
      <c r="T86" s="6"/>
      <c r="U86" s="6"/>
      <c r="V86" s="6"/>
      <c r="W86" s="6"/>
      <c r="X86" s="6"/>
      <c r="Y86" s="6"/>
      <c r="Z86" s="6"/>
      <c r="AA86" s="7"/>
      <c r="AB86" s="6"/>
      <c r="AC86" s="6"/>
      <c r="AD86" s="6"/>
      <c r="AE86" s="6"/>
      <c r="AF86" s="6"/>
      <c r="AG86" s="6"/>
      <c r="AH86" s="6"/>
      <c r="AI86" s="6"/>
      <c r="AJ86" s="6"/>
      <c r="AK86" s="6"/>
      <c r="AL86" s="6"/>
      <c r="AM86" s="6"/>
      <c r="AN86" s="6"/>
    </row>
    <row r="87" spans="1:40" ht="12" customHeight="1" x14ac:dyDescent="0.2">
      <c r="A87" s="4">
        <v>84</v>
      </c>
      <c r="B87" s="4" t="s">
        <v>413</v>
      </c>
      <c r="C87" s="6"/>
      <c r="D87" s="4" t="s">
        <v>413</v>
      </c>
      <c r="E87" s="4" t="s">
        <v>413</v>
      </c>
      <c r="F87" s="6"/>
      <c r="G87" s="4" t="s">
        <v>413</v>
      </c>
      <c r="H87" s="4" t="s">
        <v>413</v>
      </c>
      <c r="I87" s="6"/>
      <c r="J87" s="6"/>
      <c r="K87" s="4" t="s">
        <v>413</v>
      </c>
      <c r="L87" s="4" t="s">
        <v>413</v>
      </c>
      <c r="M87" s="6"/>
      <c r="N87" s="6"/>
      <c r="O87" s="6"/>
      <c r="P87" s="6"/>
      <c r="Q87" s="6"/>
      <c r="R87" s="6"/>
      <c r="S87" s="6"/>
      <c r="T87" s="6"/>
      <c r="U87" s="6"/>
      <c r="V87" s="6" t="s">
        <v>413</v>
      </c>
      <c r="W87" s="6"/>
      <c r="X87" s="6"/>
      <c r="Y87" s="6"/>
      <c r="Z87" s="6"/>
      <c r="AA87" s="7"/>
      <c r="AB87" s="6"/>
      <c r="AC87" s="6"/>
      <c r="AD87" s="6"/>
      <c r="AE87" s="6"/>
      <c r="AF87" s="6"/>
      <c r="AG87" s="6"/>
      <c r="AH87" s="6"/>
      <c r="AI87" s="6"/>
      <c r="AJ87" s="6"/>
      <c r="AK87" s="6" t="s">
        <v>413</v>
      </c>
      <c r="AL87" s="6"/>
      <c r="AM87" s="6"/>
      <c r="AN87" s="6"/>
    </row>
    <row r="88" spans="1:40" ht="12" customHeight="1" x14ac:dyDescent="0.2">
      <c r="A88" s="4">
        <v>85</v>
      </c>
      <c r="B88" s="6"/>
      <c r="C88" s="6"/>
      <c r="D88" s="4" t="s">
        <v>413</v>
      </c>
      <c r="E88" s="6"/>
      <c r="F88" s="6"/>
      <c r="G88" s="6"/>
      <c r="H88" s="6"/>
      <c r="I88" s="6"/>
      <c r="J88" s="6"/>
      <c r="K88" s="6"/>
      <c r="L88" s="4" t="s">
        <v>413</v>
      </c>
      <c r="M88" s="6"/>
      <c r="N88" s="6"/>
      <c r="O88" s="6"/>
      <c r="P88" s="6"/>
      <c r="Q88" s="6"/>
      <c r="R88" s="6"/>
      <c r="S88" s="6"/>
      <c r="T88" s="6"/>
      <c r="U88" s="6"/>
      <c r="V88" s="6"/>
      <c r="W88" s="6"/>
      <c r="X88" s="6"/>
      <c r="Y88" s="6"/>
      <c r="Z88" s="6"/>
      <c r="AA88" s="7"/>
      <c r="AB88" s="6"/>
      <c r="AC88" s="6" t="s">
        <v>413</v>
      </c>
      <c r="AD88" s="6"/>
      <c r="AE88" s="6"/>
      <c r="AF88" s="6"/>
      <c r="AG88" s="6" t="s">
        <v>413</v>
      </c>
      <c r="AH88" s="6"/>
      <c r="AI88" s="6"/>
      <c r="AJ88" s="6"/>
      <c r="AK88" s="6"/>
      <c r="AL88" s="6"/>
      <c r="AM88" s="6"/>
      <c r="AN88" s="6"/>
    </row>
    <row r="89" spans="1:40" ht="12" customHeight="1" x14ac:dyDescent="0.2">
      <c r="A89" s="4">
        <v>86</v>
      </c>
      <c r="B89" s="4" t="s">
        <v>413</v>
      </c>
      <c r="C89" s="6"/>
      <c r="D89" s="6"/>
      <c r="E89" s="6"/>
      <c r="F89" s="6"/>
      <c r="G89" s="6"/>
      <c r="H89" s="4" t="s">
        <v>413</v>
      </c>
      <c r="I89" s="6"/>
      <c r="J89" s="6"/>
      <c r="K89" s="6"/>
      <c r="L89" s="6"/>
      <c r="M89" s="6"/>
      <c r="N89" s="6"/>
      <c r="O89" s="6"/>
      <c r="P89" s="6"/>
      <c r="Q89" s="6"/>
      <c r="R89" s="6"/>
      <c r="S89" s="6"/>
      <c r="T89" s="6"/>
      <c r="U89" s="6"/>
      <c r="V89" s="6"/>
      <c r="W89" s="6"/>
      <c r="X89" s="6"/>
      <c r="Y89" s="6"/>
      <c r="Z89" s="6"/>
      <c r="AA89" s="7"/>
      <c r="AB89" s="6"/>
      <c r="AC89" s="6"/>
      <c r="AD89" s="6"/>
      <c r="AE89" s="6"/>
      <c r="AF89" s="6"/>
      <c r="AG89" s="6"/>
      <c r="AH89" s="6"/>
      <c r="AI89" s="6"/>
      <c r="AJ89" s="6"/>
      <c r="AK89" s="6"/>
      <c r="AL89" s="6"/>
      <c r="AM89" s="6"/>
      <c r="AN89" s="6"/>
    </row>
    <row r="90" spans="1:40" ht="12" customHeight="1" x14ac:dyDescent="0.2">
      <c r="A90" s="4">
        <v>87</v>
      </c>
      <c r="B90" s="6"/>
      <c r="C90" s="6"/>
      <c r="D90" s="6"/>
      <c r="E90" s="6"/>
      <c r="F90" s="6"/>
      <c r="G90" s="6"/>
      <c r="H90" s="6"/>
      <c r="I90" s="6"/>
      <c r="J90" s="6"/>
      <c r="K90" s="6"/>
      <c r="L90" s="6"/>
      <c r="M90" s="6"/>
      <c r="N90" s="6"/>
      <c r="O90" s="6"/>
      <c r="P90" s="6"/>
      <c r="Q90" s="6"/>
      <c r="R90" s="6"/>
      <c r="S90" s="6"/>
      <c r="T90" s="6"/>
      <c r="U90" s="6"/>
      <c r="V90" s="6"/>
      <c r="W90" s="6"/>
      <c r="X90" s="6"/>
      <c r="Y90" s="6"/>
      <c r="Z90" s="6"/>
      <c r="AA90" s="7"/>
      <c r="AB90" s="6"/>
      <c r="AC90" s="6"/>
      <c r="AD90" s="6"/>
      <c r="AE90" s="6"/>
      <c r="AF90" s="6"/>
      <c r="AG90" s="6"/>
      <c r="AH90" s="6"/>
      <c r="AI90" s="6"/>
      <c r="AJ90" s="6"/>
      <c r="AK90" s="6"/>
      <c r="AL90" s="6"/>
      <c r="AM90" s="6"/>
      <c r="AN90" s="6"/>
    </row>
    <row r="91" spans="1:40" ht="12" customHeight="1" x14ac:dyDescent="0.2">
      <c r="A91" s="4">
        <v>88</v>
      </c>
      <c r="B91" s="6"/>
      <c r="C91" s="6"/>
      <c r="D91" s="6"/>
      <c r="E91" s="6"/>
      <c r="F91" s="6"/>
      <c r="G91" s="6"/>
      <c r="H91" s="6"/>
      <c r="I91" s="6"/>
      <c r="J91" s="4" t="s">
        <v>413</v>
      </c>
      <c r="K91" s="6"/>
      <c r="L91" s="6"/>
      <c r="M91" s="6"/>
      <c r="N91" s="6"/>
      <c r="O91" s="6"/>
      <c r="P91" s="6"/>
      <c r="Q91" s="4" t="s">
        <v>413</v>
      </c>
      <c r="R91" s="6"/>
      <c r="S91" s="6"/>
      <c r="T91" s="6"/>
      <c r="U91" s="6"/>
      <c r="V91" s="6"/>
      <c r="W91" s="6"/>
      <c r="X91" s="6"/>
      <c r="Y91" s="6"/>
      <c r="Z91" s="6"/>
      <c r="AA91" s="7"/>
      <c r="AB91" s="6"/>
      <c r="AC91" s="6"/>
      <c r="AD91" s="6"/>
      <c r="AE91" s="6"/>
      <c r="AF91" s="6"/>
      <c r="AG91" s="6"/>
      <c r="AH91" s="6"/>
      <c r="AI91" s="6"/>
      <c r="AJ91" s="6"/>
      <c r="AK91" s="6"/>
      <c r="AL91" s="6"/>
      <c r="AM91" s="6"/>
      <c r="AN91" s="6"/>
    </row>
    <row r="92" spans="1:40" ht="12" customHeight="1" x14ac:dyDescent="0.2">
      <c r="A92" s="4">
        <v>89</v>
      </c>
      <c r="B92" s="6"/>
      <c r="C92" s="6"/>
      <c r="D92" s="6"/>
      <c r="E92" s="6"/>
      <c r="F92" s="6"/>
      <c r="G92" s="6"/>
      <c r="H92" s="6"/>
      <c r="I92" s="6"/>
      <c r="J92" s="4" t="s">
        <v>413</v>
      </c>
      <c r="K92" s="6"/>
      <c r="L92" s="6"/>
      <c r="M92" s="6"/>
      <c r="N92" s="6"/>
      <c r="O92" s="6"/>
      <c r="P92" s="6"/>
      <c r="Q92" s="4" t="s">
        <v>413</v>
      </c>
      <c r="R92" s="6"/>
      <c r="S92" s="6"/>
      <c r="T92" s="6"/>
      <c r="U92" s="6"/>
      <c r="V92" s="6"/>
      <c r="W92" s="6"/>
      <c r="X92" s="6"/>
      <c r="Y92" s="6"/>
      <c r="Z92" s="6"/>
      <c r="AA92" s="7"/>
      <c r="AB92" s="6"/>
      <c r="AC92" s="6"/>
      <c r="AD92" s="6"/>
      <c r="AE92" s="6"/>
      <c r="AF92" s="6"/>
      <c r="AG92" s="6"/>
      <c r="AH92" s="6"/>
      <c r="AI92" s="6"/>
      <c r="AJ92" s="6"/>
      <c r="AK92" s="6"/>
      <c r="AL92" s="6"/>
      <c r="AM92" s="6"/>
      <c r="AN92" s="6"/>
    </row>
    <row r="93" spans="1:40" ht="12" customHeight="1" x14ac:dyDescent="0.2">
      <c r="A93" s="4">
        <v>90</v>
      </c>
      <c r="B93" s="6"/>
      <c r="C93" s="6"/>
      <c r="D93" s="6"/>
      <c r="E93" s="6"/>
      <c r="F93" s="6"/>
      <c r="G93" s="6"/>
      <c r="H93" s="6"/>
      <c r="I93" s="6"/>
      <c r="J93" s="6"/>
      <c r="K93" s="6"/>
      <c r="L93" s="6"/>
      <c r="M93" s="6"/>
      <c r="N93" s="6"/>
      <c r="O93" s="6"/>
      <c r="P93" s="6"/>
      <c r="Q93" s="4" t="s">
        <v>413</v>
      </c>
      <c r="R93" s="6"/>
      <c r="S93" s="6"/>
      <c r="T93" s="6"/>
      <c r="U93" s="6"/>
      <c r="V93" s="6"/>
      <c r="W93" s="6"/>
      <c r="X93" s="6"/>
      <c r="Y93" s="6"/>
      <c r="Z93" s="6"/>
      <c r="AA93" s="7"/>
      <c r="AB93" s="6"/>
      <c r="AC93" s="6"/>
      <c r="AD93" s="6"/>
      <c r="AE93" s="6"/>
      <c r="AF93" s="6"/>
      <c r="AG93" s="6"/>
      <c r="AH93" s="6"/>
      <c r="AI93" s="6"/>
      <c r="AJ93" s="6"/>
      <c r="AK93" s="6"/>
      <c r="AL93" s="6"/>
      <c r="AM93" s="6"/>
      <c r="AN93" s="6"/>
    </row>
    <row r="94" spans="1:40" ht="12" customHeight="1" x14ac:dyDescent="0.2">
      <c r="A94" s="4">
        <v>91</v>
      </c>
      <c r="B94" s="6"/>
      <c r="C94" s="6"/>
      <c r="D94" s="6"/>
      <c r="E94" s="6"/>
      <c r="F94" s="6"/>
      <c r="G94" s="6"/>
      <c r="H94" s="6"/>
      <c r="I94" s="6"/>
      <c r="J94" s="4" t="s">
        <v>413</v>
      </c>
      <c r="K94" s="6"/>
      <c r="L94" s="6"/>
      <c r="M94" s="6"/>
      <c r="N94" s="6"/>
      <c r="O94" s="6"/>
      <c r="P94" s="6"/>
      <c r="Q94" s="4" t="s">
        <v>413</v>
      </c>
      <c r="R94" s="6"/>
      <c r="S94" s="6"/>
      <c r="T94" s="6"/>
      <c r="U94" s="6"/>
      <c r="V94" s="6"/>
      <c r="W94" s="6"/>
      <c r="X94" s="6"/>
      <c r="Y94" s="6"/>
      <c r="Z94" s="6"/>
      <c r="AA94" s="7"/>
      <c r="AB94" s="6"/>
      <c r="AC94" s="6"/>
      <c r="AD94" s="6"/>
      <c r="AE94" s="6"/>
      <c r="AF94" s="6"/>
      <c r="AG94" s="6"/>
      <c r="AH94" s="6"/>
      <c r="AI94" s="6"/>
      <c r="AJ94" s="6"/>
      <c r="AK94" s="6"/>
      <c r="AL94" s="6"/>
      <c r="AM94" s="6"/>
      <c r="AN94" s="6"/>
    </row>
    <row r="95" spans="1:40" ht="12" customHeight="1" x14ac:dyDescent="0.2">
      <c r="A95" s="4">
        <v>92</v>
      </c>
      <c r="B95" s="6"/>
      <c r="C95" s="6"/>
      <c r="D95" s="6"/>
      <c r="E95" s="6"/>
      <c r="F95" s="6"/>
      <c r="G95" s="6"/>
      <c r="H95" s="6"/>
      <c r="I95" s="6"/>
      <c r="J95" s="6"/>
      <c r="K95" s="6"/>
      <c r="L95" s="4" t="s">
        <v>413</v>
      </c>
      <c r="M95" s="6"/>
      <c r="N95" s="6"/>
      <c r="O95" s="6"/>
      <c r="P95" s="6"/>
      <c r="Q95" s="6"/>
      <c r="R95" s="6"/>
      <c r="S95" s="6"/>
      <c r="T95" s="6"/>
      <c r="U95" s="6"/>
      <c r="V95" s="6"/>
      <c r="W95" s="6"/>
      <c r="X95" s="6"/>
      <c r="Y95" s="6"/>
      <c r="Z95" s="6"/>
      <c r="AA95" s="7"/>
      <c r="AB95" s="6"/>
      <c r="AC95" s="6"/>
      <c r="AD95" s="6"/>
      <c r="AE95" s="6"/>
      <c r="AF95" s="6"/>
      <c r="AG95" s="6"/>
      <c r="AH95" s="6"/>
      <c r="AI95" s="6"/>
      <c r="AJ95" s="6"/>
      <c r="AK95" s="6"/>
      <c r="AL95" s="6"/>
      <c r="AM95" s="6"/>
      <c r="AN95" s="6"/>
    </row>
    <row r="96" spans="1:40" ht="12" customHeight="1" x14ac:dyDescent="0.2">
      <c r="A96" s="4">
        <v>93</v>
      </c>
      <c r="B96" s="6"/>
      <c r="C96" s="6"/>
      <c r="D96" s="6"/>
      <c r="E96" s="6"/>
      <c r="F96" s="6"/>
      <c r="G96" s="4" t="s">
        <v>413</v>
      </c>
      <c r="H96" s="6"/>
      <c r="I96" s="6"/>
      <c r="J96" s="6"/>
      <c r="K96" s="6"/>
      <c r="L96" s="6"/>
      <c r="M96" s="6"/>
      <c r="N96" s="6"/>
      <c r="O96" s="6"/>
      <c r="P96" s="6"/>
      <c r="Q96" s="6"/>
      <c r="R96" s="6"/>
      <c r="S96" s="6"/>
      <c r="T96" s="6"/>
      <c r="U96" s="6"/>
      <c r="V96" s="6" t="s">
        <v>413</v>
      </c>
      <c r="W96" s="6"/>
      <c r="X96" s="6"/>
      <c r="Y96" s="6"/>
      <c r="Z96" s="6"/>
      <c r="AA96" s="6" t="s">
        <v>413</v>
      </c>
      <c r="AB96" s="6"/>
      <c r="AC96" s="6"/>
      <c r="AD96" s="4" t="s">
        <v>413</v>
      </c>
      <c r="AE96" s="6"/>
      <c r="AF96" s="6"/>
      <c r="AG96" s="6"/>
      <c r="AH96" s="6"/>
      <c r="AI96" s="6"/>
      <c r="AJ96" s="6"/>
      <c r="AK96" s="6"/>
      <c r="AL96" s="6"/>
      <c r="AM96" s="6"/>
      <c r="AN96" s="6"/>
    </row>
    <row r="97" spans="1:40" ht="12" customHeight="1" x14ac:dyDescent="0.2">
      <c r="A97" s="4">
        <v>94</v>
      </c>
      <c r="B97" s="6"/>
      <c r="C97" s="6"/>
      <c r="D97" s="6"/>
      <c r="E97" s="6"/>
      <c r="F97" s="6"/>
      <c r="G97" s="4" t="s">
        <v>413</v>
      </c>
      <c r="H97" s="6"/>
      <c r="I97" s="6"/>
      <c r="J97" s="6"/>
      <c r="K97" s="6"/>
      <c r="L97" s="6"/>
      <c r="M97" s="6"/>
      <c r="N97" s="6"/>
      <c r="O97" s="6"/>
      <c r="P97" s="6"/>
      <c r="Q97" s="6"/>
      <c r="R97" s="6"/>
      <c r="S97" s="6"/>
      <c r="T97" s="6"/>
      <c r="U97" s="6"/>
      <c r="V97" s="6"/>
      <c r="W97" s="6"/>
      <c r="X97" s="6"/>
      <c r="Y97" s="6"/>
      <c r="Z97" s="6"/>
      <c r="AA97" s="6" t="s">
        <v>413</v>
      </c>
      <c r="AB97" s="6"/>
      <c r="AC97" s="6"/>
      <c r="AD97" s="6"/>
      <c r="AE97" s="6"/>
      <c r="AF97" s="6"/>
      <c r="AG97" s="6"/>
      <c r="AH97" s="6"/>
      <c r="AI97" s="6"/>
      <c r="AJ97" s="6"/>
      <c r="AK97" s="6"/>
      <c r="AL97" s="6"/>
      <c r="AM97" s="6"/>
      <c r="AN97" s="6"/>
    </row>
    <row r="98" spans="1:40" ht="12" customHeight="1" x14ac:dyDescent="0.2">
      <c r="A98" s="4">
        <v>95</v>
      </c>
      <c r="B98" s="6"/>
      <c r="C98" s="6"/>
      <c r="D98" s="6"/>
      <c r="E98" s="6"/>
      <c r="F98" s="6"/>
      <c r="G98" s="4" t="s">
        <v>413</v>
      </c>
      <c r="H98" s="4" t="s">
        <v>413</v>
      </c>
      <c r="I98" s="6"/>
      <c r="J98" s="6"/>
      <c r="K98" s="6"/>
      <c r="L98" s="6"/>
      <c r="M98" s="6"/>
      <c r="N98" s="6"/>
      <c r="O98" s="6"/>
      <c r="P98" s="6"/>
      <c r="Q98" s="6"/>
      <c r="R98" s="6"/>
      <c r="S98" s="6"/>
      <c r="T98" s="6"/>
      <c r="U98" s="6"/>
      <c r="V98" s="6"/>
      <c r="W98" s="6"/>
      <c r="X98" s="6"/>
      <c r="Y98" s="6"/>
      <c r="Z98" s="6"/>
      <c r="AA98" s="7"/>
      <c r="AB98" s="6"/>
      <c r="AC98" s="6"/>
      <c r="AD98" s="6"/>
      <c r="AE98" s="6"/>
      <c r="AF98" s="6"/>
      <c r="AG98" s="6"/>
      <c r="AH98" s="6"/>
      <c r="AI98" s="6"/>
      <c r="AJ98" s="6"/>
      <c r="AK98" s="6"/>
      <c r="AL98" s="6"/>
      <c r="AM98" s="6"/>
      <c r="AN98" s="6"/>
    </row>
    <row r="99" spans="1:40" ht="12" customHeight="1" x14ac:dyDescent="0.2">
      <c r="A99" s="4">
        <v>96</v>
      </c>
      <c r="B99" s="6"/>
      <c r="C99" s="6"/>
      <c r="D99" s="6"/>
      <c r="E99" s="6"/>
      <c r="F99" s="6"/>
      <c r="G99" s="6"/>
      <c r="H99" s="6"/>
      <c r="I99" s="6"/>
      <c r="J99" s="6"/>
      <c r="K99" s="6"/>
      <c r="L99" s="6"/>
      <c r="M99" s="6"/>
      <c r="N99" s="6"/>
      <c r="O99" s="6"/>
      <c r="P99" s="6"/>
      <c r="Q99" s="6"/>
      <c r="R99" s="6"/>
      <c r="S99" s="6"/>
      <c r="T99" s="4" t="s">
        <v>413</v>
      </c>
      <c r="U99" s="6"/>
      <c r="V99" s="6"/>
      <c r="W99" s="6"/>
      <c r="X99" s="6"/>
      <c r="Y99" s="6"/>
      <c r="Z99" s="6"/>
      <c r="AA99" s="7"/>
      <c r="AB99" s="6" t="s">
        <v>413</v>
      </c>
      <c r="AC99" s="6"/>
      <c r="AD99" s="6"/>
      <c r="AE99" s="6"/>
      <c r="AF99" s="6"/>
      <c r="AG99" s="6"/>
      <c r="AH99" s="6"/>
      <c r="AI99" s="6" t="s">
        <v>413</v>
      </c>
      <c r="AJ99" s="6"/>
      <c r="AK99" s="6"/>
      <c r="AL99" s="6"/>
      <c r="AM99" s="6"/>
      <c r="AN99" s="6"/>
    </row>
    <row r="100" spans="1:40" ht="12" customHeight="1" x14ac:dyDescent="0.2">
      <c r="A100" s="4">
        <v>97</v>
      </c>
      <c r="B100" s="6"/>
      <c r="C100" s="6"/>
      <c r="D100" s="6"/>
      <c r="E100" s="6"/>
      <c r="F100" s="6"/>
      <c r="G100" s="6"/>
      <c r="H100" s="6"/>
      <c r="I100" s="6"/>
      <c r="J100" s="6"/>
      <c r="K100" s="6"/>
      <c r="L100" s="4" t="s">
        <v>413</v>
      </c>
      <c r="M100" s="6"/>
      <c r="N100" s="6"/>
      <c r="O100" s="6"/>
      <c r="P100" s="6"/>
      <c r="Q100" s="6"/>
      <c r="R100" s="6"/>
      <c r="S100" s="6"/>
      <c r="T100" s="6"/>
      <c r="U100" s="6"/>
      <c r="V100" s="6"/>
      <c r="W100" s="6"/>
      <c r="X100" s="6"/>
      <c r="Y100" s="6"/>
      <c r="Z100" s="6"/>
      <c r="AA100" s="7"/>
      <c r="AB100" s="6"/>
      <c r="AC100" s="6"/>
      <c r="AD100" s="6"/>
      <c r="AE100" s="6"/>
      <c r="AF100" s="6"/>
      <c r="AG100" s="6"/>
      <c r="AH100" s="6"/>
      <c r="AI100" s="6"/>
      <c r="AJ100" s="6"/>
      <c r="AK100" s="6"/>
      <c r="AL100" s="6"/>
      <c r="AM100" s="6"/>
      <c r="AN100" s="6"/>
    </row>
    <row r="101" spans="1:40" ht="12" customHeight="1" x14ac:dyDescent="0.2">
      <c r="A101" s="4">
        <v>98</v>
      </c>
      <c r="B101" s="6"/>
      <c r="C101" s="6"/>
      <c r="D101" s="6"/>
      <c r="E101" s="6"/>
      <c r="F101" s="6"/>
      <c r="G101" s="6"/>
      <c r="H101" s="6"/>
      <c r="I101" s="6"/>
      <c r="J101" s="6"/>
      <c r="K101" s="6"/>
      <c r="L101" s="4" t="s">
        <v>413</v>
      </c>
      <c r="M101" s="6"/>
      <c r="N101" s="6"/>
      <c r="O101" s="6"/>
      <c r="P101" s="6"/>
      <c r="Q101" s="6"/>
      <c r="R101" s="6"/>
      <c r="S101" s="6"/>
      <c r="T101" s="6"/>
      <c r="U101" s="6"/>
      <c r="V101" s="6"/>
      <c r="W101" s="6"/>
      <c r="X101" s="6"/>
      <c r="Y101" s="6"/>
      <c r="Z101" s="6"/>
      <c r="AA101" s="7"/>
      <c r="AB101" s="6"/>
      <c r="AC101" s="6"/>
      <c r="AD101" s="6"/>
      <c r="AE101" s="6"/>
      <c r="AF101" s="6"/>
      <c r="AG101" s="6"/>
      <c r="AH101" s="6"/>
      <c r="AI101" s="6"/>
      <c r="AJ101" s="6"/>
      <c r="AK101" s="6"/>
      <c r="AL101" s="6"/>
      <c r="AM101" s="6"/>
      <c r="AN101" s="6"/>
    </row>
    <row r="102" spans="1:40" ht="12" customHeight="1" x14ac:dyDescent="0.2">
      <c r="A102" s="4">
        <v>99</v>
      </c>
      <c r="B102" s="6"/>
      <c r="C102" s="6"/>
      <c r="D102" s="6"/>
      <c r="E102" s="6"/>
      <c r="F102" s="6"/>
      <c r="G102" s="6"/>
      <c r="H102" s="6"/>
      <c r="I102" s="6"/>
      <c r="J102" s="6"/>
      <c r="K102" s="6"/>
      <c r="L102" s="4" t="s">
        <v>413</v>
      </c>
      <c r="M102" s="6"/>
      <c r="N102" s="6"/>
      <c r="O102" s="6"/>
      <c r="P102" s="6"/>
      <c r="Q102" s="6"/>
      <c r="R102" s="6"/>
      <c r="S102" s="6"/>
      <c r="T102" s="6"/>
      <c r="U102" s="6"/>
      <c r="V102" s="6"/>
      <c r="W102" s="6"/>
      <c r="X102" s="6"/>
      <c r="Y102" s="6" t="s">
        <v>413</v>
      </c>
      <c r="Z102" s="6"/>
      <c r="AA102" s="6" t="s">
        <v>413</v>
      </c>
      <c r="AB102" s="6" t="s">
        <v>413</v>
      </c>
      <c r="AC102" s="6"/>
      <c r="AD102" s="6"/>
      <c r="AE102" s="6"/>
      <c r="AF102" s="6"/>
      <c r="AG102" s="6"/>
      <c r="AH102" s="6"/>
      <c r="AI102" s="6"/>
      <c r="AJ102" s="6"/>
      <c r="AK102" s="6"/>
      <c r="AL102" s="6"/>
      <c r="AM102" s="6"/>
      <c r="AN102" s="6"/>
    </row>
    <row r="103" spans="1:40" ht="12" customHeight="1" x14ac:dyDescent="0.2">
      <c r="A103" s="4">
        <v>100</v>
      </c>
      <c r="B103" s="6"/>
      <c r="C103" s="6"/>
      <c r="D103" s="6"/>
      <c r="E103" s="6"/>
      <c r="F103" s="6"/>
      <c r="G103" s="6"/>
      <c r="H103" s="6"/>
      <c r="I103" s="6"/>
      <c r="J103" s="6"/>
      <c r="K103" s="6"/>
      <c r="L103" s="4" t="s">
        <v>413</v>
      </c>
      <c r="M103" s="6"/>
      <c r="N103" s="6"/>
      <c r="O103" s="6"/>
      <c r="P103" s="6"/>
      <c r="Q103" s="6"/>
      <c r="R103" s="6"/>
      <c r="S103" s="6"/>
      <c r="T103" s="6"/>
      <c r="U103" s="6"/>
      <c r="V103" s="6"/>
      <c r="W103" s="6"/>
      <c r="X103" s="6"/>
      <c r="Y103" s="6"/>
      <c r="Z103" s="6"/>
      <c r="AA103" s="7"/>
      <c r="AB103" s="6"/>
      <c r="AC103" s="6"/>
      <c r="AD103" s="6"/>
      <c r="AE103" s="6"/>
      <c r="AF103" s="6"/>
      <c r="AG103" s="6"/>
      <c r="AH103" s="6"/>
      <c r="AI103" s="6"/>
      <c r="AJ103" s="6"/>
      <c r="AK103" s="6"/>
      <c r="AL103" s="6"/>
      <c r="AM103" s="6"/>
      <c r="AN103" s="6"/>
    </row>
    <row r="104" spans="1:40" ht="12" customHeight="1" x14ac:dyDescent="0.2">
      <c r="A104" s="4">
        <v>101</v>
      </c>
      <c r="B104" s="6"/>
      <c r="C104" s="6"/>
      <c r="D104" s="6"/>
      <c r="E104" s="4" t="s">
        <v>413</v>
      </c>
      <c r="F104" s="6"/>
      <c r="G104" s="6"/>
      <c r="H104" s="6"/>
      <c r="I104" s="6"/>
      <c r="J104" s="6"/>
      <c r="K104" s="6"/>
      <c r="L104" s="4" t="s">
        <v>413</v>
      </c>
      <c r="M104" s="6"/>
      <c r="N104" s="6"/>
      <c r="O104" s="6"/>
      <c r="P104" s="6"/>
      <c r="Q104" s="6"/>
      <c r="R104" s="6"/>
      <c r="S104" s="6"/>
      <c r="T104" s="6"/>
      <c r="U104" s="6"/>
      <c r="V104" s="6"/>
      <c r="W104" s="6"/>
      <c r="X104" s="6"/>
      <c r="Y104" s="6"/>
      <c r="Z104" s="6"/>
      <c r="AA104" s="6" t="s">
        <v>413</v>
      </c>
      <c r="AB104" s="6"/>
      <c r="AC104" s="6"/>
      <c r="AD104" s="6"/>
      <c r="AE104" s="6"/>
      <c r="AF104" s="6"/>
      <c r="AG104" s="6"/>
      <c r="AH104" s="6"/>
      <c r="AI104" s="6"/>
      <c r="AJ104" s="6"/>
      <c r="AK104" s="6"/>
      <c r="AL104" s="6"/>
      <c r="AM104" s="6"/>
      <c r="AN104" s="6"/>
    </row>
    <row r="105" spans="1:40" ht="12" customHeight="1" x14ac:dyDescent="0.2">
      <c r="A105" s="4">
        <v>102</v>
      </c>
      <c r="B105" s="6"/>
      <c r="C105" s="6"/>
      <c r="D105" s="6"/>
      <c r="E105" s="6"/>
      <c r="F105" s="6"/>
      <c r="G105" s="6"/>
      <c r="H105" s="6"/>
      <c r="I105" s="6"/>
      <c r="J105" s="6"/>
      <c r="K105" s="6"/>
      <c r="L105" s="4" t="s">
        <v>413</v>
      </c>
      <c r="M105" s="6"/>
      <c r="N105" s="6"/>
      <c r="O105" s="6"/>
      <c r="P105" s="6"/>
      <c r="Q105" s="6"/>
      <c r="R105" s="6"/>
      <c r="S105" s="6"/>
      <c r="T105" s="6"/>
      <c r="U105" s="6"/>
      <c r="V105" s="6"/>
      <c r="W105" s="6"/>
      <c r="X105" s="6"/>
      <c r="Y105" s="6"/>
      <c r="Z105" s="6"/>
      <c r="AA105" s="7"/>
      <c r="AB105" s="6"/>
      <c r="AC105" s="6"/>
      <c r="AD105" s="6"/>
      <c r="AE105" s="6"/>
      <c r="AF105" s="6"/>
      <c r="AG105" s="6"/>
      <c r="AH105" s="6"/>
      <c r="AI105" s="6"/>
      <c r="AJ105" s="6"/>
      <c r="AK105" s="6"/>
      <c r="AL105" s="6"/>
      <c r="AM105" s="6"/>
      <c r="AN105" s="6"/>
    </row>
    <row r="106" spans="1:40" ht="12" customHeight="1" x14ac:dyDescent="0.2">
      <c r="A106" s="4">
        <v>103</v>
      </c>
      <c r="B106" s="6"/>
      <c r="C106" s="6"/>
      <c r="D106" s="6"/>
      <c r="E106" s="6"/>
      <c r="F106" s="6"/>
      <c r="G106" s="6"/>
      <c r="H106" s="6"/>
      <c r="I106" s="6"/>
      <c r="J106" s="6"/>
      <c r="K106" s="6"/>
      <c r="L106" s="4" t="s">
        <v>413</v>
      </c>
      <c r="M106" s="6"/>
      <c r="N106" s="6"/>
      <c r="O106" s="6"/>
      <c r="P106" s="6"/>
      <c r="Q106" s="6"/>
      <c r="R106" s="6"/>
      <c r="S106" s="6"/>
      <c r="T106" s="6"/>
      <c r="U106" s="6"/>
      <c r="V106" s="6"/>
      <c r="W106" s="6"/>
      <c r="X106" s="6"/>
      <c r="Y106" s="6"/>
      <c r="Z106" s="6"/>
      <c r="AA106" s="7"/>
      <c r="AB106" s="6"/>
      <c r="AC106" s="6"/>
      <c r="AD106" s="6"/>
      <c r="AE106" s="6"/>
      <c r="AF106" s="6"/>
      <c r="AG106" s="6"/>
      <c r="AH106" s="6"/>
      <c r="AI106" s="6"/>
      <c r="AJ106" s="6"/>
      <c r="AK106" s="6"/>
      <c r="AL106" s="6"/>
      <c r="AM106" s="6"/>
      <c r="AN106" s="6"/>
    </row>
    <row r="107" spans="1:40" ht="12" customHeight="1" x14ac:dyDescent="0.2">
      <c r="A107" s="4">
        <v>104</v>
      </c>
      <c r="B107" s="6"/>
      <c r="C107" s="6"/>
      <c r="D107" s="6"/>
      <c r="E107" s="6"/>
      <c r="F107" s="6"/>
      <c r="G107" s="6"/>
      <c r="H107" s="6"/>
      <c r="I107" s="6"/>
      <c r="J107" s="6"/>
      <c r="K107" s="6"/>
      <c r="L107" s="4" t="s">
        <v>413</v>
      </c>
      <c r="M107" s="6"/>
      <c r="N107" s="6"/>
      <c r="O107" s="6"/>
      <c r="P107" s="6"/>
      <c r="Q107" s="6"/>
      <c r="R107" s="6"/>
      <c r="S107" s="6"/>
      <c r="T107" s="6"/>
      <c r="U107" s="6"/>
      <c r="V107" s="6"/>
      <c r="W107" s="6"/>
      <c r="X107" s="6"/>
      <c r="Y107" s="6"/>
      <c r="Z107" s="6"/>
      <c r="AA107" s="7"/>
      <c r="AB107" s="6"/>
      <c r="AC107" s="6"/>
      <c r="AD107" s="6"/>
      <c r="AE107" s="6"/>
      <c r="AF107" s="6"/>
      <c r="AG107" s="6"/>
      <c r="AH107" s="6"/>
      <c r="AI107" s="6"/>
      <c r="AJ107" s="6"/>
      <c r="AK107" s="6"/>
      <c r="AL107" s="6"/>
      <c r="AM107" s="6"/>
      <c r="AN107" s="6"/>
    </row>
    <row r="108" spans="1:40" ht="12" customHeight="1" x14ac:dyDescent="0.2">
      <c r="A108" s="4">
        <v>105</v>
      </c>
      <c r="B108" s="6"/>
      <c r="C108" s="6"/>
      <c r="D108" s="6"/>
      <c r="E108" s="6"/>
      <c r="F108" s="6"/>
      <c r="G108" s="6"/>
      <c r="H108" s="6"/>
      <c r="I108" s="6"/>
      <c r="J108" s="4" t="s">
        <v>413</v>
      </c>
      <c r="K108" s="6"/>
      <c r="L108" s="4" t="s">
        <v>413</v>
      </c>
      <c r="M108" s="6"/>
      <c r="N108" s="6"/>
      <c r="O108" s="6"/>
      <c r="P108" s="6"/>
      <c r="Q108" s="6"/>
      <c r="R108" s="6"/>
      <c r="S108" s="6"/>
      <c r="T108" s="6"/>
      <c r="U108" s="6"/>
      <c r="V108" s="6"/>
      <c r="W108" s="6"/>
      <c r="X108" s="6"/>
      <c r="Y108" s="6"/>
      <c r="Z108" s="6"/>
      <c r="AA108" s="7"/>
      <c r="AB108" s="6"/>
      <c r="AC108" s="6"/>
      <c r="AD108" s="6"/>
      <c r="AE108" s="6"/>
      <c r="AF108" s="6"/>
      <c r="AG108" s="6"/>
      <c r="AH108" s="6"/>
      <c r="AI108" s="6"/>
      <c r="AJ108" s="6"/>
      <c r="AK108" s="6"/>
      <c r="AL108" s="6"/>
      <c r="AM108" s="6"/>
      <c r="AN108" s="6"/>
    </row>
    <row r="109" spans="1:40" ht="12" customHeight="1" x14ac:dyDescent="0.2">
      <c r="A109" s="4">
        <v>106</v>
      </c>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7"/>
      <c r="AB109" s="6"/>
      <c r="AC109" s="6"/>
      <c r="AD109" s="6"/>
      <c r="AE109" s="6"/>
      <c r="AF109" s="6"/>
      <c r="AG109" s="6"/>
      <c r="AH109" s="6"/>
      <c r="AI109" s="6"/>
      <c r="AJ109" s="6"/>
      <c r="AK109" s="6"/>
      <c r="AL109" s="6"/>
      <c r="AM109" s="6"/>
      <c r="AN109" s="6"/>
    </row>
    <row r="110" spans="1:40" ht="12" customHeight="1" x14ac:dyDescent="0.2">
      <c r="A110" s="4">
        <v>107</v>
      </c>
      <c r="B110" s="6"/>
      <c r="C110" s="6"/>
      <c r="D110" s="6"/>
      <c r="E110" s="6"/>
      <c r="F110" s="6"/>
      <c r="G110" s="6"/>
      <c r="H110" s="6"/>
      <c r="I110" s="6"/>
      <c r="J110" s="6"/>
      <c r="K110" s="6"/>
      <c r="L110" s="4" t="s">
        <v>413</v>
      </c>
      <c r="M110" s="6"/>
      <c r="N110" s="6"/>
      <c r="O110" s="6"/>
      <c r="P110" s="6"/>
      <c r="Q110" s="6"/>
      <c r="R110" s="6"/>
      <c r="S110" s="6"/>
      <c r="T110" s="6"/>
      <c r="U110" s="6"/>
      <c r="V110" s="6"/>
      <c r="W110" s="6"/>
      <c r="X110" s="6"/>
      <c r="Y110" s="6"/>
      <c r="Z110" s="6"/>
      <c r="AA110" s="7"/>
      <c r="AB110" s="6"/>
      <c r="AC110" s="6"/>
      <c r="AD110" s="6"/>
      <c r="AE110" s="6"/>
      <c r="AF110" s="6"/>
      <c r="AG110" s="6"/>
      <c r="AH110" s="6"/>
      <c r="AI110" s="6"/>
      <c r="AJ110" s="6"/>
      <c r="AK110" s="6"/>
      <c r="AL110" s="6"/>
      <c r="AM110" s="6"/>
      <c r="AN110" s="6"/>
    </row>
    <row r="111" spans="1:40" ht="12" customHeight="1" x14ac:dyDescent="0.2">
      <c r="A111" s="4">
        <v>108</v>
      </c>
      <c r="B111" s="6"/>
      <c r="C111" s="6"/>
      <c r="D111" s="6"/>
      <c r="E111" s="6"/>
      <c r="F111" s="6"/>
      <c r="G111" s="6"/>
      <c r="H111" s="6"/>
      <c r="I111" s="6"/>
      <c r="J111" s="6"/>
      <c r="K111" s="6"/>
      <c r="L111" s="4" t="s">
        <v>413</v>
      </c>
      <c r="M111" s="6"/>
      <c r="N111" s="6"/>
      <c r="O111" s="6"/>
      <c r="P111" s="6"/>
      <c r="Q111" s="6"/>
      <c r="R111" s="6"/>
      <c r="S111" s="6"/>
      <c r="T111" s="6"/>
      <c r="U111" s="6"/>
      <c r="V111" s="6"/>
      <c r="W111" s="6"/>
      <c r="X111" s="6"/>
      <c r="Y111" s="6"/>
      <c r="Z111" s="6"/>
      <c r="AA111" s="6" t="s">
        <v>413</v>
      </c>
      <c r="AB111" s="6"/>
      <c r="AC111" s="6"/>
      <c r="AD111" s="6"/>
      <c r="AE111" s="6"/>
      <c r="AF111" s="6"/>
      <c r="AG111" s="6"/>
      <c r="AH111" s="6"/>
      <c r="AI111" s="6"/>
      <c r="AJ111" s="6"/>
      <c r="AK111" s="6"/>
      <c r="AL111" s="6"/>
      <c r="AM111" s="6"/>
      <c r="AN111" s="6"/>
    </row>
    <row r="112" spans="1:40" ht="12" customHeight="1" x14ac:dyDescent="0.2">
      <c r="A112" s="4">
        <v>109</v>
      </c>
      <c r="B112" s="6"/>
      <c r="C112" s="6"/>
      <c r="D112" s="6"/>
      <c r="E112" s="6"/>
      <c r="F112" s="6"/>
      <c r="G112" s="6"/>
      <c r="H112" s="6"/>
      <c r="I112" s="6"/>
      <c r="J112" s="6"/>
      <c r="K112" s="6"/>
      <c r="L112" s="4" t="s">
        <v>413</v>
      </c>
      <c r="M112" s="6"/>
      <c r="N112" s="6"/>
      <c r="O112" s="6"/>
      <c r="P112" s="6"/>
      <c r="Q112" s="6"/>
      <c r="R112" s="6"/>
      <c r="S112" s="6"/>
      <c r="T112" s="6"/>
      <c r="U112" s="6"/>
      <c r="V112" s="6"/>
      <c r="W112" s="6"/>
      <c r="X112" s="6"/>
      <c r="Y112" s="6"/>
      <c r="Z112" s="6"/>
      <c r="AA112" s="6" t="s">
        <v>413</v>
      </c>
      <c r="AB112" s="6"/>
      <c r="AC112" s="6"/>
      <c r="AD112" s="6"/>
      <c r="AE112" s="6"/>
      <c r="AF112" s="6"/>
      <c r="AG112" s="6"/>
      <c r="AH112" s="6"/>
      <c r="AI112" s="6"/>
      <c r="AJ112" s="6"/>
      <c r="AK112" s="6"/>
      <c r="AL112" s="6"/>
      <c r="AM112" s="6"/>
      <c r="AN112" s="6"/>
    </row>
    <row r="113" spans="1:40" ht="12"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row>
    <row r="114" spans="1:40" ht="12"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row>
    <row r="115" spans="1:40" ht="12"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row>
    <row r="116" spans="1:40" ht="12"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row>
    <row r="117" spans="1:40" ht="12"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row>
    <row r="118" spans="1:40" ht="12"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row>
    <row r="119" spans="1:40" ht="12"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row>
    <row r="120" spans="1:40" ht="12"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row>
    <row r="121" spans="1:40" ht="12"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row>
    <row r="122" spans="1:40" ht="12"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row>
    <row r="123" spans="1:40" ht="12"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row>
    <row r="124" spans="1:40" ht="12"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row>
    <row r="125" spans="1:40" ht="12"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row>
    <row r="126" spans="1:40" ht="12"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row>
    <row r="127" spans="1:40" ht="12"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row>
    <row r="128" spans="1:40" ht="12"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row>
    <row r="129" spans="1:40" ht="12"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row>
    <row r="130" spans="1:40" ht="12"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row>
    <row r="131" spans="1:40" ht="12"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row>
    <row r="132" spans="1:40" ht="12"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row>
    <row r="133" spans="1:40" ht="12"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row>
    <row r="134" spans="1:40" ht="12"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row>
    <row r="135" spans="1:40" ht="12"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row>
    <row r="136" spans="1:40" ht="12"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row>
    <row r="137" spans="1:40" ht="12"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row>
    <row r="138" spans="1:40" ht="12"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row>
    <row r="139" spans="1:40" ht="12"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row>
    <row r="140" spans="1:40" ht="12"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row>
    <row r="141" spans="1:40" ht="12"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row>
    <row r="142" spans="1:40" ht="12"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row>
    <row r="143" spans="1:40" ht="12"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row>
    <row r="144" spans="1:40" ht="12"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row>
    <row r="145" spans="1:40" ht="12"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row>
    <row r="146" spans="1:40" ht="12"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row>
    <row r="147" spans="1:40" ht="12"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row>
    <row r="148" spans="1:40" ht="12"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row>
    <row r="149" spans="1:40" ht="12"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row>
    <row r="150" spans="1:40" ht="12"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row>
    <row r="151" spans="1:40" ht="12"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row>
    <row r="152" spans="1:40" ht="12"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row>
    <row r="153" spans="1:40" ht="12"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row>
    <row r="154" spans="1:40" ht="12"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row>
    <row r="155" spans="1:40" ht="12"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row>
    <row r="156" spans="1:40" ht="12"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row>
    <row r="157" spans="1:40" ht="12"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row>
    <row r="158" spans="1:40" ht="12"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row>
    <row r="159" spans="1:40" ht="12"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row>
    <row r="160" spans="1:40" ht="12"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row>
    <row r="161" spans="1:40" ht="12"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row>
    <row r="162" spans="1:40" ht="12"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row>
    <row r="163" spans="1:40" ht="12"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row>
    <row r="164" spans="1:40" ht="12"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row>
    <row r="165" spans="1:40" ht="12"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row>
    <row r="166" spans="1:40" ht="12"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row>
    <row r="167" spans="1:40" ht="12"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row>
    <row r="168" spans="1:40" ht="12"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row>
    <row r="169" spans="1:40" ht="12"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row>
    <row r="170" spans="1:40" ht="12"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row>
    <row r="171" spans="1:40" ht="12"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row>
    <row r="172" spans="1:40" ht="12"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row>
    <row r="173" spans="1:40" ht="12"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row>
    <row r="174" spans="1:40" ht="12"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row>
    <row r="175" spans="1:40" ht="12"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row>
    <row r="176" spans="1:40" ht="12"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row>
    <row r="177" spans="1:40" ht="12"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row>
    <row r="178" spans="1:40" ht="12"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row>
    <row r="179" spans="1:40" ht="12"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row>
    <row r="180" spans="1:40" ht="12"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row>
    <row r="181" spans="1:40" ht="12"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row>
    <row r="182" spans="1:40" ht="12"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row>
    <row r="183" spans="1:40" ht="12"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row>
    <row r="184" spans="1:40" ht="12"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row>
    <row r="185" spans="1:40" ht="12"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row>
    <row r="186" spans="1:40" ht="12"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row>
    <row r="187" spans="1:40" ht="12"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row>
    <row r="188" spans="1:40" ht="12"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row>
    <row r="189" spans="1:40" ht="12"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row>
    <row r="190" spans="1:40" ht="12"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row>
    <row r="191" spans="1:40" ht="12"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row>
    <row r="192" spans="1:40" ht="12"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row>
    <row r="193" spans="1:40" ht="12"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row>
    <row r="194" spans="1:40" ht="12"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row>
    <row r="195" spans="1:40" ht="12"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row>
    <row r="196" spans="1:40" ht="12"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row>
    <row r="197" spans="1:40" ht="12"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row>
    <row r="198" spans="1:40" ht="12"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row>
    <row r="199" spans="1:40" ht="12"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row>
    <row r="200" spans="1:40" ht="12"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row>
    <row r="201" spans="1:40" ht="12"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row>
    <row r="202" spans="1:40" ht="12"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row>
    <row r="203" spans="1:40" ht="12"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row>
    <row r="204" spans="1:40" ht="12"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row>
    <row r="205" spans="1:40" ht="12"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row>
    <row r="206" spans="1:40" ht="12"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row>
    <row r="207" spans="1:40" ht="12"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row>
    <row r="208" spans="1:40" ht="12"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row>
    <row r="209" spans="1:40" ht="12"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row>
    <row r="210" spans="1:40" ht="12"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row>
    <row r="211" spans="1:40" ht="12"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row>
    <row r="212" spans="1:40" ht="12"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row>
    <row r="213" spans="1:40" ht="12"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row>
    <row r="214" spans="1:40" ht="12"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row>
    <row r="215" spans="1:40" ht="12"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row>
    <row r="216" spans="1:40" ht="12"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row>
    <row r="217" spans="1:40" ht="12"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row>
    <row r="218" spans="1:40" ht="12"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row>
    <row r="219" spans="1:40" ht="12"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row>
    <row r="220" spans="1:40" ht="12"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row>
    <row r="221" spans="1:40" ht="12"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row>
    <row r="222" spans="1:40" ht="12"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row>
    <row r="223" spans="1:40" ht="12"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row>
    <row r="224" spans="1:40" ht="12"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row>
    <row r="225" spans="1:40" ht="12"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row>
    <row r="226" spans="1:40" ht="12"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row>
    <row r="227" spans="1:40" ht="12"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row>
    <row r="228" spans="1:40" ht="12"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row>
    <row r="229" spans="1:40" ht="12"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row>
    <row r="230" spans="1:40" ht="12"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row>
    <row r="231" spans="1:40" ht="12"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row>
    <row r="232" spans="1:40" ht="12"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row>
    <row r="233" spans="1:40" ht="12"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row>
    <row r="234" spans="1:40" ht="12"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row>
    <row r="235" spans="1:40" ht="12"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row>
    <row r="236" spans="1:40" ht="12"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row>
    <row r="237" spans="1:40" ht="12"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row>
    <row r="238" spans="1:40" ht="12"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row>
    <row r="239" spans="1:40" ht="12"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row>
    <row r="240" spans="1:40" ht="12"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row>
    <row r="241" spans="1:40" ht="12"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row>
    <row r="242" spans="1:40" ht="12"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row>
    <row r="243" spans="1:40" ht="12"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row>
    <row r="244" spans="1:40" ht="12"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row>
    <row r="245" spans="1:40" ht="12"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row>
    <row r="246" spans="1:40" ht="12"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row>
    <row r="247" spans="1:40" ht="12"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row>
    <row r="248" spans="1:40" ht="12"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row>
    <row r="249" spans="1:40" ht="12"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row>
    <row r="250" spans="1:40" ht="12"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row>
    <row r="251" spans="1:40" ht="12"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row>
    <row r="252" spans="1:40" ht="12"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row>
    <row r="253" spans="1:40" ht="12"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row>
    <row r="254" spans="1:40" ht="12"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row>
    <row r="255" spans="1:40" ht="12"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row>
    <row r="256" spans="1:40" ht="12"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row>
    <row r="257" spans="1:40" ht="12"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row>
    <row r="258" spans="1:40" ht="12"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row>
    <row r="259" spans="1:40" ht="12"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row>
    <row r="260" spans="1:40" ht="12"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row>
    <row r="261" spans="1:40" ht="12"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row>
    <row r="262" spans="1:40" ht="12"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row>
    <row r="263" spans="1:40" ht="12"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row>
    <row r="264" spans="1:40" ht="12"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row>
    <row r="265" spans="1:40" ht="12"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row>
    <row r="266" spans="1:40" ht="12"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row>
    <row r="267" spans="1:40" ht="12"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row>
    <row r="268" spans="1:40" ht="12"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row>
    <row r="269" spans="1:40" ht="12"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row>
    <row r="270" spans="1:40" ht="12"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row>
    <row r="271" spans="1:40" ht="12"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row>
    <row r="272" spans="1:40" ht="12"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row>
    <row r="273" spans="1:40" ht="12"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row>
    <row r="274" spans="1:40" ht="12"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row>
    <row r="275" spans="1:40" ht="12"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row>
    <row r="276" spans="1:40" ht="12"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row>
    <row r="277" spans="1:40" ht="12"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row>
    <row r="278" spans="1:40" ht="12"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row>
    <row r="279" spans="1:40" ht="12"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row>
    <row r="280" spans="1:40" ht="12"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row>
    <row r="281" spans="1:40" ht="12"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row>
    <row r="282" spans="1:40" ht="12"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row>
    <row r="283" spans="1:40" ht="12"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row>
    <row r="284" spans="1:40" ht="12"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row>
    <row r="285" spans="1:40" ht="12"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row>
    <row r="286" spans="1:40" ht="12"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row>
    <row r="287" spans="1:40" ht="12"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row>
    <row r="288" spans="1:40" ht="12"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row>
    <row r="289" spans="1:40" ht="12"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row>
    <row r="290" spans="1:40" ht="12"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row>
    <row r="291" spans="1:40" ht="12"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row>
    <row r="292" spans="1:40" ht="12"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row>
    <row r="293" spans="1:40" ht="12"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row>
    <row r="294" spans="1:40" ht="12"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row>
    <row r="295" spans="1:40" ht="12"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row>
    <row r="296" spans="1:40" ht="12"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row>
    <row r="297" spans="1:40" ht="12"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row>
    <row r="298" spans="1:40" ht="12"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row>
    <row r="299" spans="1:40" ht="12"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row>
    <row r="300" spans="1:40" ht="12"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row>
    <row r="301" spans="1:40" ht="12"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row>
    <row r="302" spans="1:40" ht="12"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row>
    <row r="303" spans="1:40" ht="12"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row>
    <row r="304" spans="1:40" ht="12"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row>
    <row r="305" spans="1:40" ht="12"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row>
    <row r="306" spans="1:40" ht="12"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row>
    <row r="307" spans="1:40" ht="12"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row>
    <row r="308" spans="1:40" ht="12"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row>
    <row r="309" spans="1:40" ht="12"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row>
    <row r="310" spans="1:40" ht="12"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row>
    <row r="311" spans="1:40" ht="12"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row>
    <row r="312" spans="1:40" ht="12"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row>
    <row r="313" spans="1:40" ht="12"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row>
    <row r="314" spans="1:40" ht="12"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row>
    <row r="315" spans="1:40" ht="12"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row>
    <row r="316" spans="1:40" ht="12"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row>
    <row r="317" spans="1:40" ht="12"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row>
    <row r="318" spans="1:40" ht="12"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row>
    <row r="319" spans="1:40" ht="12"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row>
    <row r="320" spans="1:40" ht="12"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row>
    <row r="321" spans="1:40" ht="12"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row>
    <row r="322" spans="1:40" ht="12"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row>
    <row r="323" spans="1:40" ht="12"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row>
    <row r="324" spans="1:40" ht="12"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row>
    <row r="325" spans="1:40" ht="12"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row>
    <row r="326" spans="1:40" ht="12"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row>
    <row r="327" spans="1:40" ht="12"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row>
    <row r="328" spans="1:40" ht="12"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row>
    <row r="329" spans="1:40" ht="12"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row>
    <row r="330" spans="1:40" ht="12"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row>
    <row r="331" spans="1:40" ht="12"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row>
    <row r="332" spans="1:40" ht="12"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row>
    <row r="333" spans="1:40" ht="12"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row>
    <row r="334" spans="1:40" ht="12"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row>
    <row r="335" spans="1:40" ht="12"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row>
    <row r="336" spans="1:40" ht="12"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row>
    <row r="337" spans="1:40" ht="12"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row>
    <row r="338" spans="1:40" ht="12"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row>
    <row r="339" spans="1:40" ht="12"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row>
    <row r="340" spans="1:40" ht="12"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row>
    <row r="341" spans="1:40" ht="12"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row>
    <row r="342" spans="1:40" ht="12"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row>
    <row r="343" spans="1:40" ht="12"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row>
    <row r="344" spans="1:40" ht="12"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row>
    <row r="345" spans="1:40" ht="12"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row>
    <row r="346" spans="1:40" ht="12"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row>
    <row r="347" spans="1:40" ht="12"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row>
    <row r="348" spans="1:40" ht="12"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row>
    <row r="349" spans="1:40" ht="12"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row>
    <row r="350" spans="1:40" ht="12"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row>
    <row r="351" spans="1:40" ht="12"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row>
    <row r="352" spans="1:40" ht="12"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row>
    <row r="353" spans="1:40" ht="12"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row>
    <row r="354" spans="1:40" ht="12"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row>
    <row r="355" spans="1:40" ht="12"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row>
    <row r="356" spans="1:40" ht="12"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row>
    <row r="357" spans="1:40" ht="12"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row>
    <row r="358" spans="1:40" ht="12"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row>
    <row r="359" spans="1:40" ht="12"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row>
    <row r="360" spans="1:40" ht="12"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row>
    <row r="361" spans="1:40" ht="12"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row>
    <row r="362" spans="1:40" ht="12"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row>
    <row r="363" spans="1:40" ht="12"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row>
    <row r="364" spans="1:40" ht="12"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row>
    <row r="365" spans="1:40" ht="12"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row>
    <row r="366" spans="1:40" ht="12"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row>
    <row r="367" spans="1:40" ht="12"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row>
    <row r="368" spans="1:40" ht="12"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row>
    <row r="369" spans="1:40" ht="12"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row>
    <row r="370" spans="1:40" ht="12"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row>
    <row r="371" spans="1:40" ht="12"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row>
    <row r="372" spans="1:40" ht="12"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row>
    <row r="373" spans="1:40" ht="12"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row>
    <row r="374" spans="1:40" ht="12"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row>
    <row r="375" spans="1:40" ht="12"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row>
    <row r="376" spans="1:40" ht="12"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row>
    <row r="377" spans="1:40" ht="12"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row>
    <row r="378" spans="1:40" ht="12"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row>
    <row r="379" spans="1:40" ht="12"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row>
    <row r="380" spans="1:40" ht="12"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row>
    <row r="381" spans="1:40" ht="12"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row>
    <row r="382" spans="1:40" ht="12"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row>
    <row r="383" spans="1:40" ht="12"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row>
    <row r="384" spans="1:40" ht="12"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row>
    <row r="385" spans="1:40" ht="12"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row>
    <row r="386" spans="1:40" ht="12"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row>
    <row r="387" spans="1:40" ht="12"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row>
    <row r="388" spans="1:40" ht="12"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row>
    <row r="389" spans="1:40" ht="12"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row>
    <row r="390" spans="1:40" ht="12"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row>
    <row r="391" spans="1:40" ht="12"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row>
    <row r="392" spans="1:40" ht="12"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row>
    <row r="393" spans="1:40" ht="12"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row>
    <row r="394" spans="1:40" ht="12"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row>
    <row r="395" spans="1:40" ht="12"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row>
    <row r="396" spans="1:40" ht="12"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row>
    <row r="397" spans="1:40" ht="12"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row>
    <row r="398" spans="1:40" ht="12"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row>
    <row r="399" spans="1:40" ht="12"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row>
    <row r="400" spans="1:40" ht="12"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row>
    <row r="401" spans="1:40" ht="12"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row>
    <row r="402" spans="1:40" ht="12"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row>
    <row r="403" spans="1:40" ht="12"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row>
    <row r="404" spans="1:40" ht="12"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row>
    <row r="405" spans="1:40" ht="12"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row>
    <row r="406" spans="1:40" ht="12"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row>
    <row r="407" spans="1:40" ht="12"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row>
    <row r="408" spans="1:40" ht="12"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row>
    <row r="409" spans="1:40" ht="12"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row>
    <row r="410" spans="1:40" ht="12"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row>
    <row r="411" spans="1:40" ht="12"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row>
    <row r="412" spans="1:40" ht="12"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row>
    <row r="413" spans="1:40" ht="12"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row>
    <row r="414" spans="1:40" ht="12"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row>
    <row r="415" spans="1:40" ht="12"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row>
    <row r="416" spans="1:40" ht="12"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row>
    <row r="417" spans="1:40" ht="12"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row>
    <row r="418" spans="1:40" ht="12"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row>
    <row r="419" spans="1:40" ht="12"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row>
    <row r="420" spans="1:40" ht="12"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row>
    <row r="421" spans="1:40" ht="12"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row>
    <row r="422" spans="1:40" ht="12"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row>
    <row r="423" spans="1:40" ht="12"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row>
    <row r="424" spans="1:40" ht="12"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row>
    <row r="425" spans="1:40" ht="12"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row>
    <row r="426" spans="1:40" ht="12"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row>
    <row r="427" spans="1:40" ht="12"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row>
    <row r="428" spans="1:40" ht="12"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row>
    <row r="429" spans="1:40" ht="12"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row>
    <row r="430" spans="1:40" ht="12"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row>
    <row r="431" spans="1:40" ht="12"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row>
    <row r="432" spans="1:40" ht="12"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row>
    <row r="433" spans="1:40" ht="12"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row>
    <row r="434" spans="1:40" ht="12"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row>
    <row r="435" spans="1:40" ht="12"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row>
    <row r="436" spans="1:40" ht="12"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row>
    <row r="437" spans="1:40" ht="12"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row>
    <row r="438" spans="1:40" ht="12"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row>
    <row r="439" spans="1:40" ht="12"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row>
    <row r="440" spans="1:40" ht="12"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row>
    <row r="441" spans="1:40" ht="12"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row>
    <row r="442" spans="1:40" ht="12"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row>
    <row r="443" spans="1:40" ht="12"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row>
    <row r="444" spans="1:40" ht="12"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row>
    <row r="445" spans="1:40" ht="12"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row>
    <row r="446" spans="1:40" ht="12"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row>
    <row r="447" spans="1:40" ht="12"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row>
    <row r="448" spans="1:40" ht="12"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row>
    <row r="449" spans="1:40" ht="12"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row>
    <row r="450" spans="1:40" ht="12"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row>
    <row r="451" spans="1:40" ht="12"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row>
    <row r="452" spans="1:40" ht="12"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row>
    <row r="453" spans="1:40" ht="12"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row>
    <row r="454" spans="1:40" ht="12"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row>
    <row r="455" spans="1:40" ht="12"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row>
    <row r="456" spans="1:40" ht="12"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row>
    <row r="457" spans="1:40" ht="12"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row>
    <row r="458" spans="1:40" ht="12"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row>
    <row r="459" spans="1:40" ht="12"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row>
    <row r="460" spans="1:40" ht="12"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row>
    <row r="461" spans="1:40" ht="12"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row>
    <row r="462" spans="1:40" ht="12"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row>
    <row r="463" spans="1:40" ht="12"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row>
    <row r="464" spans="1:40" ht="12"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row>
    <row r="465" spans="1:40" ht="12"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row>
    <row r="466" spans="1:40" ht="12"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row>
    <row r="467" spans="1:40" ht="12"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row>
    <row r="468" spans="1:40" ht="12"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row>
    <row r="469" spans="1:40" ht="12"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row>
    <row r="470" spans="1:40" ht="12"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row>
    <row r="471" spans="1:40" ht="12"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row>
    <row r="472" spans="1:40" ht="12"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row>
    <row r="473" spans="1:40" ht="12"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row>
    <row r="474" spans="1:40" ht="12"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row>
    <row r="475" spans="1:40" ht="12"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row>
    <row r="476" spans="1:40" ht="12"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row>
    <row r="477" spans="1:40" ht="12"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row>
    <row r="478" spans="1:40" ht="12"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row>
    <row r="479" spans="1:40" ht="12"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row>
    <row r="480" spans="1:40" ht="12"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row>
    <row r="481" spans="1:40" ht="12"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row>
    <row r="482" spans="1:40" ht="12"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row>
    <row r="483" spans="1:40" ht="12"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row>
    <row r="484" spans="1:40" ht="12"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row>
    <row r="485" spans="1:40" ht="12"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row>
    <row r="486" spans="1:40" ht="12"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row>
    <row r="487" spans="1:40" ht="12"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row>
    <row r="488" spans="1:40" ht="12"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row>
    <row r="489" spans="1:40" ht="12"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row>
    <row r="490" spans="1:40" ht="12"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row>
    <row r="491" spans="1:40" ht="12"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row>
    <row r="492" spans="1:40" ht="12"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row>
    <row r="493" spans="1:40" ht="12"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row>
    <row r="494" spans="1:40" ht="12"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row>
    <row r="495" spans="1:40" ht="12"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row>
    <row r="496" spans="1:40" ht="12"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row>
    <row r="497" spans="1:40" ht="12"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row>
    <row r="498" spans="1:40" ht="12"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row>
    <row r="499" spans="1:40" ht="12"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row>
    <row r="500" spans="1:40" ht="12"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row>
    <row r="501" spans="1:40" ht="12"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row>
    <row r="502" spans="1:40" ht="12"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row>
    <row r="503" spans="1:40" ht="12"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row>
    <row r="504" spans="1:40" ht="12"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row>
    <row r="505" spans="1:40" ht="12"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row>
    <row r="506" spans="1:40" ht="12"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row>
    <row r="507" spans="1:40" ht="12"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row>
    <row r="508" spans="1:40" ht="12"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row>
    <row r="509" spans="1:40" ht="12"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row>
    <row r="510" spans="1:40" ht="12"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row>
    <row r="511" spans="1:40" ht="12"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row>
    <row r="512" spans="1:40" ht="12"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row>
    <row r="513" spans="1:40" ht="12"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row>
    <row r="514" spans="1:40" ht="12"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row>
    <row r="515" spans="1:40" ht="12"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row>
    <row r="516" spans="1:40" ht="12"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row>
    <row r="517" spans="1:40" ht="12"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row>
    <row r="518" spans="1:40" ht="12"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row>
    <row r="519" spans="1:40" ht="12"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row>
    <row r="520" spans="1:40" ht="12"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row>
    <row r="521" spans="1:40" ht="12"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row>
    <row r="522" spans="1:40" ht="12"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row>
    <row r="523" spans="1:40" ht="12"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row>
    <row r="524" spans="1:40" ht="12"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row>
    <row r="525" spans="1:40" ht="12"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row>
    <row r="526" spans="1:40" ht="12"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row>
    <row r="527" spans="1:40" ht="12"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row>
    <row r="528" spans="1:40" ht="12"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row>
    <row r="529" spans="1:40" ht="12"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row>
    <row r="530" spans="1:40" ht="12"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row>
    <row r="531" spans="1:40" ht="12"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row>
    <row r="532" spans="1:40" ht="12"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row>
    <row r="533" spans="1:40" ht="12"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row>
    <row r="534" spans="1:40" ht="12"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row>
    <row r="535" spans="1:40" ht="12"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row>
    <row r="536" spans="1:40" ht="12"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row>
    <row r="537" spans="1:40" ht="12"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row>
    <row r="538" spans="1:40" ht="12"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row>
    <row r="539" spans="1:40" ht="12"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row>
    <row r="540" spans="1:40" ht="12"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row>
    <row r="541" spans="1:40" ht="12"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row>
    <row r="542" spans="1:40" ht="12"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row>
    <row r="543" spans="1:40" ht="12"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row>
    <row r="544" spans="1:40" ht="12"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row>
    <row r="545" spans="1:40" ht="12"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row>
    <row r="546" spans="1:40" ht="12"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row>
    <row r="547" spans="1:40" ht="12"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row>
    <row r="548" spans="1:40" ht="12"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row>
    <row r="549" spans="1:40" ht="12"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row>
    <row r="550" spans="1:40" ht="12"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row>
    <row r="551" spans="1:40" ht="12"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row>
    <row r="552" spans="1:40" ht="12"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row>
    <row r="553" spans="1:40" ht="12"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row>
    <row r="554" spans="1:40" ht="12"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row>
    <row r="555" spans="1:40" ht="12"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row>
    <row r="556" spans="1:40" ht="12"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row>
    <row r="557" spans="1:40" ht="12"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row>
    <row r="558" spans="1:40" ht="12"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row>
    <row r="559" spans="1:40" ht="12"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row>
    <row r="560" spans="1:40" ht="12"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row>
    <row r="561" spans="1:40" ht="12"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row>
    <row r="562" spans="1:40" ht="12"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row>
    <row r="563" spans="1:40" ht="12"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row>
    <row r="564" spans="1:40" ht="12"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row>
    <row r="565" spans="1:40" ht="12"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row>
    <row r="566" spans="1:40" ht="12"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row>
    <row r="567" spans="1:40" ht="12"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row>
    <row r="568" spans="1:40" ht="12"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row>
    <row r="569" spans="1:40" ht="12"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row>
    <row r="570" spans="1:40" ht="12"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row>
    <row r="571" spans="1:40" ht="12"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row>
    <row r="572" spans="1:40" ht="12"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row>
    <row r="573" spans="1:40" ht="12"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row>
    <row r="574" spans="1:40" ht="12"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row>
    <row r="575" spans="1:40" ht="12"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row>
    <row r="576" spans="1:40" ht="12"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row>
    <row r="577" spans="1:40" ht="12"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row>
    <row r="578" spans="1:40" ht="12"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row>
    <row r="579" spans="1:40" ht="12"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row>
    <row r="580" spans="1:40" ht="12"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row>
    <row r="581" spans="1:40" ht="12"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row>
    <row r="582" spans="1:40" ht="12"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row>
    <row r="583" spans="1:40" ht="12"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row>
    <row r="584" spans="1:40" ht="12"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row>
    <row r="585" spans="1:40" ht="12"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row>
    <row r="586" spans="1:40" ht="12"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row>
    <row r="587" spans="1:40" ht="12"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row>
    <row r="588" spans="1:40" ht="12"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row>
    <row r="589" spans="1:40" ht="12"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row>
    <row r="590" spans="1:40" ht="12"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row>
    <row r="591" spans="1:40" ht="12"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row>
    <row r="592" spans="1:40" ht="12"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row>
    <row r="593" spans="1:40" ht="12"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row>
    <row r="594" spans="1:40" ht="12"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row>
    <row r="595" spans="1:40" ht="12"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row>
    <row r="596" spans="1:40" ht="12"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row>
    <row r="597" spans="1:40" ht="12"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row>
    <row r="598" spans="1:40" ht="12"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row>
    <row r="599" spans="1:40" ht="12"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row>
    <row r="600" spans="1:40" ht="12"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row>
    <row r="601" spans="1:40" ht="12"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row>
    <row r="602" spans="1:40" ht="12"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row>
    <row r="603" spans="1:40" ht="12"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row>
    <row r="604" spans="1:40" ht="12"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row>
    <row r="605" spans="1:40" ht="12"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row>
    <row r="606" spans="1:40" ht="12"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row>
    <row r="607" spans="1:40" ht="12"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row>
    <row r="608" spans="1:40" ht="12"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row>
    <row r="609" spans="1:40" ht="12"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row>
    <row r="610" spans="1:40" ht="12"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row>
    <row r="611" spans="1:40" ht="12"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row>
    <row r="612" spans="1:40" ht="12"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row>
    <row r="613" spans="1:40" ht="12"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row>
    <row r="614" spans="1:40" ht="12"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row>
    <row r="615" spans="1:40" ht="12"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row>
    <row r="616" spans="1:40" ht="12"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row>
    <row r="617" spans="1:40" ht="12"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row>
    <row r="618" spans="1:40" ht="12"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row>
    <row r="619" spans="1:40" ht="12"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row>
    <row r="620" spans="1:40" ht="12"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row>
    <row r="621" spans="1:40" ht="12"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row>
    <row r="622" spans="1:40" ht="12"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row>
    <row r="623" spans="1:40" ht="12"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row>
    <row r="624" spans="1:40" ht="12"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row>
    <row r="625" spans="1:40" ht="12"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row>
    <row r="626" spans="1:40" ht="12"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row>
    <row r="627" spans="1:40" ht="12"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row>
    <row r="628" spans="1:40" ht="12"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row>
    <row r="629" spans="1:40" ht="12"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row>
    <row r="630" spans="1:40" ht="12"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row>
    <row r="631" spans="1:40" ht="12"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row>
    <row r="632" spans="1:40" ht="12"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row>
    <row r="633" spans="1:40" ht="12"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row>
    <row r="634" spans="1:40" ht="12"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row>
    <row r="635" spans="1:40" ht="12"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row>
    <row r="636" spans="1:40" ht="12"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row>
    <row r="637" spans="1:40" ht="12"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row>
    <row r="638" spans="1:40" ht="12"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row>
    <row r="639" spans="1:40" ht="12"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row>
    <row r="640" spans="1:40" ht="12"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row>
    <row r="641" spans="1:40" ht="12"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row>
    <row r="642" spans="1:40" ht="12"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row>
    <row r="643" spans="1:40" ht="12"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row>
    <row r="644" spans="1:40" ht="12"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row>
    <row r="645" spans="1:40" ht="12"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row>
    <row r="646" spans="1:40" ht="12"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row>
    <row r="647" spans="1:40" ht="12"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row>
    <row r="648" spans="1:40" ht="12"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row>
    <row r="649" spans="1:40" ht="12"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row>
    <row r="650" spans="1:40" ht="12"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row>
    <row r="651" spans="1:40" ht="12"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row>
    <row r="652" spans="1:40" ht="12"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row>
    <row r="653" spans="1:40" ht="12"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row>
    <row r="654" spans="1:40" ht="12"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row>
    <row r="655" spans="1:40" ht="12"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row>
    <row r="656" spans="1:40" ht="12"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row>
    <row r="657" spans="1:40" ht="12"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row>
    <row r="658" spans="1:40" ht="12"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row>
    <row r="659" spans="1:40" ht="12"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row>
    <row r="660" spans="1:40" ht="12"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row>
    <row r="661" spans="1:40" ht="12"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row>
    <row r="662" spans="1:40" ht="12"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row>
    <row r="663" spans="1:40" ht="12"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row>
    <row r="664" spans="1:40" ht="12"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row>
    <row r="665" spans="1:40" ht="12"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row>
    <row r="666" spans="1:40" ht="12"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row>
    <row r="667" spans="1:40" ht="12"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row>
    <row r="668" spans="1:40" ht="12"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row>
    <row r="669" spans="1:40" ht="12"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row>
    <row r="670" spans="1:40" ht="12"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row>
    <row r="671" spans="1:40" ht="12"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row>
    <row r="672" spans="1:40" ht="12"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row>
    <row r="673" spans="1:40" ht="12"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row>
    <row r="674" spans="1:40" ht="12"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row>
    <row r="675" spans="1:40" ht="12"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row>
    <row r="676" spans="1:40" ht="12"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row>
    <row r="677" spans="1:40" ht="12"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row>
    <row r="678" spans="1:40" ht="12"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row>
    <row r="679" spans="1:40" ht="12"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row>
    <row r="680" spans="1:40" ht="12"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row>
    <row r="681" spans="1:40" ht="12"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row>
    <row r="682" spans="1:40" ht="12"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row>
    <row r="683" spans="1:40" ht="12"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row>
    <row r="684" spans="1:40" ht="12"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row>
    <row r="685" spans="1:40" ht="12"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row>
    <row r="686" spans="1:40" ht="12"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row>
    <row r="687" spans="1:40" ht="12"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row>
    <row r="688" spans="1:40" ht="12"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row>
    <row r="689" spans="1:40" ht="12"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row>
    <row r="690" spans="1:40" ht="12"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row>
    <row r="691" spans="1:40" ht="12"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row>
    <row r="692" spans="1:40" ht="12"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row>
    <row r="693" spans="1:40" ht="12"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row>
    <row r="694" spans="1:40" ht="12"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row>
    <row r="695" spans="1:40" ht="12"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row>
    <row r="696" spans="1:40" ht="12"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row>
    <row r="697" spans="1:40" ht="12"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row>
    <row r="698" spans="1:40" ht="12"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row>
    <row r="699" spans="1:40" ht="12"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row>
    <row r="700" spans="1:40" ht="12"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row>
    <row r="701" spans="1:40" ht="12"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row>
    <row r="702" spans="1:40" ht="12"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row>
    <row r="703" spans="1:40" ht="12"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row>
    <row r="704" spans="1:40" ht="12"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row>
    <row r="705" spans="1:40" ht="12"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row>
    <row r="706" spans="1:40" ht="12"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row>
    <row r="707" spans="1:40" ht="12"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row>
    <row r="708" spans="1:40" ht="12"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row>
    <row r="709" spans="1:40" ht="12"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row>
    <row r="710" spans="1:40" ht="12"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row>
    <row r="711" spans="1:40" ht="12"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row>
    <row r="712" spans="1:40" ht="12"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row>
    <row r="713" spans="1:40" ht="12"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row>
    <row r="714" spans="1:40" ht="12"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row>
    <row r="715" spans="1:40" ht="12"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row>
    <row r="716" spans="1:40" ht="12"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row>
    <row r="717" spans="1:40" ht="12"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row>
    <row r="718" spans="1:40" ht="12"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row>
    <row r="719" spans="1:40" ht="12"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row>
    <row r="720" spans="1:40" ht="12"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row>
    <row r="721" spans="1:40" ht="12"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row>
    <row r="722" spans="1:40" ht="12"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row>
    <row r="723" spans="1:40" ht="12"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row>
    <row r="724" spans="1:40" ht="12"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row>
    <row r="725" spans="1:40" ht="12"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row>
    <row r="726" spans="1:40" ht="12"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row>
    <row r="727" spans="1:40" ht="12"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row>
    <row r="728" spans="1:40" ht="12"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row>
    <row r="729" spans="1:40" ht="12"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row>
    <row r="730" spans="1:40" ht="12"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row>
    <row r="731" spans="1:40" ht="12"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row>
    <row r="732" spans="1:40" ht="12"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row>
    <row r="733" spans="1:40" ht="12"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row>
    <row r="734" spans="1:40" ht="12"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row>
    <row r="735" spans="1:40" ht="12"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row>
    <row r="736" spans="1:40" ht="12"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row>
    <row r="737" spans="1:40" ht="12"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row>
    <row r="738" spans="1:40" ht="12"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row>
    <row r="739" spans="1:40" ht="12"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row>
    <row r="740" spans="1:40" ht="12"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row>
    <row r="741" spans="1:40" ht="12"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row>
    <row r="742" spans="1:40" ht="12"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row>
    <row r="743" spans="1:40" ht="12"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row>
    <row r="744" spans="1:40" ht="12"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row>
    <row r="745" spans="1:40" ht="12"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row>
    <row r="746" spans="1:40" ht="12"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row>
    <row r="747" spans="1:40" ht="12"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row>
    <row r="748" spans="1:40" ht="12"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row>
    <row r="749" spans="1:40" ht="12"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row>
    <row r="750" spans="1:40" ht="12"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row>
    <row r="751" spans="1:40" ht="12"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row>
    <row r="752" spans="1:40" ht="12"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row>
    <row r="753" spans="1:40" ht="12"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row>
    <row r="754" spans="1:40" ht="12"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row>
    <row r="755" spans="1:40" ht="12"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row>
    <row r="756" spans="1:40" ht="12"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row>
    <row r="757" spans="1:40" ht="12"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row>
    <row r="758" spans="1:40" ht="12"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row>
    <row r="759" spans="1:40" ht="12"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row>
    <row r="760" spans="1:40" ht="12"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row>
    <row r="761" spans="1:40" ht="12" customHeight="1" x14ac:dyDescent="0.2">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row>
    <row r="762" spans="1:40" ht="12" customHeight="1" x14ac:dyDescent="0.2">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row>
    <row r="763" spans="1:40" ht="12" customHeight="1" x14ac:dyDescent="0.2">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row>
    <row r="764" spans="1:40" ht="12" customHeight="1" x14ac:dyDescent="0.2">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row>
    <row r="765" spans="1:40" ht="12" customHeight="1" x14ac:dyDescent="0.2">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row>
    <row r="766" spans="1:40" ht="12" customHeight="1" x14ac:dyDescent="0.2">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row>
    <row r="767" spans="1:40" ht="12" customHeight="1" x14ac:dyDescent="0.2">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row>
    <row r="768" spans="1:40" ht="12" customHeight="1" x14ac:dyDescent="0.2">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row>
    <row r="769" spans="1:40" ht="12" customHeight="1" x14ac:dyDescent="0.2">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row>
    <row r="770" spans="1:40" ht="12" customHeight="1" x14ac:dyDescent="0.2">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row>
    <row r="771" spans="1:40" ht="12" customHeight="1" x14ac:dyDescent="0.2">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row>
    <row r="772" spans="1:40" ht="12" customHeight="1" x14ac:dyDescent="0.2">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row>
    <row r="773" spans="1:40" ht="12" customHeight="1" x14ac:dyDescent="0.2">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row>
    <row r="774" spans="1:40" ht="12" customHeight="1" x14ac:dyDescent="0.2">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row>
    <row r="775" spans="1:40" ht="12" customHeight="1" x14ac:dyDescent="0.2">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row>
    <row r="776" spans="1:40" ht="12" customHeight="1" x14ac:dyDescent="0.2">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row>
    <row r="777" spans="1:40" ht="12" customHeight="1" x14ac:dyDescent="0.2">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row>
    <row r="778" spans="1:40" ht="12" customHeight="1" x14ac:dyDescent="0.2">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row>
    <row r="779" spans="1:40" ht="12" customHeight="1" x14ac:dyDescent="0.2">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row>
    <row r="780" spans="1:40" ht="12" customHeight="1" x14ac:dyDescent="0.2">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row>
    <row r="781" spans="1:40" ht="12" customHeight="1" x14ac:dyDescent="0.2">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row>
    <row r="782" spans="1:40" ht="12" customHeight="1" x14ac:dyDescent="0.2">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row>
    <row r="783" spans="1:40" ht="12" customHeight="1" x14ac:dyDescent="0.2">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row>
    <row r="784" spans="1:40" ht="12" customHeight="1" x14ac:dyDescent="0.2">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row>
    <row r="785" spans="1:40" ht="12" customHeight="1" x14ac:dyDescent="0.2">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row>
    <row r="786" spans="1:40" ht="12" customHeight="1" x14ac:dyDescent="0.2">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row>
    <row r="787" spans="1:40" ht="12" customHeight="1" x14ac:dyDescent="0.2">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row>
    <row r="788" spans="1:40" ht="12" customHeight="1" x14ac:dyDescent="0.2">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row>
    <row r="789" spans="1:40" ht="12" customHeight="1" x14ac:dyDescent="0.2">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row>
    <row r="790" spans="1:40" ht="12" customHeight="1" x14ac:dyDescent="0.2">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row>
    <row r="791" spans="1:40" ht="12" customHeight="1" x14ac:dyDescent="0.2">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row>
    <row r="792" spans="1:40" ht="12" customHeight="1" x14ac:dyDescent="0.2">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row>
    <row r="793" spans="1:40" ht="12" customHeight="1" x14ac:dyDescent="0.2">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row>
    <row r="794" spans="1:40" ht="12" customHeight="1" x14ac:dyDescent="0.2">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row>
    <row r="795" spans="1:40" ht="12" customHeight="1" x14ac:dyDescent="0.2">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row>
    <row r="796" spans="1:40" ht="12" customHeight="1" x14ac:dyDescent="0.2">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row>
    <row r="797" spans="1:40" ht="12" customHeight="1" x14ac:dyDescent="0.2">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row>
    <row r="798" spans="1:40" ht="12" customHeight="1" x14ac:dyDescent="0.2">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row>
    <row r="799" spans="1:40" ht="12" customHeight="1" x14ac:dyDescent="0.2">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row>
    <row r="800" spans="1:40" ht="12" customHeight="1" x14ac:dyDescent="0.2">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row>
    <row r="801" spans="1:40" ht="12" customHeight="1" x14ac:dyDescent="0.2">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row>
    <row r="802" spans="1:40" ht="12" customHeight="1" x14ac:dyDescent="0.2">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row>
    <row r="803" spans="1:40" ht="12" customHeight="1" x14ac:dyDescent="0.2">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row>
    <row r="804" spans="1:40" ht="12" customHeight="1" x14ac:dyDescent="0.2">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row>
    <row r="805" spans="1:40" ht="12" customHeight="1" x14ac:dyDescent="0.2">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row>
    <row r="806" spans="1:40" ht="12" customHeight="1" x14ac:dyDescent="0.2">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row>
    <row r="807" spans="1:40" ht="12" customHeight="1" x14ac:dyDescent="0.2">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row>
    <row r="808" spans="1:40" ht="12" customHeight="1" x14ac:dyDescent="0.2">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row>
    <row r="809" spans="1:40" ht="12" customHeight="1" x14ac:dyDescent="0.2">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row>
    <row r="810" spans="1:40" ht="12" customHeight="1" x14ac:dyDescent="0.2">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row>
    <row r="811" spans="1:40" ht="12" customHeight="1" x14ac:dyDescent="0.2">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row>
    <row r="812" spans="1:40" ht="12" customHeight="1" x14ac:dyDescent="0.2">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row>
    <row r="813" spans="1:40" ht="12" customHeight="1" x14ac:dyDescent="0.2">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row>
    <row r="814" spans="1:40" ht="12" customHeight="1" x14ac:dyDescent="0.2">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row>
    <row r="815" spans="1:40" ht="12" customHeight="1" x14ac:dyDescent="0.2">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row>
    <row r="816" spans="1:40" ht="12" customHeight="1" x14ac:dyDescent="0.2">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row>
    <row r="817" spans="1:40" ht="12" customHeight="1" x14ac:dyDescent="0.2">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row>
    <row r="818" spans="1:40" ht="12" customHeight="1" x14ac:dyDescent="0.2">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row>
    <row r="819" spans="1:40" ht="12" customHeight="1" x14ac:dyDescent="0.2">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row>
    <row r="820" spans="1:40" ht="12" customHeight="1" x14ac:dyDescent="0.2">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row>
    <row r="821" spans="1:40" ht="12" customHeight="1" x14ac:dyDescent="0.2">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row>
    <row r="822" spans="1:40" ht="12" customHeight="1" x14ac:dyDescent="0.2">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row>
    <row r="823" spans="1:40" ht="12" customHeight="1" x14ac:dyDescent="0.2">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row>
    <row r="824" spans="1:40" ht="12" customHeight="1" x14ac:dyDescent="0.2">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row>
    <row r="825" spans="1:40" ht="12" customHeight="1" x14ac:dyDescent="0.2">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row>
    <row r="826" spans="1:40" ht="12" customHeight="1" x14ac:dyDescent="0.2">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row>
    <row r="827" spans="1:40" ht="12" customHeight="1" x14ac:dyDescent="0.2">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row>
    <row r="828" spans="1:40" ht="12" customHeight="1" x14ac:dyDescent="0.2">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row>
    <row r="829" spans="1:40" ht="12" customHeight="1" x14ac:dyDescent="0.2">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row>
    <row r="830" spans="1:40" ht="12" customHeight="1" x14ac:dyDescent="0.2">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row>
    <row r="831" spans="1:40" ht="12" customHeight="1" x14ac:dyDescent="0.2">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row>
    <row r="832" spans="1:40" ht="12" customHeight="1" x14ac:dyDescent="0.2">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row>
    <row r="833" spans="1:40" ht="12" customHeight="1" x14ac:dyDescent="0.2">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row>
    <row r="834" spans="1:40" ht="12" customHeight="1" x14ac:dyDescent="0.2">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row>
    <row r="835" spans="1:40" ht="12" customHeight="1" x14ac:dyDescent="0.2">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row>
    <row r="836" spans="1:40" ht="12" customHeight="1" x14ac:dyDescent="0.2">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row>
    <row r="837" spans="1:40" ht="12" customHeight="1" x14ac:dyDescent="0.2">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row>
    <row r="838" spans="1:40" ht="12" customHeight="1" x14ac:dyDescent="0.2">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row>
    <row r="839" spans="1:40" ht="12" customHeight="1" x14ac:dyDescent="0.2">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row>
    <row r="840" spans="1:40" ht="12" customHeight="1" x14ac:dyDescent="0.2">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row>
    <row r="841" spans="1:40" ht="12" customHeight="1" x14ac:dyDescent="0.2">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row>
    <row r="842" spans="1:40" ht="12" customHeight="1" x14ac:dyDescent="0.2">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row>
    <row r="843" spans="1:40" ht="12" customHeight="1" x14ac:dyDescent="0.2">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row>
    <row r="844" spans="1:40" ht="12" customHeight="1" x14ac:dyDescent="0.2">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row>
    <row r="845" spans="1:40" ht="12" customHeight="1" x14ac:dyDescent="0.2">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row>
    <row r="846" spans="1:40" ht="12" customHeight="1" x14ac:dyDescent="0.2">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row>
    <row r="847" spans="1:40" ht="12" customHeight="1" x14ac:dyDescent="0.2">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row>
    <row r="848" spans="1:40" ht="12" customHeight="1" x14ac:dyDescent="0.2">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row>
    <row r="849" spans="1:40" ht="12" customHeight="1" x14ac:dyDescent="0.2">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row>
    <row r="850" spans="1:40" ht="12" customHeight="1" x14ac:dyDescent="0.2">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row>
    <row r="851" spans="1:40" ht="12" customHeight="1" x14ac:dyDescent="0.2">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row>
    <row r="852" spans="1:40" ht="12" customHeight="1" x14ac:dyDescent="0.2">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row>
    <row r="853" spans="1:40" ht="12" customHeight="1" x14ac:dyDescent="0.2">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row>
    <row r="854" spans="1:40" ht="12" customHeight="1" x14ac:dyDescent="0.2">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row>
    <row r="855" spans="1:40" ht="12" customHeight="1" x14ac:dyDescent="0.2">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row>
    <row r="856" spans="1:40" ht="12" customHeight="1" x14ac:dyDescent="0.2">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row>
    <row r="857" spans="1:40" ht="12" customHeight="1" x14ac:dyDescent="0.2">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row>
    <row r="858" spans="1:40" ht="12" customHeight="1" x14ac:dyDescent="0.2">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row>
    <row r="859" spans="1:40" ht="12" customHeight="1" x14ac:dyDescent="0.2">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row>
    <row r="860" spans="1:40" ht="12" customHeight="1" x14ac:dyDescent="0.2">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row>
    <row r="861" spans="1:40" ht="12" customHeight="1" x14ac:dyDescent="0.2">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row>
    <row r="862" spans="1:40" ht="12" customHeight="1" x14ac:dyDescent="0.2">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row>
    <row r="863" spans="1:40" ht="12" customHeight="1" x14ac:dyDescent="0.2">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row>
    <row r="864" spans="1:40" ht="12" customHeight="1" x14ac:dyDescent="0.2">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row>
    <row r="865" spans="1:40" ht="12" customHeight="1" x14ac:dyDescent="0.2">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row>
    <row r="866" spans="1:40" ht="12" customHeight="1" x14ac:dyDescent="0.2">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row>
    <row r="867" spans="1:40" ht="12" customHeight="1" x14ac:dyDescent="0.2">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row>
    <row r="868" spans="1:40" ht="12" customHeight="1" x14ac:dyDescent="0.2">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row>
    <row r="869" spans="1:40" ht="12" customHeight="1" x14ac:dyDescent="0.2">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row>
    <row r="870" spans="1:40" ht="12" customHeight="1" x14ac:dyDescent="0.2">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row>
    <row r="871" spans="1:40" ht="12" customHeight="1" x14ac:dyDescent="0.2">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row>
    <row r="872" spans="1:40" ht="12" customHeight="1" x14ac:dyDescent="0.2">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row>
    <row r="873" spans="1:40" ht="12" customHeight="1" x14ac:dyDescent="0.2">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row>
    <row r="874" spans="1:40" ht="12" customHeight="1" x14ac:dyDescent="0.2">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row>
    <row r="875" spans="1:40" ht="12" customHeight="1" x14ac:dyDescent="0.2">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row>
    <row r="876" spans="1:40" ht="12" customHeight="1" x14ac:dyDescent="0.2">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row>
    <row r="877" spans="1:40" ht="12" customHeight="1" x14ac:dyDescent="0.2">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row>
    <row r="878" spans="1:40" ht="12" customHeight="1" x14ac:dyDescent="0.2">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row>
    <row r="879" spans="1:40" ht="12" customHeight="1" x14ac:dyDescent="0.2">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row>
    <row r="880" spans="1:40" ht="12" customHeight="1" x14ac:dyDescent="0.2">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row>
    <row r="881" spans="1:40" ht="12" customHeight="1" x14ac:dyDescent="0.2">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row>
    <row r="882" spans="1:40" ht="12" customHeight="1" x14ac:dyDescent="0.2">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row>
    <row r="883" spans="1:40" ht="12" customHeight="1" x14ac:dyDescent="0.2">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row>
    <row r="884" spans="1:40" ht="12" customHeight="1" x14ac:dyDescent="0.2">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row>
    <row r="885" spans="1:40" ht="12" customHeight="1" x14ac:dyDescent="0.2">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row>
    <row r="886" spans="1:40" ht="12" customHeight="1" x14ac:dyDescent="0.2">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row>
    <row r="887" spans="1:40" ht="12" customHeight="1" x14ac:dyDescent="0.2">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row>
    <row r="888" spans="1:40" ht="12" customHeight="1" x14ac:dyDescent="0.2">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row>
    <row r="889" spans="1:40" ht="12" customHeight="1" x14ac:dyDescent="0.2">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row>
    <row r="890" spans="1:40" ht="12" customHeight="1" x14ac:dyDescent="0.2">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row>
    <row r="891" spans="1:40" ht="12" customHeight="1" x14ac:dyDescent="0.2">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row>
    <row r="892" spans="1:40" ht="12" customHeight="1" x14ac:dyDescent="0.2">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row>
    <row r="893" spans="1:40" ht="12" customHeight="1" x14ac:dyDescent="0.2">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row>
    <row r="894" spans="1:40" ht="12" customHeight="1" x14ac:dyDescent="0.2">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row>
    <row r="895" spans="1:40" ht="12" customHeight="1" x14ac:dyDescent="0.2">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row>
    <row r="896" spans="1:40" ht="12" customHeight="1" x14ac:dyDescent="0.2">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row>
    <row r="897" spans="1:40" ht="12" customHeight="1" x14ac:dyDescent="0.2">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row>
    <row r="898" spans="1:40" ht="12" customHeight="1" x14ac:dyDescent="0.2">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row>
    <row r="899" spans="1:40" ht="12" customHeight="1" x14ac:dyDescent="0.2">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row>
    <row r="900" spans="1:40" ht="12" customHeight="1" x14ac:dyDescent="0.2">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row>
    <row r="901" spans="1:40" ht="12" customHeight="1" x14ac:dyDescent="0.2">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row>
    <row r="902" spans="1:40" ht="12" customHeight="1" x14ac:dyDescent="0.2">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row>
    <row r="903" spans="1:40" ht="12" customHeight="1" x14ac:dyDescent="0.2">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row>
    <row r="904" spans="1:40" ht="12" customHeight="1" x14ac:dyDescent="0.2">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row>
    <row r="905" spans="1:40" ht="12" customHeight="1" x14ac:dyDescent="0.2">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row>
    <row r="906" spans="1:40" ht="12" customHeight="1" x14ac:dyDescent="0.2">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row>
    <row r="907" spans="1:40" ht="12" customHeight="1" x14ac:dyDescent="0.2">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row>
    <row r="908" spans="1:40" ht="12" customHeight="1" x14ac:dyDescent="0.2">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row>
    <row r="909" spans="1:40" ht="12" customHeight="1" x14ac:dyDescent="0.2">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row>
    <row r="910" spans="1:40" ht="12" customHeight="1" x14ac:dyDescent="0.2">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row>
    <row r="911" spans="1:40" ht="12" customHeight="1" x14ac:dyDescent="0.2">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row>
    <row r="912" spans="1:40" ht="12" customHeight="1" x14ac:dyDescent="0.2">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row>
    <row r="913" spans="1:40" ht="12" customHeight="1" x14ac:dyDescent="0.2">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row>
    <row r="914" spans="1:40" ht="12" customHeight="1" x14ac:dyDescent="0.2">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row>
    <row r="915" spans="1:40" ht="12" customHeight="1" x14ac:dyDescent="0.2">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row>
    <row r="916" spans="1:40" ht="12" customHeight="1" x14ac:dyDescent="0.2">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row>
    <row r="917" spans="1:40" ht="12" customHeight="1" x14ac:dyDescent="0.2">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row>
    <row r="918" spans="1:40" ht="12" customHeight="1" x14ac:dyDescent="0.2">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row>
    <row r="919" spans="1:40" ht="12" customHeight="1" x14ac:dyDescent="0.2">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row>
    <row r="920" spans="1:40" ht="12" customHeight="1" x14ac:dyDescent="0.2">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row>
    <row r="921" spans="1:40" ht="12" customHeight="1" x14ac:dyDescent="0.2">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row>
    <row r="922" spans="1:40" ht="12" customHeight="1" x14ac:dyDescent="0.2">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row>
    <row r="923" spans="1:40" ht="12" customHeight="1" x14ac:dyDescent="0.2">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row>
    <row r="924" spans="1:40" ht="12" customHeight="1" x14ac:dyDescent="0.2">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row>
    <row r="925" spans="1:40" ht="12" customHeight="1" x14ac:dyDescent="0.2">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row>
    <row r="926" spans="1:40" ht="12" customHeight="1" x14ac:dyDescent="0.2">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row>
    <row r="927" spans="1:40" ht="12" customHeight="1" x14ac:dyDescent="0.2">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row>
    <row r="928" spans="1:40" ht="12" customHeight="1" x14ac:dyDescent="0.2">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row>
    <row r="929" spans="1:40" ht="12" customHeight="1" x14ac:dyDescent="0.2">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row>
    <row r="930" spans="1:40" ht="12" customHeight="1" x14ac:dyDescent="0.2">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row>
    <row r="931" spans="1:40" ht="12" customHeight="1" x14ac:dyDescent="0.2">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row>
    <row r="932" spans="1:40" ht="12" customHeight="1" x14ac:dyDescent="0.2">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row>
    <row r="933" spans="1:40" ht="12" customHeight="1" x14ac:dyDescent="0.2">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row>
    <row r="934" spans="1:40" ht="12" customHeight="1" x14ac:dyDescent="0.2">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row>
    <row r="935" spans="1:40" ht="12" customHeight="1" x14ac:dyDescent="0.2">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row>
    <row r="936" spans="1:40" ht="12" customHeight="1" x14ac:dyDescent="0.2">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row>
    <row r="937" spans="1:40" ht="12" customHeight="1" x14ac:dyDescent="0.2">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row>
    <row r="938" spans="1:40" ht="12" customHeight="1" x14ac:dyDescent="0.2">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row>
    <row r="939" spans="1:40" ht="12" customHeight="1" x14ac:dyDescent="0.2">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row>
    <row r="940" spans="1:40" ht="12" customHeight="1" x14ac:dyDescent="0.2">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row>
    <row r="941" spans="1:40" ht="12" customHeight="1" x14ac:dyDescent="0.2">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row>
    <row r="942" spans="1:40" ht="12" customHeight="1" x14ac:dyDescent="0.2">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row>
    <row r="943" spans="1:40" ht="12" customHeight="1" x14ac:dyDescent="0.2">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row>
    <row r="944" spans="1:40" ht="12" customHeight="1" x14ac:dyDescent="0.2">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row>
    <row r="945" spans="1:40" ht="12" customHeight="1" x14ac:dyDescent="0.2">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row>
    <row r="946" spans="1:40" ht="12" customHeight="1" x14ac:dyDescent="0.2">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row>
    <row r="947" spans="1:40" ht="12" customHeight="1" x14ac:dyDescent="0.2">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row>
    <row r="948" spans="1:40" ht="12" customHeight="1" x14ac:dyDescent="0.2">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row>
    <row r="949" spans="1:40" ht="12" customHeight="1" x14ac:dyDescent="0.2">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row>
    <row r="950" spans="1:40" ht="12" customHeight="1" x14ac:dyDescent="0.2">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row>
    <row r="951" spans="1:40" ht="12" customHeight="1" x14ac:dyDescent="0.2">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row>
    <row r="952" spans="1:40" ht="12" customHeight="1" x14ac:dyDescent="0.2">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row>
    <row r="953" spans="1:40" ht="12" customHeight="1" x14ac:dyDescent="0.2">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row>
    <row r="954" spans="1:40" ht="12" customHeight="1" x14ac:dyDescent="0.2">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row>
    <row r="955" spans="1:40" ht="12" customHeight="1" x14ac:dyDescent="0.2">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row>
    <row r="956" spans="1:40" ht="12" customHeight="1" x14ac:dyDescent="0.2">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row>
    <row r="957" spans="1:40" ht="12" customHeight="1" x14ac:dyDescent="0.2">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row>
    <row r="958" spans="1:40" ht="12" customHeight="1" x14ac:dyDescent="0.2">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row>
    <row r="959" spans="1:40" ht="12" customHeight="1" x14ac:dyDescent="0.2">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row>
    <row r="960" spans="1:40" ht="12" customHeight="1" x14ac:dyDescent="0.2">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row>
    <row r="961" spans="1:40" ht="12" customHeight="1" x14ac:dyDescent="0.2">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row>
    <row r="962" spans="1:40" ht="12" customHeight="1" x14ac:dyDescent="0.2">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row>
    <row r="963" spans="1:40" ht="12" customHeight="1" x14ac:dyDescent="0.2">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row>
    <row r="964" spans="1:40" ht="12" customHeight="1" x14ac:dyDescent="0.2">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row>
    <row r="965" spans="1:40" ht="12" customHeight="1" x14ac:dyDescent="0.2">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row>
    <row r="966" spans="1:40" ht="12" customHeight="1" x14ac:dyDescent="0.2">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row>
    <row r="967" spans="1:40" ht="12" customHeight="1" x14ac:dyDescent="0.2">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row>
    <row r="968" spans="1:40" ht="12" customHeight="1" x14ac:dyDescent="0.2">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row>
    <row r="969" spans="1:40" ht="12" customHeight="1" x14ac:dyDescent="0.2">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row>
    <row r="970" spans="1:40" ht="12" customHeight="1" x14ac:dyDescent="0.2">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row>
    <row r="971" spans="1:40" ht="12" customHeight="1" x14ac:dyDescent="0.2">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row>
    <row r="972" spans="1:40" ht="12" customHeight="1" x14ac:dyDescent="0.2">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row>
    <row r="973" spans="1:40" ht="12" customHeight="1" x14ac:dyDescent="0.2">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row>
    <row r="974" spans="1:40" ht="12" customHeight="1" x14ac:dyDescent="0.2">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row>
    <row r="975" spans="1:40" ht="12" customHeight="1" x14ac:dyDescent="0.2">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row>
    <row r="976" spans="1:40" ht="12" customHeight="1" x14ac:dyDescent="0.2">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row>
    <row r="977" spans="1:40" ht="12" customHeight="1" x14ac:dyDescent="0.2">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row>
    <row r="978" spans="1:40" ht="12" customHeight="1" x14ac:dyDescent="0.2">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row>
    <row r="979" spans="1:40" ht="12" customHeight="1" x14ac:dyDescent="0.2">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row>
    <row r="980" spans="1:40" ht="12" customHeight="1" x14ac:dyDescent="0.2">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row>
    <row r="981" spans="1:40" ht="12" customHeight="1" x14ac:dyDescent="0.2">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row>
    <row r="982" spans="1:40" ht="12" customHeight="1" x14ac:dyDescent="0.2">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row>
    <row r="983" spans="1:40" ht="12" customHeight="1" x14ac:dyDescent="0.2">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row>
    <row r="984" spans="1:40" ht="12" customHeight="1" x14ac:dyDescent="0.2">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row>
    <row r="985" spans="1:40" ht="12" customHeight="1" x14ac:dyDescent="0.2">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row>
    <row r="986" spans="1:40" ht="12" customHeight="1" x14ac:dyDescent="0.2">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row>
    <row r="987" spans="1:40" ht="12" customHeight="1" x14ac:dyDescent="0.2">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row>
    <row r="988" spans="1:40" ht="12" customHeight="1" x14ac:dyDescent="0.2">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row>
    <row r="989" spans="1:40" ht="12" customHeight="1" x14ac:dyDescent="0.2">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row>
    <row r="990" spans="1:40" ht="12" customHeight="1" x14ac:dyDescent="0.2">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row>
    <row r="991" spans="1:40" ht="12" customHeight="1" x14ac:dyDescent="0.2">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row>
    <row r="992" spans="1:40" ht="12" customHeight="1" x14ac:dyDescent="0.2">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row>
    <row r="993" spans="1:40" ht="12" customHeight="1" x14ac:dyDescent="0.2">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row>
    <row r="994" spans="1:40" ht="12" customHeight="1" x14ac:dyDescent="0.2">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row>
    <row r="995" spans="1:40" ht="12" customHeight="1" x14ac:dyDescent="0.2">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row>
    <row r="996" spans="1:40" ht="12" customHeight="1" x14ac:dyDescent="0.2">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row>
    <row r="997" spans="1:40" ht="12" customHeight="1" x14ac:dyDescent="0.2">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row>
    <row r="998" spans="1:40" ht="12" customHeight="1" x14ac:dyDescent="0.2">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row>
    <row r="999" spans="1:40" ht="12" customHeight="1" x14ac:dyDescent="0.2">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row>
    <row r="1000" spans="1:40" ht="12" customHeight="1" x14ac:dyDescent="0.2">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row>
  </sheetData>
  <autoFilter ref="A3:AN112" xr:uid="{00000000-0009-0000-0000-000005000000}"/>
  <mergeCells count="2">
    <mergeCell ref="A1:AN1"/>
    <mergeCell ref="A2:AN2"/>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7bc173e-f80d-4622-a636-1eb999b1498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44E11EED945774DA190C1D8E4EE7BD9" ma:contentTypeVersion="14" ma:contentTypeDescription="Crear nuevo documento." ma:contentTypeScope="" ma:versionID="98558541b095153cc622133abf793374">
  <xsd:schema xmlns:xsd="http://www.w3.org/2001/XMLSchema" xmlns:xs="http://www.w3.org/2001/XMLSchema" xmlns:p="http://schemas.microsoft.com/office/2006/metadata/properties" xmlns:ns3="27bc173e-f80d-4622-a636-1eb999b14988" xmlns:ns4="c36dd649-f444-4661-953a-ffd000e4a199" targetNamespace="http://schemas.microsoft.com/office/2006/metadata/properties" ma:root="true" ma:fieldsID="2d1132c7c0c0bb23b51228a04f9ceb6c" ns3:_="" ns4:_="">
    <xsd:import namespace="27bc173e-f80d-4622-a636-1eb999b14988"/>
    <xsd:import namespace="c36dd649-f444-4661-953a-ffd000e4a19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MediaServiceOCR" minOccurs="0"/>
                <xsd:element ref="ns3:MediaServiceGenerationTime" minOccurs="0"/>
                <xsd:element ref="ns3:MediaServiceEventHashCode" minOccurs="0"/>
                <xsd:element ref="ns3:MediaServiceLocation"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bc173e-f80d-4622-a636-1eb999b14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6dd649-f444-4661-953a-ffd000e4a19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21CCB7-0813-47E2-93CE-FD1E3DAA0E8C}">
  <ds:schemaRefs>
    <ds:schemaRef ds:uri="c36dd649-f444-4661-953a-ffd000e4a199"/>
    <ds:schemaRef ds:uri="http://schemas.openxmlformats.org/package/2006/metadata/core-properties"/>
    <ds:schemaRef ds:uri="http://schemas.microsoft.com/office/2006/documentManagement/types"/>
    <ds:schemaRef ds:uri="http://purl.org/dc/elements/1.1/"/>
    <ds:schemaRef ds:uri="http://purl.org/dc/dcmitype/"/>
    <ds:schemaRef ds:uri="http://purl.org/dc/terms/"/>
    <ds:schemaRef ds:uri="http://www.w3.org/XML/1998/namespace"/>
    <ds:schemaRef ds:uri="http://schemas.microsoft.com/office/infopath/2007/PartnerControls"/>
    <ds:schemaRef ds:uri="27bc173e-f80d-4622-a636-1eb999b14988"/>
    <ds:schemaRef ds:uri="http://schemas.microsoft.com/office/2006/metadata/properties"/>
  </ds:schemaRefs>
</ds:datastoreItem>
</file>

<file path=customXml/itemProps2.xml><?xml version="1.0" encoding="utf-8"?>
<ds:datastoreItem xmlns:ds="http://schemas.openxmlformats.org/officeDocument/2006/customXml" ds:itemID="{23F4E8F5-E067-4FE2-93B6-A8563242DEAE}">
  <ds:schemaRefs>
    <ds:schemaRef ds:uri="http://schemas.microsoft.com/sharepoint/v3/contenttype/forms"/>
  </ds:schemaRefs>
</ds:datastoreItem>
</file>

<file path=customXml/itemProps3.xml><?xml version="1.0" encoding="utf-8"?>
<ds:datastoreItem xmlns:ds="http://schemas.openxmlformats.org/officeDocument/2006/customXml" ds:itemID="{583C5A72-A879-4DE4-9BE4-903646744D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bc173e-f80d-4622-a636-1eb999b14988"/>
    <ds:schemaRef ds:uri="c36dd649-f444-4661-953a-ffd000e4a1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Definitivo CP-04-2023</vt:lpstr>
      <vt:lpstr>Ítem a ítem</vt:lpstr>
      <vt:lpstr>Evaluación</vt:lpstr>
      <vt:lpstr>Adjudicación</vt:lpstr>
      <vt:lpstr>Evaluación jurídica</vt:lpstr>
      <vt:lpstr>capacidad Financiera</vt:lpstr>
      <vt:lpstr>'Definitivo CP-04-2023'!Títulos_a_imprimir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Leidy</dc:creator>
  <cp:keywords/>
  <dc:description/>
  <cp:lastModifiedBy>Eduard Pinilla</cp:lastModifiedBy>
  <cp:revision/>
  <dcterms:created xsi:type="dcterms:W3CDTF">2018-12-05T20:00:35Z</dcterms:created>
  <dcterms:modified xsi:type="dcterms:W3CDTF">2023-10-10T17:13:28Z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0x010100044E11EED945774DA190C1D8E4EE7BD9</vt:lpwstr>
  </property>
</Properties>
</file>