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66925"/>
  <mc:AlternateContent xmlns:mc="http://schemas.openxmlformats.org/markup-compatibility/2006">
    <mc:Choice Requires="x15">
      <x15ac:absPath xmlns:x15ac="http://schemas.microsoft.com/office/spreadsheetml/2010/11/ac" url="D:\Eduard\Documents\2024 CONV\CONVOCATORIA 019 DE 2024\PREPLIEGO\ANEXOS\"/>
    </mc:Choice>
  </mc:AlternateContent>
  <xr:revisionPtr revIDLastSave="0" documentId="13_ncr:1_{EB789BE3-229B-4DFA-B791-AF354A3D51F9}" xr6:coauthVersionLast="47" xr6:coauthVersionMax="47" xr10:uidLastSave="{00000000-0000-0000-0000-000000000000}"/>
  <bookViews>
    <workbookView xWindow="-93" yWindow="-93" windowWidth="17253" windowHeight="10133" xr2:uid="{00000000-000D-0000-FFFF-FFFF00000000}"/>
  </bookViews>
  <sheets>
    <sheet name="OFERTA ECONOMICA" sheetId="1" r:id="rId1"/>
    <sheet name="AUDITORIOS" sheetId="4" r:id="rId2"/>
    <sheet name="BIBLIOTECAS" sheetId="3" r:id="rId3"/>
  </sheets>
  <definedNames>
    <definedName name="_Toc137128408" localSheetId="1">AUDITORIOS!#REF!</definedName>
    <definedName name="_Toc137128408" localSheetId="2">BIBLIOTECAS!#REF!</definedName>
    <definedName name="_Toc137128408" localSheetId="0">'OFERTA ECONOMICA'!#REF!</definedName>
    <definedName name="_Toc137128412" localSheetId="1">AUDITORIOS!#REF!</definedName>
    <definedName name="_Toc137128412" localSheetId="2">BIBLIOTECAS!#REF!</definedName>
    <definedName name="_Toc137128412" localSheetId="0">'OFERTA ECONOMICA'!#REF!</definedName>
    <definedName name="_Toc137128416" localSheetId="1">AUDITORIOS!#REF!</definedName>
    <definedName name="_Toc137128416" localSheetId="2">BIBLIOTECAS!#REF!</definedName>
    <definedName name="_Toc137128416" localSheetId="0">'OFERTA ECONOMICA'!#REF!</definedName>
    <definedName name="_xlnm.Print_Area" localSheetId="1">AUDITORIOS!$A$1:$F$106</definedName>
    <definedName name="_xlnm.Print_Area" localSheetId="2">BIBLIOTECAS!$A$1:$F$146</definedName>
    <definedName name="_xlnm.Print_Area" localSheetId="0">'OFERTA ECONOMICA'!$A$1:$F$28</definedName>
    <definedName name="OLE_LINK27" localSheetId="1">AUDITORIOS!#REF!</definedName>
    <definedName name="OLE_LINK27" localSheetId="2">BIBLIOTECAS!#REF!</definedName>
    <definedName name="OLE_LINK27" localSheetId="0">'OFERTA ECONOMICA'!#REF!</definedName>
    <definedName name="_xlnm.Print_Titles" localSheetId="1">AUDITORIOS!$5:$5</definedName>
    <definedName name="_xlnm.Print_Titles" localSheetId="2">BIBLIOTECAS!$5:$5</definedName>
    <definedName name="_xlnm.Print_Titles" localSheetId="0">'OFERTA ECONOMICA'!$5:$5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4" l="1"/>
  <c r="F44" i="4"/>
  <c r="F124" i="3" l="1"/>
  <c r="F123" i="3"/>
  <c r="F122" i="3"/>
  <c r="F121" i="3"/>
  <c r="F120" i="3"/>
  <c r="F119" i="3"/>
  <c r="F118" i="3"/>
  <c r="F117" i="3"/>
  <c r="F116" i="3"/>
  <c r="F115" i="3"/>
  <c r="F114" i="3"/>
  <c r="F113" i="3"/>
  <c r="F112" i="3"/>
  <c r="F111" i="3"/>
  <c r="F110" i="3"/>
  <c r="F109" i="3"/>
  <c r="F108" i="3"/>
  <c r="F107" i="3"/>
  <c r="F104" i="3"/>
  <c r="F103" i="3"/>
  <c r="F102" i="3"/>
  <c r="F101" i="3"/>
  <c r="F100" i="3"/>
  <c r="F99" i="3"/>
  <c r="F98" i="3"/>
  <c r="F97" i="3"/>
  <c r="F96" i="3"/>
  <c r="F95" i="3"/>
  <c r="F94" i="3"/>
  <c r="F93" i="3"/>
  <c r="F92" i="3"/>
  <c r="F91" i="3"/>
  <c r="F90" i="3"/>
  <c r="F89" i="3"/>
  <c r="F88" i="3"/>
  <c r="F87" i="3"/>
  <c r="F84" i="3"/>
  <c r="F83" i="3"/>
  <c r="F82" i="3"/>
  <c r="F81" i="3"/>
  <c r="F80" i="3"/>
  <c r="F79" i="3"/>
  <c r="F78" i="3"/>
  <c r="F77" i="3"/>
  <c r="F76" i="3"/>
  <c r="F75" i="3"/>
  <c r="F74" i="3"/>
  <c r="F73" i="3"/>
  <c r="F72" i="3"/>
  <c r="F71" i="3"/>
  <c r="F70" i="3"/>
  <c r="F69" i="3"/>
  <c r="F68" i="3"/>
  <c r="F67" i="3"/>
  <c r="F64" i="3"/>
  <c r="F63" i="3"/>
  <c r="F62" i="3"/>
  <c r="F61" i="3"/>
  <c r="F60" i="3"/>
  <c r="F59" i="3"/>
  <c r="F58" i="3"/>
  <c r="F57" i="3"/>
  <c r="F56" i="3"/>
  <c r="F55" i="3"/>
  <c r="F54" i="3"/>
  <c r="F53" i="3"/>
  <c r="F52" i="3"/>
  <c r="F51" i="3"/>
  <c r="F50" i="3"/>
  <c r="F49" i="3"/>
  <c r="F48" i="3"/>
  <c r="F47" i="3"/>
  <c r="F44" i="3"/>
  <c r="F43" i="3"/>
  <c r="F42" i="3"/>
  <c r="F41" i="3"/>
  <c r="F40" i="3"/>
  <c r="F39" i="3"/>
  <c r="F38" i="3"/>
  <c r="F37" i="3"/>
  <c r="F36" i="3"/>
  <c r="F35" i="3"/>
  <c r="F34" i="3"/>
  <c r="F33" i="3"/>
  <c r="F32" i="3"/>
  <c r="F31" i="3"/>
  <c r="F30" i="3"/>
  <c r="F29" i="3"/>
  <c r="F28" i="3"/>
  <c r="F27" i="3"/>
  <c r="F60" i="4"/>
  <c r="F11" i="4" l="1"/>
  <c r="F22" i="4"/>
  <c r="D23" i="4"/>
  <c r="F23" i="4" s="1"/>
  <c r="F33" i="4"/>
  <c r="F55" i="4"/>
  <c r="F70" i="4"/>
  <c r="F23" i="3" l="1"/>
  <c r="F16" i="3"/>
  <c r="F17" i="3"/>
  <c r="F18" i="3"/>
  <c r="F19" i="3"/>
  <c r="F20" i="3"/>
  <c r="F21" i="3"/>
  <c r="F22" i="3"/>
  <c r="F24" i="3"/>
  <c r="F86" i="3" l="1"/>
  <c r="F46" i="3"/>
  <c r="F66" i="3"/>
  <c r="F106" i="3"/>
  <c r="F26" i="3"/>
  <c r="F8" i="3" l="1"/>
  <c r="F9" i="3"/>
  <c r="F10" i="3"/>
  <c r="F11" i="3"/>
  <c r="F12" i="3"/>
  <c r="F84" i="4"/>
  <c r="F82" i="4"/>
  <c r="F75" i="4"/>
  <c r="F61" i="4"/>
  <c r="D48" i="4"/>
  <c r="F47" i="4"/>
  <c r="D43" i="4"/>
  <c r="F40" i="4"/>
  <c r="F37" i="4"/>
  <c r="F36" i="4"/>
  <c r="F35" i="4"/>
  <c r="D32" i="4"/>
  <c r="F32" i="4" s="1"/>
  <c r="D29" i="4"/>
  <c r="F26" i="4"/>
  <c r="F25" i="4"/>
  <c r="F24" i="4"/>
  <c r="F21" i="4"/>
  <c r="D19" i="4"/>
  <c r="D18" i="4"/>
  <c r="F14" i="4"/>
  <c r="F13" i="4"/>
  <c r="F12" i="4"/>
  <c r="F10" i="4"/>
  <c r="D9" i="4"/>
  <c r="F9" i="4" s="1"/>
  <c r="F8" i="4"/>
  <c r="F7" i="4"/>
  <c r="F15" i="3"/>
  <c r="F14" i="3"/>
  <c r="F13" i="3"/>
  <c r="F7" i="3"/>
  <c r="F6" i="4" l="1"/>
  <c r="F31" i="4"/>
  <c r="F74" i="4"/>
  <c r="F69" i="4"/>
  <c r="F71" i="4"/>
  <c r="F72" i="4"/>
  <c r="F19" i="4"/>
  <c r="F38" i="4"/>
  <c r="F54" i="4"/>
  <c r="F48" i="4"/>
  <c r="F6" i="3"/>
  <c r="F126" i="3" s="1"/>
  <c r="F30" i="4"/>
  <c r="F34" i="4"/>
  <c r="F49" i="4"/>
  <c r="F29" i="4"/>
  <c r="F18" i="4"/>
  <c r="F43" i="4"/>
  <c r="F59" i="4"/>
  <c r="F17" i="4"/>
  <c r="F20" i="4"/>
  <c r="F39" i="4"/>
  <c r="F28" i="4" l="1"/>
  <c r="F16" i="4"/>
  <c r="F129" i="3"/>
  <c r="F130" i="3" s="1"/>
  <c r="F128" i="3"/>
  <c r="F127" i="3"/>
  <c r="F58" i="4"/>
  <c r="F80" i="4"/>
  <c r="F83" i="4"/>
  <c r="F67" i="4"/>
  <c r="F81" i="4"/>
  <c r="F57" i="4"/>
  <c r="F52" i="4"/>
  <c r="F53" i="4"/>
  <c r="F46" i="4"/>
  <c r="F42" i="4" s="1"/>
  <c r="F131" i="3" l="1"/>
  <c r="F65" i="4"/>
  <c r="F79" i="4"/>
  <c r="F73" i="4"/>
  <c r="F66" i="4"/>
  <c r="F64" i="4"/>
  <c r="F78" i="4"/>
  <c r="F56" i="4"/>
  <c r="F51" i="4" s="1"/>
  <c r="F77" i="4" l="1"/>
  <c r="F68" i="4"/>
  <c r="F63" i="4" s="1"/>
  <c r="F7" i="1"/>
  <c r="F86" i="4" l="1"/>
  <c r="F6" i="1" s="1"/>
  <c r="F8" i="1" l="1"/>
  <c r="F89" i="4"/>
  <c r="F90" i="4" s="1"/>
  <c r="F88" i="4"/>
  <c r="F87" i="4"/>
  <c r="F9" i="1" l="1"/>
  <c r="F11" i="1"/>
  <c r="F12" i="1" s="1"/>
  <c r="F10" i="1"/>
  <c r="F91" i="4"/>
  <c r="F13" i="1" l="1"/>
</calcChain>
</file>

<file path=xl/sharedStrings.xml><?xml version="1.0" encoding="utf-8"?>
<sst xmlns="http://schemas.openxmlformats.org/spreadsheetml/2006/main" count="441" uniqueCount="83">
  <si>
    <t>ITEM</t>
  </si>
  <si>
    <t>UNIDAD</t>
  </si>
  <si>
    <t>CANTIDADES</t>
  </si>
  <si>
    <t>VALOR UNITARIO</t>
  </si>
  <si>
    <t>VALOR TOTAL</t>
  </si>
  <si>
    <t xml:space="preserve"> SUBTOTAL SIN IVA NI AIU</t>
  </si>
  <si>
    <t>ADMINISTRACIÓN</t>
  </si>
  <si>
    <t>IMPREVISTOS</t>
  </si>
  <si>
    <t>UTILIDAD</t>
  </si>
  <si>
    <t>IVA 19% SOBRE LA UTILIDAD</t>
  </si>
  <si>
    <t>VALOR TOTAL CON IVA Y AIU</t>
  </si>
  <si>
    <t>DATOS GENERALES DE LA EMPRESA</t>
  </si>
  <si>
    <t xml:space="preserve">NOMBRE DE LA EMPRESA: </t>
  </si>
  <si>
    <t>NIT:</t>
  </si>
  <si>
    <t>REPRESENTANTE LEGAL:</t>
  </si>
  <si>
    <t>DOCUMENTO DE IDENTIDAD:</t>
  </si>
  <si>
    <t>________________________________</t>
  </si>
  <si>
    <t>FIRMA</t>
  </si>
  <si>
    <t>TELÉFONO:</t>
  </si>
  <si>
    <t xml:space="preserve">CORREO ELECTRÓNICO: </t>
  </si>
  <si>
    <t>CÓDIGOS CIIU:</t>
  </si>
  <si>
    <t>VALIDEZ DE LA OFERTA:</t>
  </si>
  <si>
    <t>FORMA Y CONDICIÓN DE PAGO:</t>
  </si>
  <si>
    <t>PLAZO DE EJECUACIÓN</t>
  </si>
  <si>
    <t>AUDITORIO MACARENA A</t>
  </si>
  <si>
    <t>AUDITORIO TECNOLOGICA</t>
  </si>
  <si>
    <t>AUDITORIO CALLE 40</t>
  </si>
  <si>
    <t>AUDITORIO PAIBA I (Auditorio Central)</t>
  </si>
  <si>
    <t>m2</t>
  </si>
  <si>
    <t>ml</t>
  </si>
  <si>
    <t>Suministro e instalación de la alfombra en tableta modular para auditorio, Tipo: Argollado, Tableta Modular
Dimensiones: 50 cm x 50 cm o similar , Tráfico pesado, Espesor total: Aprox. 5.0mm, Fibra: 100% Nylon, patron y color a escoger.</t>
  </si>
  <si>
    <t>lampara Panel LED redondo de incrustar 24W, luz blanca diametro 8″</t>
  </si>
  <si>
    <t>un</t>
  </si>
  <si>
    <t>Suministro e instalación de la alfombra en tableta modular para auditorio, Tipo: Argollado, Tableta Modular
Dimensiones: 50 cm x 50 cm o similar , Tráfico pesado, Espesor total: Aprox. 5.0mm, Fibra: 100% Nylon, patron y color a escoger. Para instalar en contra huellas y cantos de piso. hasta 50 cm de seccion</t>
  </si>
  <si>
    <t>AUDITORIO PAIBA II  (Fundadores)</t>
  </si>
  <si>
    <t>Suministro e instalación de la alfombra en tableta modular para auditorio, Tipo: Argollado, Tableta Modular
Dimensiones: 50 cm x 50 cm o similar , Tráfico pesado, Espesor total: Aprox. 5.0mm, Fibra: 100% Nylon, patron y color a escoger. Para instalar en contra huellas y cantos de piso. hasta 80 cm de seccion</t>
  </si>
  <si>
    <t>suministro e instalacio de pirlan para cambio de nariz pvc, de gradas auditorio</t>
  </si>
  <si>
    <t>APLICACIÓN MANUAL DE DOS MANOS DE VINILO TIPO 1 , incluye insumos y pintura, COLOR SEGÚN DISEÑO, ACABADO MATE, TEXTURA LISA, PREVIA APLICACIÓN DE UNA MANO DE IMPRIMACIÓN. EL PRECIO INCLUYE LA PROTECCIÓN DE LOS ELEMENTOS DEL ENTORNO QUE PUEDAN VERSE AFECTADOS DURANTE LOS TRABAJOS.</t>
  </si>
  <si>
    <t>suministro y aplicación de IMPERMEABILIZACION en MURO EN CONCRETO Y LADRILLO, incluye aplicación de hidrófugos, limpieza de muro existente, remocion de pañete y pintura. De camerino auditorio</t>
  </si>
  <si>
    <t>suministro e instalacion, de cerradura anti panico, de puerta de evacuacion , tipo push, para puerta doble de 1,5 x 2.2 de altura (dos hojas)</t>
  </si>
  <si>
    <t>AUDITORIO MACARENA B(Auditorio Biologia)</t>
  </si>
  <si>
    <t>suminstro e instalcion de panel panel acusticos lisos descolgados (cielo raso) en madera lisa contrachapada 10mm, color a escoger, incluye perfilería de soporte en aluminio con sus respectivos accesorios como perfiles de enganche, de ensamble entre paneles y juntas de dilatación intermedias y terminal; ademas espuma de poliuretano flexible autoextinguible tipo Sonoacustic Cabin 35mm o similar.</t>
  </si>
  <si>
    <t xml:space="preserve">Suministro e instalación de Bala techo 40w 6 alta eficiencia en iluminación. Posee un reflector de aluminio de alta pureza, fuente de iluminación LED de brillo eficaz y LED Driver de máxima eficiencia. Especificaciones:
Temperatura de Color: 2700K a 7000K 
Material: Aluminio y Vidrio    Vida Útil: Hasta 50.000 Horas    IP: 65   Voltaje: AC/110V-230V DC/12V-24V 
Potencia: 40W </t>
  </si>
  <si>
    <t>Desmonte de piso alfombra existente (incluye retiro)</t>
  </si>
  <si>
    <t>Desmonte de luminarias existentes (incluye retiro)</t>
  </si>
  <si>
    <t>Pulida, sellado y lacado de piso en madera natural, de tarima, incluye los insumos para pulir y maquinaria.</t>
  </si>
  <si>
    <t>mantenimiento, pintura y ajuste ajuste de silleteria, incluye tornilleria y herramienta menor</t>
  </si>
  <si>
    <t xml:space="preserve">DESMONTE DE MARCO DE PUERTA INCLUYE HOJA DE PUERTA </t>
  </si>
  <si>
    <t>REPARACIÓN Y NIVELACIÓN DE PISO EN CONCRETO, INCLUYE REMOCIÓN DE PISO EN VINILO EXISTENTE</t>
  </si>
  <si>
    <t>m²</t>
  </si>
  <si>
    <t xml:space="preserve">DESTRONCADO Y PULIDA DE PISO EN BALDOSA DE GRANITO, INCLUYE REPARACIÓN DE PISO </t>
  </si>
  <si>
    <t xml:space="preserve">DESMONTE Y RETIRO  DE CANALETA EXISTENTE </t>
  </si>
  <si>
    <t xml:space="preserve">REPARACIÓN DE SUPERFICIES EN MURO LISO A LA VISTA </t>
  </si>
  <si>
    <t xml:space="preserve">SUMINISTRO Y APLICACIÓN DE PINTURA TIPO 1 A DOS MANOS COLOR A ESCOGER INCLUYE CARTERAS </t>
  </si>
  <si>
    <t xml:space="preserve">SUMINISTRO Y APLICACIÓN DE PINTURA EN CIELO RAZO EXISTENTE  VINILO TIPO 2 A DOS MANOS  COLOR BLANCO </t>
  </si>
  <si>
    <t xml:space="preserve">SUMINISTRO Y APLICACIÓN DE PAÑETE A MURO EXISTENTE SUPERFICIE A LA VISTA ESTUCADO </t>
  </si>
  <si>
    <t xml:space="preserve">SUMINISTRO E INSTALACIÓN DE PUNTOS ELÉCTRICOS CON ACOMETIDA desde 1 m HASTA 20 m </t>
  </si>
  <si>
    <t xml:space="preserve">SUMINISTRO E INSTALACIÓN DE LUMINARIAS LED 60 X 60 DESCOLGADA </t>
  </si>
  <si>
    <t>SUMINISTRO E INSTALACIÓN E INSTALACIÓN DE LUMINARIA LINEAL HERMÉTICA, TIPO LED DE 18W LUZ BLANCA, DE 1200 X 100, DESCOLGADA DEBE INCLUIR CABLEADO DE CONEXIÓN (SI APLICA)</t>
  </si>
  <si>
    <t xml:space="preserve">SUMINISTRO E INSTALACIÓN DE PUNTO TRIFÁSICO  CON CABLEADO ENTRE 1 METRO HASTA 20 METROS </t>
  </si>
  <si>
    <t>Punto de interconexión de cables de pares trenzados, para red de distribución de 50 pares, formado por un registro principal metálico de 450x450x120 mm provisto de 13 conectores tipo RJ-45 y 1 panel con capacidad para 24 conectores. Incluso accesorios de fijación.</t>
  </si>
  <si>
    <t>BIBLIOTECAS Facultad de Ciencias y Educación - Macarena B “Jairo Aníbal Niño” Y Comandante Camilo Torres de la Facultad de Ciencias y Educación</t>
  </si>
  <si>
    <t>Biblioteca Antonio Nariño de la Facultad de Artes ASAB</t>
  </si>
  <si>
    <t>Biblioteca de la Facultad de Ingeniería Calle 40</t>
  </si>
  <si>
    <t>Biblioteca General Ramón Eduardo D´Luyz Nieto Sede Aduanilla de Paiba</t>
  </si>
  <si>
    <t>desmonte de silletería, y posterior instlacion de la misma, para instalacion y reposicion de piso en tapete modular, el desmonte incluye trasiego dentro de las instalaciones de la universidad para el acopio de las sillas, la reinstalacion de las sillas incluye ajuste y tornilleria de requerirse, asi como de cambio de piezas por perdida.</t>
  </si>
  <si>
    <t>SUMINISTRO E INSTALACIÓN DE MURO LIVIANO EN FIBROCEMENTO DOBLE CARA E=10CM. INCLUYE 2 LÁMINAS DE FIBROCEMENTO DE 6 MM, PERFILERÍA BASE 9 CALIBRE 26 Y PERNOS DE ANCLAJE. INCLUYE CINTA Y MASILLA PARA INSTALACIÓN DE CINTA. EL VALOR INCLUYE LINEALES, FILOS, DILATACIONES. INCLUYE ESTUCO. NO INCLUYE PINTURA.</t>
  </si>
  <si>
    <t>SUMINISTRO E INSTALACIÓN DE CIELO RASO LIVIANO EN YESO TIPO DRYWALL ESPESOR APROXIMADO DE LA LÁMINA= 12 MM. ESTRUCTURA DE CIELO RASO EN ACERO GALVANIZADO ROLADO EN FRIO DE ACUERDO CON LA NTC 5680 O ASTM C 645 CONFORMADA POR ÁNGULOS PERIMETRALES DE 1X1”, PERFILES OMEGAS O CANALES Y PARALES SEPARADOS MÁX. 61CM, PERFILES VIGUETAS PRINCIPALES O DE CARGA DE 39 MM DE ALMA SEPARADOS MÁX. 81 CM Y ELEMENTOS DE SUSPENSIÓN SEPARADOS MÁXIMO 90CM. JUNTA TIPO INVISIBLE. INCLUYE APERTURA DE HUECOS QUE SEAN REQUERIDOS PARA LA INSTALACIÓN DE LUMINARIAS Y VANOS DE INSPECCIÓN. INCLUYE CINTA Y MASILLA PARA INSTALACIÓN DE CINTA, EL VALOR INCLUYE LINEALES, FILOS, DILATACIONES. INCLUYE ESTUCO. INCLUYE PINTURA VINILO 2 MANOS</t>
  </si>
  <si>
    <t xml:space="preserve">SUMINISTRO E INSTALACIÓN DE DIVISION, INCLUYE LAMINA DE VIDRIO INCOLORO 4MM DE 2 a 3 m de altura </t>
  </si>
  <si>
    <t>ML</t>
  </si>
  <si>
    <t>AUDITORIOS VIVERO</t>
  </si>
  <si>
    <t>UND</t>
  </si>
  <si>
    <t>suminstro e instalcion de Silla en espuma inyectada.  Partes Tapizadas tienen una espuma inyectada de poliuretano que tiene un frente redondeado, se tapiza la superficie entera,  los tapizados solo van  en la   parte frontal del espaldar, la superficie superior del asiento.   El respaldo del espaldar es en aglomerado de 18mm y acabado en formica F8 color a escoger. Los montantes del pasillo se suministran con paneles decorativos sólidos en madera enchapados en formica, redondeadas, descansabrazo fijo, ergonómicos en poliuretano color negro. Soporte Abatible. La silla se levanta automáticamente hasta la posición abatida cuando no está ocupada y está montada sobre una soporte en lámina de cold rolled calibre 16, con perno de nylon. La Función de levantar la silla se realiza por gravedad, las sillas se anclan a la huella de la grada, mediante anclas de fijación (2 por cada pata), debe incluir señalización y numeración. incluye mesa para escritorio abatible. Color madera y tapiz a eleccion.</t>
  </si>
  <si>
    <t>Suministro e instalación de puerta en madera cedro 4 tableros dim:(,80 x 2,00) mts, incluye: Marco, jamba, bisabras, cerradura, pintura esmalte</t>
  </si>
  <si>
    <t xml:space="preserve">DESMONTE Y RETIRO  DE CANALETA ELECTRICA EXISTENTE </t>
  </si>
  <si>
    <t>Biblioteca de la Ciudadela Universitaria El Porvenir  Heliodoro Sánchez Paez Sede Bosa</t>
  </si>
  <si>
    <t>Biblioteca Facultad de Medio Ambiente y Recursos Naturales “Hipolito Camargo” Sede Vivero</t>
  </si>
  <si>
    <t>UNIVERSIDAD DISTRITAL FRANCISCO JOSE DE CALDAS 
CONVOCATORIA No. 019 DE 2024</t>
  </si>
  <si>
    <t>OBJETO: “REALIZAR LA ADECUACIÓN, MEJORAMIENTO, REPARACIÓN Y MANTENIMIENTO FÍSICO EN LOS DIFERENTES AUDITORIOS Y BIBLIOTECAS, DE LAS SEDES DE LA UNIVERSIDAD DISTRITAL FRANCISCO JOSÉ DE CALDAS ”</t>
  </si>
  <si>
    <t xml:space="preserve">ANEXO No. 16  OFERTA ECONÓMICA </t>
  </si>
  <si>
    <t xml:space="preserve">AUDITORIOS </t>
  </si>
  <si>
    <t>SUBTOTAL</t>
  </si>
  <si>
    <t>BIBILIOTECAS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</si>
</sst>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44" formatCode="_-&quot;$&quot;\ * #,##0.00_-;\-&quot;$&quot;\ * #,##0.00_-;_-&quot;$&quot;\ * &quot;-&quot;??_-;_-@_-"/>
    <numFmt numFmtId="164" formatCode="_(&quot;$&quot;\ * #,##0.00_);_(&quot;$&quot;\ * \(#,##0.00\);_(&quot;$&quot;\ * &quot;-&quot;??_);_(@_)"/>
  </numFmts>
  <fonts count="1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1"/>
      <name val="Times New Roman"/>
      <family val="2"/>
    </font>
    <font>
      <sz val="11"/>
      <name val="Calibri"/>
      <family val="2"/>
      <scheme val="minor"/>
    </font>
    <font>
      <sz val="16"/>
      <color theme="0" tint="-4.9989318521683403E-2"/>
      <name val="Calibri"/>
      <family val="2"/>
      <scheme val="minor"/>
    </font>
    <font>
      <sz val="16"/>
      <color theme="1"/>
      <name val="Calibri"/>
      <family val="2"/>
      <scheme val="minor"/>
    </font>
    <font>
      <b/>
      <sz val="16"/>
      <color theme="0" tint="-4.9989318521683403E-2"/>
      <name val="Calibri"/>
      <family val="2"/>
      <scheme val="minor"/>
    </font>
    <font>
      <b/>
      <sz val="9"/>
      <color theme="0"/>
      <name val="Calibri"/>
      <family val="2"/>
      <scheme val="minor"/>
    </font>
    <font>
      <sz val="9"/>
      <color theme="1"/>
      <name val="Calibri"/>
      <family val="2"/>
      <scheme val="minor"/>
    </font>
    <font>
      <b/>
      <sz val="14"/>
      <name val="Calibri"/>
      <family val="2"/>
      <scheme val="minor"/>
    </font>
    <font>
      <b/>
      <sz val="12"/>
      <color theme="0"/>
      <name val="Calibri"/>
      <family val="2"/>
      <scheme val="minor"/>
    </font>
    <font>
      <b/>
      <sz val="12"/>
      <color theme="1"/>
      <name val="Calibri"/>
      <family val="2"/>
      <scheme val="minor"/>
    </font>
    <font>
      <b/>
      <sz val="18"/>
      <color theme="1"/>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4" fillId="0" borderId="0"/>
  </cellStyleXfs>
  <cellXfs count="7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1" xfId="4" applyFont="1" applyBorder="1" applyAlignment="1" applyProtection="1">
      <alignment horizontal="center" vertical="center" wrapText="1"/>
      <protection locked="0"/>
    </xf>
    <xf numFmtId="0" fontId="5" fillId="0" borderId="1" xfId="4" applyFont="1" applyBorder="1" applyAlignment="1" applyProtection="1">
      <alignment horizontal="center" vertical="center" wrapText="1"/>
      <protection locked="0"/>
    </xf>
    <xf numFmtId="0" fontId="3" fillId="3" borderId="0" xfId="0" applyFont="1" applyFill="1" applyAlignment="1">
      <alignment horizontal="center" vertical="center"/>
    </xf>
    <xf numFmtId="0" fontId="5" fillId="0" borderId="1" xfId="4" applyFont="1" applyBorder="1" applyAlignment="1">
      <alignment horizontal="justify" vertical="center" wrapText="1"/>
    </xf>
    <xf numFmtId="0" fontId="0" fillId="0" borderId="1" xfId="4" applyFont="1" applyBorder="1" applyAlignment="1">
      <alignment horizontal="center" vertical="center"/>
    </xf>
    <xf numFmtId="44" fontId="0" fillId="4" borderId="1" xfId="4" applyNumberFormat="1" applyFont="1" applyFill="1" applyBorder="1" applyAlignment="1">
      <alignment vertical="center"/>
    </xf>
    <xf numFmtId="2" fontId="0" fillId="0" borderId="0" xfId="0" applyNumberFormat="1" applyAlignment="1">
      <alignment horizontal="center" vertical="center"/>
    </xf>
    <xf numFmtId="44" fontId="0" fillId="0" borderId="0" xfId="2" applyNumberFormat="1" applyFont="1" applyFill="1" applyAlignment="1">
      <alignment horizontal="center" vertical="center"/>
    </xf>
    <xf numFmtId="0" fontId="3" fillId="0" borderId="0" xfId="0" applyFont="1" applyAlignment="1">
      <alignment horizontal="center" vertical="center" wrapText="1"/>
    </xf>
    <xf numFmtId="44" fontId="0" fillId="0" borderId="0" xfId="0" applyNumberFormat="1" applyAlignment="1">
      <alignment horizontal="center" vertical="center"/>
    </xf>
    <xf numFmtId="0" fontId="3" fillId="0" borderId="1" xfId="4" applyFont="1" applyBorder="1" applyAlignment="1">
      <alignment horizontal="center" vertical="center" wrapText="1"/>
    </xf>
    <xf numFmtId="0" fontId="9" fillId="2" borderId="0" xfId="0" applyFont="1" applyFill="1" applyAlignment="1">
      <alignment horizontal="justify" vertical="center"/>
    </xf>
    <xf numFmtId="0" fontId="10" fillId="5" borderId="0" xfId="0" applyFont="1" applyFill="1" applyAlignment="1">
      <alignment horizontal="justify" vertical="center"/>
    </xf>
    <xf numFmtId="0" fontId="0" fillId="5" borderId="0" xfId="0" applyFill="1" applyAlignment="1">
      <alignment horizontal="center" vertical="center"/>
    </xf>
    <xf numFmtId="0" fontId="3" fillId="5" borderId="0" xfId="0" applyFont="1" applyFill="1" applyAlignment="1">
      <alignment horizontal="center" vertical="center"/>
    </xf>
    <xf numFmtId="0" fontId="3" fillId="0" borderId="0" xfId="0" applyFont="1"/>
    <xf numFmtId="0" fontId="0" fillId="0" borderId="1" xfId="0" applyBorder="1" applyAlignment="1">
      <alignment horizontal="center" vertical="center"/>
    </xf>
    <xf numFmtId="44" fontId="2" fillId="2" borderId="4" xfId="0" applyNumberFormat="1" applyFont="1" applyFill="1" applyBorder="1" applyAlignment="1" applyProtection="1">
      <alignment vertical="center" wrapText="1"/>
      <protection locked="0"/>
    </xf>
    <xf numFmtId="0" fontId="3" fillId="0" borderId="0" xfId="4" applyFont="1" applyAlignment="1">
      <alignment horizontal="center" vertical="center" wrapText="1"/>
    </xf>
    <xf numFmtId="0" fontId="5" fillId="0" borderId="0" xfId="4" applyFont="1" applyAlignment="1">
      <alignment horizontal="justify" vertical="center" wrapText="1"/>
    </xf>
    <xf numFmtId="0" fontId="0" fillId="0" borderId="0" xfId="4" applyFont="1" applyAlignment="1">
      <alignment horizontal="center" vertical="center"/>
    </xf>
    <xf numFmtId="44" fontId="0" fillId="0" borderId="0" xfId="4" applyNumberFormat="1" applyFont="1" applyAlignment="1">
      <alignment vertical="center"/>
    </xf>
    <xf numFmtId="2" fontId="6" fillId="2" borderId="14" xfId="0" applyNumberFormat="1" applyFont="1" applyFill="1" applyBorder="1" applyAlignment="1">
      <alignment horizontal="center" vertical="center"/>
    </xf>
    <xf numFmtId="9" fontId="7" fillId="0" borderId="15" xfId="3" applyFont="1" applyBorder="1" applyAlignment="1">
      <alignment horizontal="center" vertical="center"/>
    </xf>
    <xf numFmtId="9" fontId="7" fillId="0" borderId="2" xfId="3" applyFont="1" applyBorder="1" applyAlignment="1">
      <alignment horizontal="center" vertical="center"/>
    </xf>
    <xf numFmtId="9" fontId="7" fillId="0" borderId="16" xfId="3" applyFont="1" applyBorder="1" applyAlignment="1">
      <alignment horizontal="center" vertical="center"/>
    </xf>
    <xf numFmtId="44" fontId="0" fillId="0" borderId="6" xfId="0" applyNumberFormat="1" applyBorder="1" applyAlignment="1">
      <alignment horizontal="center" vertical="center"/>
    </xf>
    <xf numFmtId="164" fontId="0" fillId="0" borderId="6" xfId="1" applyFont="1" applyBorder="1" applyAlignment="1">
      <alignment horizontal="center" vertical="center"/>
    </xf>
    <xf numFmtId="0" fontId="5" fillId="0" borderId="3" xfId="0" applyFont="1" applyBorder="1" applyAlignment="1" applyProtection="1">
      <alignment horizontal="left" vertical="center" wrapText="1"/>
      <protection locked="0"/>
    </xf>
    <xf numFmtId="0" fontId="0" fillId="0" borderId="2" xfId="4" applyFont="1" applyBorder="1" applyAlignment="1">
      <alignment horizontal="center" vertical="center"/>
    </xf>
    <xf numFmtId="2" fontId="0" fillId="0" borderId="1" xfId="4" applyNumberFormat="1" applyFont="1" applyBorder="1" applyAlignment="1">
      <alignment horizontal="center" vertical="center"/>
    </xf>
    <xf numFmtId="164" fontId="0" fillId="4" borderId="1" xfId="1" applyFont="1" applyFill="1" applyBorder="1" applyAlignment="1">
      <alignment vertical="center"/>
    </xf>
    <xf numFmtId="0" fontId="3" fillId="0" borderId="6" xfId="4" applyFont="1" applyBorder="1" applyAlignment="1" applyProtection="1">
      <alignment horizontal="center" vertical="center" wrapText="1"/>
      <protection locked="0"/>
    </xf>
    <xf numFmtId="44" fontId="0" fillId="0" borderId="0" xfId="2" applyNumberFormat="1" applyFont="1" applyFill="1" applyBorder="1" applyAlignment="1">
      <alignment horizontal="center" vertical="center"/>
    </xf>
    <xf numFmtId="44" fontId="12" fillId="2" borderId="22" xfId="0" applyNumberFormat="1" applyFont="1" applyFill="1" applyBorder="1" applyAlignment="1" applyProtection="1">
      <alignment vertical="center" wrapText="1"/>
      <protection locked="0"/>
    </xf>
    <xf numFmtId="44" fontId="0" fillId="0" borderId="1" xfId="4" applyNumberFormat="1" applyFont="1" applyBorder="1" applyAlignment="1">
      <alignment vertical="center"/>
    </xf>
    <xf numFmtId="164" fontId="0" fillId="0" borderId="1" xfId="1" applyFont="1" applyFill="1" applyBorder="1" applyAlignment="1">
      <alignment vertical="center"/>
    </xf>
    <xf numFmtId="0" fontId="3" fillId="0" borderId="1" xfId="0" applyFont="1" applyBorder="1"/>
    <xf numFmtId="2" fontId="8" fillId="2" borderId="18" xfId="0" applyNumberFormat="1" applyFont="1" applyFill="1" applyBorder="1" applyAlignment="1">
      <alignment horizontal="center" vertical="center"/>
    </xf>
    <xf numFmtId="2" fontId="8" fillId="2" borderId="19" xfId="0" applyNumberFormat="1" applyFont="1" applyFill="1" applyBorder="1" applyAlignment="1">
      <alignment horizontal="center" vertical="center"/>
    </xf>
    <xf numFmtId="2" fontId="8" fillId="2" borderId="23" xfId="0" applyNumberFormat="1" applyFont="1" applyFill="1" applyBorder="1" applyAlignment="1">
      <alignment horizontal="center" vertical="center"/>
    </xf>
    <xf numFmtId="0" fontId="3" fillId="0" borderId="0" xfId="0" applyFont="1" applyAlignment="1">
      <alignment horizontal="center" vertical="center"/>
    </xf>
    <xf numFmtId="2" fontId="6" fillId="2" borderId="12" xfId="0" applyNumberFormat="1" applyFont="1" applyFill="1" applyBorder="1" applyAlignment="1">
      <alignment horizontal="center" vertical="center"/>
    </xf>
    <xf numFmtId="2" fontId="6" fillId="2" borderId="13" xfId="0" applyNumberFormat="1" applyFont="1" applyFill="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13" fillId="0" borderId="1" xfId="0" applyFont="1" applyBorder="1" applyAlignment="1">
      <alignment horizontal="center" vertical="center" wrapText="1"/>
    </xf>
    <xf numFmtId="0" fontId="11" fillId="0" borderId="20"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21" xfId="0" applyFont="1" applyBorder="1" applyAlignment="1" applyProtection="1">
      <alignment horizontal="center" vertical="center" wrapText="1"/>
      <protection locked="0"/>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3" fillId="0" borderId="17" xfId="0" applyFont="1" applyBorder="1" applyAlignment="1">
      <alignment horizontal="center" vertical="center"/>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16" xfId="0" applyFont="1" applyBorder="1" applyAlignment="1" applyProtection="1">
      <alignment horizontal="center" vertical="center" wrapText="1"/>
      <protection locked="0"/>
    </xf>
    <xf numFmtId="0" fontId="13" fillId="0" borderId="2" xfId="0" applyFont="1" applyBorder="1" applyAlignment="1">
      <alignment horizontal="center" wrapText="1"/>
    </xf>
    <xf numFmtId="0" fontId="13" fillId="0" borderId="3" xfId="0" applyFont="1" applyBorder="1" applyAlignment="1">
      <alignment horizontal="center"/>
    </xf>
    <xf numFmtId="0" fontId="13" fillId="0" borderId="4" xfId="0" applyFont="1" applyBorder="1" applyAlignment="1">
      <alignment horizontal="center"/>
    </xf>
    <xf numFmtId="2" fontId="8" fillId="2" borderId="12" xfId="0" applyNumberFormat="1" applyFont="1" applyFill="1" applyBorder="1" applyAlignment="1">
      <alignment horizontal="center" vertical="center"/>
    </xf>
    <xf numFmtId="2" fontId="8" fillId="2" borderId="13" xfId="0" applyNumberFormat="1" applyFont="1" applyFill="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3" fillId="0" borderId="2"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vertical="center" wrapText="1"/>
    </xf>
    <xf numFmtId="0" fontId="14" fillId="0" borderId="18" xfId="4" applyFont="1" applyBorder="1" applyAlignment="1" applyProtection="1">
      <alignment horizontal="center" vertical="center" wrapText="1"/>
      <protection locked="0"/>
    </xf>
    <xf numFmtId="0" fontId="14" fillId="0" borderId="19" xfId="4" applyFont="1" applyBorder="1" applyAlignment="1" applyProtection="1">
      <alignment horizontal="center" vertical="center" wrapText="1"/>
      <protection locked="0"/>
    </xf>
    <xf numFmtId="0" fontId="14" fillId="0" borderId="23" xfId="4" applyFont="1" applyBorder="1" applyAlignment="1" applyProtection="1">
      <alignment horizontal="center" vertical="center" wrapText="1"/>
      <protection locked="0"/>
    </xf>
  </cellXfs>
  <cellStyles count="5">
    <cellStyle name="Moneda" xfId="1" builtinId="4"/>
    <cellStyle name="Moneda [0]" xfId="2" builtinId="7"/>
    <cellStyle name="Normal" xfId="0" builtinId="0"/>
    <cellStyle name="Normal 2" xfId="4" xr:uid="{00000000-0005-0000-0000-000003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absolute">
    <xdr:from>
      <xdr:col>0</xdr:col>
      <xdr:colOff>235899</xdr:colOff>
      <xdr:row>1</xdr:row>
      <xdr:rowOff>145328</xdr:rowOff>
    </xdr:from>
    <xdr:to>
      <xdr:col>0</xdr:col>
      <xdr:colOff>1075536</xdr:colOff>
      <xdr:row>1</xdr:row>
      <xdr:rowOff>1134199</xdr:rowOff>
    </xdr:to>
    <xdr:pic>
      <xdr:nvPicPr>
        <xdr:cNvPr id="3" name="Imagen 2" descr="Resultado de imagen para universidad distrital francisco josÃ© de caldas">
          <a:extLst>
            <a:ext uri="{FF2B5EF4-FFF2-40B4-BE49-F238E27FC236}">
              <a16:creationId xmlns:a16="http://schemas.microsoft.com/office/drawing/2014/main" id="{00000000-0008-0000-00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4070" t="4049" r="24901" b="26523"/>
        <a:stretch/>
      </xdr:blipFill>
      <xdr:spPr bwMode="auto">
        <a:xfrm>
          <a:off x="235899" y="145328"/>
          <a:ext cx="839637" cy="988871"/>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101963</xdr:colOff>
      <xdr:row>1</xdr:row>
      <xdr:rowOff>38606</xdr:rowOff>
    </xdr:from>
    <xdr:to>
      <xdr:col>0</xdr:col>
      <xdr:colOff>941326</xdr:colOff>
      <xdr:row>1</xdr:row>
      <xdr:rowOff>1027477</xdr:rowOff>
    </xdr:to>
    <xdr:pic>
      <xdr:nvPicPr>
        <xdr:cNvPr id="3" name="Imagen 2" descr="Resultado de imagen para universidad distrital francisco josÃ© de caldas">
          <a:extLst>
            <a:ext uri="{FF2B5EF4-FFF2-40B4-BE49-F238E27FC236}">
              <a16:creationId xmlns:a16="http://schemas.microsoft.com/office/drawing/2014/main" id="{00000000-0008-0000-01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4070" t="4049" r="24901" b="26523"/>
        <a:stretch/>
      </xdr:blipFill>
      <xdr:spPr bwMode="auto">
        <a:xfrm>
          <a:off x="101963" y="38606"/>
          <a:ext cx="839363" cy="988871"/>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108011</xdr:colOff>
      <xdr:row>1</xdr:row>
      <xdr:rowOff>80939</xdr:rowOff>
    </xdr:from>
    <xdr:to>
      <xdr:col>0</xdr:col>
      <xdr:colOff>947374</xdr:colOff>
      <xdr:row>1</xdr:row>
      <xdr:rowOff>1069810</xdr:rowOff>
    </xdr:to>
    <xdr:pic>
      <xdr:nvPicPr>
        <xdr:cNvPr id="3" name="Imagen 2" descr="Resultado de imagen para universidad distrital francisco josÃ© de caldas">
          <a:extLst>
            <a:ext uri="{FF2B5EF4-FFF2-40B4-BE49-F238E27FC236}">
              <a16:creationId xmlns:a16="http://schemas.microsoft.com/office/drawing/2014/main" id="{00000000-0008-0000-0200-000003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4070" t="4049" r="24901" b="26523"/>
        <a:stretch/>
      </xdr:blipFill>
      <xdr:spPr bwMode="auto">
        <a:xfrm>
          <a:off x="108011" y="80939"/>
          <a:ext cx="839363" cy="988871"/>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1:AW28"/>
  <sheetViews>
    <sheetView tabSelected="1" topLeftCell="A2" zoomScale="85" zoomScaleNormal="85" zoomScaleSheetLayoutView="70" zoomScalePageLayoutView="154" workbookViewId="0">
      <selection activeCell="A2" sqref="A1:XFD1048576"/>
    </sheetView>
  </sheetViews>
  <sheetFormatPr baseColWidth="10" defaultColWidth="13" defaultRowHeight="14.35" x14ac:dyDescent="0.5"/>
  <cols>
    <col min="1" max="1" width="16.9375" style="2" customWidth="1"/>
    <col min="2" max="2" width="109.87890625" style="1" customWidth="1"/>
    <col min="3" max="3" width="13.1171875" style="1" customWidth="1"/>
    <col min="4" max="4" width="22.1171875" style="9" customWidth="1"/>
    <col min="5" max="5" width="21.41015625" style="1" bestFit="1" customWidth="1"/>
    <col min="6" max="6" width="33.5859375" style="1" customWidth="1"/>
    <col min="7" max="7" width="40.703125" style="1" customWidth="1"/>
    <col min="8" max="8" width="27.703125" style="1" customWidth="1"/>
    <col min="9" max="16384" width="13" style="1"/>
  </cols>
  <sheetData>
    <row r="1" spans="1:49" ht="26.25" hidden="1" customHeight="1" x14ac:dyDescent="0.5">
      <c r="A1" s="44"/>
      <c r="B1" s="44"/>
      <c r="C1" s="44"/>
      <c r="D1" s="44"/>
    </row>
    <row r="2" spans="1:49" ht="98.25" customHeight="1" x14ac:dyDescent="0.55000000000000004">
      <c r="A2" s="40"/>
      <c r="B2" s="61" t="s">
        <v>77</v>
      </c>
      <c r="C2" s="62"/>
      <c r="D2" s="62"/>
      <c r="E2" s="62"/>
      <c r="F2" s="63"/>
      <c r="G2" s="18"/>
    </row>
    <row r="3" spans="1:49" ht="30" customHeight="1" x14ac:dyDescent="0.5">
      <c r="A3" s="49" t="s">
        <v>78</v>
      </c>
      <c r="B3" s="49"/>
      <c r="C3" s="49"/>
      <c r="D3" s="49"/>
      <c r="E3" s="49"/>
      <c r="F3" s="49"/>
    </row>
    <row r="4" spans="1:49" ht="30" customHeight="1" thickBot="1" x14ac:dyDescent="0.55000000000000004">
      <c r="A4" s="57" t="s">
        <v>79</v>
      </c>
      <c r="B4" s="57"/>
      <c r="C4" s="57"/>
      <c r="D4" s="57"/>
      <c r="E4" s="57"/>
      <c r="F4" s="57"/>
    </row>
    <row r="5" spans="1:49" s="2" customFormat="1" ht="30" customHeight="1" thickBot="1" x14ac:dyDescent="0.55000000000000004">
      <c r="A5" s="71" t="s">
        <v>81</v>
      </c>
      <c r="B5" s="72"/>
      <c r="C5" s="72"/>
      <c r="D5" s="72"/>
      <c r="E5" s="73"/>
      <c r="F5" s="35" t="s">
        <v>4</v>
      </c>
    </row>
    <row r="6" spans="1:49" s="5" customFormat="1" ht="30" customHeight="1" x14ac:dyDescent="0.5">
      <c r="A6" s="50" t="s">
        <v>80</v>
      </c>
      <c r="B6" s="51"/>
      <c r="C6" s="51"/>
      <c r="D6" s="51"/>
      <c r="E6" s="52"/>
      <c r="F6" s="37">
        <f>AUDITORIOS!F86</f>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row>
    <row r="7" spans="1:49" s="5" customFormat="1" ht="30" customHeight="1" thickBot="1" x14ac:dyDescent="0.55000000000000004">
      <c r="A7" s="58" t="s">
        <v>82</v>
      </c>
      <c r="B7" s="59"/>
      <c r="C7" s="59"/>
      <c r="D7" s="59"/>
      <c r="E7" s="60"/>
      <c r="F7" s="37">
        <f>BIBLIOTECAS!F126</f>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row>
    <row r="8" spans="1:49" ht="21" thickBot="1" x14ac:dyDescent="0.55000000000000004">
      <c r="C8" s="45" t="s">
        <v>5</v>
      </c>
      <c r="D8" s="46"/>
      <c r="E8" s="25"/>
      <c r="F8" s="29">
        <f>ROUND(F7+F6,0)</f>
        <v>0</v>
      </c>
    </row>
    <row r="9" spans="1:49" ht="21" thickBot="1" x14ac:dyDescent="0.55000000000000004">
      <c r="C9" s="55" t="s">
        <v>6</v>
      </c>
      <c r="D9" s="56"/>
      <c r="E9" s="26"/>
      <c r="F9" s="29">
        <f>ROUND(F8*E9,0)</f>
        <v>0</v>
      </c>
    </row>
    <row r="10" spans="1:49" ht="21" thickBot="1" x14ac:dyDescent="0.55000000000000004">
      <c r="C10" s="53" t="s">
        <v>7</v>
      </c>
      <c r="D10" s="54"/>
      <c r="E10" s="27"/>
      <c r="F10" s="29">
        <f>ROUND(F8*E10,0)</f>
        <v>0</v>
      </c>
    </row>
    <row r="11" spans="1:49" ht="21" thickBot="1" x14ac:dyDescent="0.55000000000000004">
      <c r="C11" s="53" t="s">
        <v>8</v>
      </c>
      <c r="D11" s="54"/>
      <c r="E11" s="27"/>
      <c r="F11" s="29">
        <f>ROUND(F8*E11,0)</f>
        <v>0</v>
      </c>
    </row>
    <row r="12" spans="1:49" ht="21" thickBot="1" x14ac:dyDescent="0.55000000000000004">
      <c r="C12" s="47" t="s">
        <v>9</v>
      </c>
      <c r="D12" s="48"/>
      <c r="E12" s="28"/>
      <c r="F12" s="29">
        <f>ROUND(F11*E12,0)</f>
        <v>0</v>
      </c>
    </row>
    <row r="13" spans="1:49" ht="21" thickBot="1" x14ac:dyDescent="0.55000000000000004">
      <c r="C13" s="41" t="s">
        <v>10</v>
      </c>
      <c r="D13" s="42"/>
      <c r="E13" s="43"/>
      <c r="F13" s="30">
        <f>SUM(F8:F12)</f>
        <v>0</v>
      </c>
    </row>
    <row r="14" spans="1:49" x14ac:dyDescent="0.5">
      <c r="A14" s="11"/>
    </row>
    <row r="15" spans="1:49" x14ac:dyDescent="0.5">
      <c r="F15" s="12"/>
    </row>
    <row r="16" spans="1:49" x14ac:dyDescent="0.5">
      <c r="B16" s="14" t="s">
        <v>11</v>
      </c>
    </row>
    <row r="17" spans="2:2" x14ac:dyDescent="0.5">
      <c r="B17" s="15" t="s">
        <v>12</v>
      </c>
    </row>
    <row r="18" spans="2:2" x14ac:dyDescent="0.5">
      <c r="B18" s="15" t="s">
        <v>13</v>
      </c>
    </row>
    <row r="19" spans="2:2" x14ac:dyDescent="0.5">
      <c r="B19" s="15" t="s">
        <v>14</v>
      </c>
    </row>
    <row r="20" spans="2:2" x14ac:dyDescent="0.5">
      <c r="B20" s="15" t="s">
        <v>15</v>
      </c>
    </row>
    <row r="21" spans="2:2" x14ac:dyDescent="0.5">
      <c r="B21" s="16" t="s">
        <v>16</v>
      </c>
    </row>
    <row r="22" spans="2:2" x14ac:dyDescent="0.5">
      <c r="B22" s="17" t="s">
        <v>17</v>
      </c>
    </row>
    <row r="23" spans="2:2" x14ac:dyDescent="0.5">
      <c r="B23" s="15" t="s">
        <v>18</v>
      </c>
    </row>
    <row r="24" spans="2:2" x14ac:dyDescent="0.5">
      <c r="B24" s="15" t="s">
        <v>19</v>
      </c>
    </row>
    <row r="25" spans="2:2" x14ac:dyDescent="0.5">
      <c r="B25" s="15" t="s">
        <v>20</v>
      </c>
    </row>
    <row r="26" spans="2:2" x14ac:dyDescent="0.5">
      <c r="B26" s="15" t="s">
        <v>21</v>
      </c>
    </row>
    <row r="27" spans="2:2" x14ac:dyDescent="0.5">
      <c r="B27" s="15" t="s">
        <v>22</v>
      </c>
    </row>
    <row r="28" spans="2:2" x14ac:dyDescent="0.5">
      <c r="B28" s="15" t="s">
        <v>23</v>
      </c>
    </row>
  </sheetData>
  <mergeCells count="13">
    <mergeCell ref="A5:E5"/>
    <mergeCell ref="C13:E13"/>
    <mergeCell ref="A1:D1"/>
    <mergeCell ref="C8:D8"/>
    <mergeCell ref="C12:D12"/>
    <mergeCell ref="A3:F3"/>
    <mergeCell ref="A6:E6"/>
    <mergeCell ref="C10:D10"/>
    <mergeCell ref="C9:D9"/>
    <mergeCell ref="C11:D11"/>
    <mergeCell ref="A4:F4"/>
    <mergeCell ref="A7:E7"/>
    <mergeCell ref="B2:F2"/>
  </mergeCells>
  <printOptions horizontalCentered="1"/>
  <pageMargins left="0.78740157480314965" right="0.59055118110236227" top="0.59055118110236227" bottom="0.59055118110236227" header="0.19685039370078741" footer="0.19685039370078741"/>
  <pageSetup scale="42" fitToHeight="0" orientation="portrait" r:id="rId1"/>
  <rowBreaks count="1" manualBreakCount="1">
    <brk id="29"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pageSetUpPr fitToPage="1"/>
  </sheetPr>
  <dimension ref="A1:AW106"/>
  <sheetViews>
    <sheetView topLeftCell="A2" zoomScale="70" zoomScaleNormal="70" zoomScaleSheetLayoutView="70" zoomScalePageLayoutView="154" workbookViewId="0">
      <selection activeCell="B2" sqref="B2:F2"/>
    </sheetView>
  </sheetViews>
  <sheetFormatPr baseColWidth="10" defaultColWidth="13" defaultRowHeight="14.35" outlineLevelRow="1" x14ac:dyDescent="0.5"/>
  <cols>
    <col min="1" max="1" width="13.29296875" style="2" customWidth="1"/>
    <col min="2" max="2" width="109.87890625" style="1" customWidth="1"/>
    <col min="3" max="3" width="13.1171875" style="1" customWidth="1"/>
    <col min="4" max="4" width="29.41015625" style="9" customWidth="1"/>
    <col min="5" max="5" width="21.41015625" style="1" bestFit="1" customWidth="1"/>
    <col min="6" max="6" width="33.5859375" style="1" customWidth="1"/>
    <col min="7" max="7" width="40.703125" style="1" customWidth="1"/>
    <col min="8" max="8" width="27.703125" style="1" customWidth="1"/>
    <col min="9" max="16384" width="13" style="1"/>
  </cols>
  <sheetData>
    <row r="1" spans="1:49" ht="26.25" hidden="1" customHeight="1" x14ac:dyDescent="0.5">
      <c r="A1" s="44"/>
      <c r="B1" s="44"/>
      <c r="C1" s="44"/>
      <c r="D1" s="44"/>
    </row>
    <row r="2" spans="1:49" ht="98.25" customHeight="1" x14ac:dyDescent="0.55000000000000004">
      <c r="A2" s="40"/>
      <c r="B2" s="61" t="s">
        <v>77</v>
      </c>
      <c r="C2" s="62"/>
      <c r="D2" s="62"/>
      <c r="E2" s="62"/>
      <c r="F2" s="63"/>
      <c r="G2" s="18"/>
    </row>
    <row r="3" spans="1:49" ht="30" customHeight="1" x14ac:dyDescent="0.5">
      <c r="A3" s="49" t="s">
        <v>78</v>
      </c>
      <c r="B3" s="49"/>
      <c r="C3" s="49"/>
      <c r="D3" s="49"/>
      <c r="E3" s="49"/>
      <c r="F3" s="49"/>
    </row>
    <row r="4" spans="1:49" ht="30" customHeight="1" x14ac:dyDescent="0.5">
      <c r="A4" s="57" t="s">
        <v>79</v>
      </c>
      <c r="B4" s="57"/>
      <c r="C4" s="57"/>
      <c r="D4" s="57"/>
      <c r="E4" s="57"/>
      <c r="F4" s="57"/>
    </row>
    <row r="5" spans="1:49" s="2" customFormat="1" ht="30" customHeight="1" x14ac:dyDescent="0.5">
      <c r="A5" s="3" t="s">
        <v>0</v>
      </c>
      <c r="B5" s="4"/>
      <c r="C5" s="3" t="s">
        <v>1</v>
      </c>
      <c r="D5" s="3" t="s">
        <v>2</v>
      </c>
      <c r="E5" s="3" t="s">
        <v>3</v>
      </c>
      <c r="F5" s="3" t="s">
        <v>4</v>
      </c>
    </row>
    <row r="6" spans="1:49" s="5" customFormat="1" ht="15" customHeight="1" x14ac:dyDescent="0.5">
      <c r="A6" s="66" t="s">
        <v>27</v>
      </c>
      <c r="B6" s="66"/>
      <c r="C6" s="66"/>
      <c r="D6" s="66"/>
      <c r="E6" s="66"/>
      <c r="F6" s="20">
        <f>ROUND(SUM(F8:F14),0)</f>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row>
    <row r="7" spans="1:49" s="5" customFormat="1" ht="45" customHeight="1" outlineLevel="1" x14ac:dyDescent="0.5">
      <c r="A7" s="13">
        <v>1</v>
      </c>
      <c r="B7" s="31" t="s">
        <v>65</v>
      </c>
      <c r="C7" s="7" t="s">
        <v>32</v>
      </c>
      <c r="D7" s="7">
        <v>102</v>
      </c>
      <c r="E7" s="34"/>
      <c r="F7" s="39">
        <f t="shared" ref="F7:F14" si="0">E7*D7</f>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row>
    <row r="8" spans="1:49" s="2" customFormat="1" ht="45" customHeight="1" outlineLevel="1" x14ac:dyDescent="0.5">
      <c r="A8" s="13">
        <v>2</v>
      </c>
      <c r="B8" s="6" t="s">
        <v>30</v>
      </c>
      <c r="C8" s="7" t="s">
        <v>28</v>
      </c>
      <c r="D8" s="7">
        <v>152.80000000000001</v>
      </c>
      <c r="E8" s="34"/>
      <c r="F8" s="39">
        <f t="shared" si="0"/>
        <v>0</v>
      </c>
    </row>
    <row r="9" spans="1:49" s="2" customFormat="1" ht="45" customHeight="1" outlineLevel="1" x14ac:dyDescent="0.5">
      <c r="A9" s="13">
        <v>3</v>
      </c>
      <c r="B9" s="6" t="s">
        <v>33</v>
      </c>
      <c r="C9" s="7" t="s">
        <v>29</v>
      </c>
      <c r="D9" s="7">
        <f>(12*6)*1.2</f>
        <v>86.399999999999991</v>
      </c>
      <c r="E9" s="34"/>
      <c r="F9" s="39">
        <f t="shared" si="0"/>
        <v>0</v>
      </c>
    </row>
    <row r="10" spans="1:49" s="2" customFormat="1" ht="45" customHeight="1" outlineLevel="1" x14ac:dyDescent="0.5">
      <c r="A10" s="13">
        <v>4</v>
      </c>
      <c r="B10" s="6" t="s">
        <v>31</v>
      </c>
      <c r="C10" s="7" t="s">
        <v>32</v>
      </c>
      <c r="D10" s="7">
        <v>33</v>
      </c>
      <c r="E10" s="34"/>
      <c r="F10" s="39">
        <f t="shared" si="0"/>
        <v>0</v>
      </c>
    </row>
    <row r="11" spans="1:49" ht="45" customHeight="1" outlineLevel="1" x14ac:dyDescent="0.5">
      <c r="A11" s="13">
        <v>5</v>
      </c>
      <c r="B11" s="6" t="s">
        <v>46</v>
      </c>
      <c r="C11" s="7" t="s">
        <v>32</v>
      </c>
      <c r="D11" s="7">
        <v>156</v>
      </c>
      <c r="E11" s="8"/>
      <c r="F11" s="38">
        <f t="shared" si="0"/>
        <v>0</v>
      </c>
      <c r="G11" s="2"/>
    </row>
    <row r="12" spans="1:49" s="2" customFormat="1" ht="45" customHeight="1" outlineLevel="1" x14ac:dyDescent="0.5">
      <c r="A12" s="13">
        <v>5</v>
      </c>
      <c r="B12" s="6" t="s">
        <v>43</v>
      </c>
      <c r="C12" s="7" t="s">
        <v>28</v>
      </c>
      <c r="D12" s="7">
        <v>152.80000000000001</v>
      </c>
      <c r="E12" s="34"/>
      <c r="F12" s="39">
        <f t="shared" si="0"/>
        <v>0</v>
      </c>
    </row>
    <row r="13" spans="1:49" s="2" customFormat="1" ht="45" customHeight="1" outlineLevel="1" x14ac:dyDescent="0.5">
      <c r="A13" s="13">
        <v>6</v>
      </c>
      <c r="B13" s="6" t="s">
        <v>44</v>
      </c>
      <c r="C13" s="7" t="s">
        <v>32</v>
      </c>
      <c r="D13" s="7">
        <v>33</v>
      </c>
      <c r="E13" s="34"/>
      <c r="F13" s="39">
        <f t="shared" si="0"/>
        <v>0</v>
      </c>
    </row>
    <row r="14" spans="1:49" s="2" customFormat="1" ht="45" customHeight="1" outlineLevel="1" x14ac:dyDescent="0.5">
      <c r="A14" s="13">
        <v>7</v>
      </c>
      <c r="B14" s="6" t="s">
        <v>41</v>
      </c>
      <c r="C14" s="7" t="s">
        <v>28</v>
      </c>
      <c r="D14" s="7">
        <v>15</v>
      </c>
      <c r="E14" s="8"/>
      <c r="F14" s="39">
        <f t="shared" si="0"/>
        <v>0</v>
      </c>
    </row>
    <row r="15" spans="1:49" ht="15" customHeight="1" x14ac:dyDescent="0.5">
      <c r="E15" s="10"/>
      <c r="F15" s="19"/>
      <c r="G15" s="2"/>
    </row>
    <row r="16" spans="1:49" x14ac:dyDescent="0.5">
      <c r="A16" s="66" t="s">
        <v>34</v>
      </c>
      <c r="B16" s="66"/>
      <c r="C16" s="66"/>
      <c r="D16" s="66"/>
      <c r="E16" s="66"/>
      <c r="F16" s="20">
        <f>ROUND(SUM(F17:F26),0)</f>
        <v>0</v>
      </c>
      <c r="G16" s="2"/>
    </row>
    <row r="17" spans="1:7" ht="45" customHeight="1" outlineLevel="1" x14ac:dyDescent="0.5">
      <c r="A17" s="13">
        <v>1</v>
      </c>
      <c r="B17" s="31" t="s">
        <v>65</v>
      </c>
      <c r="C17" s="7" t="s">
        <v>32</v>
      </c>
      <c r="D17" s="7">
        <v>116</v>
      </c>
      <c r="E17" s="8"/>
      <c r="F17" s="38">
        <f>E17*D17</f>
        <v>0</v>
      </c>
      <c r="G17" s="2"/>
    </row>
    <row r="18" spans="1:7" ht="45" customHeight="1" outlineLevel="1" x14ac:dyDescent="0.5">
      <c r="A18" s="13">
        <v>2</v>
      </c>
      <c r="B18" s="6" t="s">
        <v>30</v>
      </c>
      <c r="C18" s="7" t="s">
        <v>28</v>
      </c>
      <c r="D18" s="7">
        <f>90.8*1.1</f>
        <v>99.88000000000001</v>
      </c>
      <c r="E18" s="8"/>
      <c r="F18" s="38">
        <f>(E18*D18)</f>
        <v>0</v>
      </c>
      <c r="G18" s="2"/>
    </row>
    <row r="19" spans="1:7" ht="45" customHeight="1" outlineLevel="1" x14ac:dyDescent="0.5">
      <c r="A19" s="13">
        <v>3</v>
      </c>
      <c r="B19" s="6" t="s">
        <v>33</v>
      </c>
      <c r="C19" s="7" t="s">
        <v>29</v>
      </c>
      <c r="D19" s="7">
        <f>8*9</f>
        <v>72</v>
      </c>
      <c r="E19" s="8"/>
      <c r="F19" s="38">
        <f t="shared" ref="F19" si="1">(E19*D19)</f>
        <v>0</v>
      </c>
      <c r="G19" s="2"/>
    </row>
    <row r="20" spans="1:7" ht="45" customHeight="1" outlineLevel="1" x14ac:dyDescent="0.5">
      <c r="A20" s="13">
        <v>4</v>
      </c>
      <c r="B20" s="6" t="s">
        <v>31</v>
      </c>
      <c r="C20" s="7" t="s">
        <v>32</v>
      </c>
      <c r="D20" s="7">
        <v>8</v>
      </c>
      <c r="E20" s="8"/>
      <c r="F20" s="38">
        <f>E20*D20</f>
        <v>0</v>
      </c>
      <c r="G20" s="2"/>
    </row>
    <row r="21" spans="1:7" ht="45" customHeight="1" outlineLevel="1" x14ac:dyDescent="0.5">
      <c r="A21" s="13">
        <v>5</v>
      </c>
      <c r="B21" s="6" t="s">
        <v>42</v>
      </c>
      <c r="C21" s="7" t="s">
        <v>32</v>
      </c>
      <c r="D21" s="7">
        <v>6</v>
      </c>
      <c r="E21" s="8"/>
      <c r="F21" s="38">
        <f>E21*D21</f>
        <v>0</v>
      </c>
      <c r="G21" s="2"/>
    </row>
    <row r="22" spans="1:7" ht="45" customHeight="1" outlineLevel="1" x14ac:dyDescent="0.5">
      <c r="A22" s="13">
        <v>5</v>
      </c>
      <c r="B22" s="6" t="s">
        <v>46</v>
      </c>
      <c r="C22" s="7" t="s">
        <v>32</v>
      </c>
      <c r="D22" s="7">
        <v>156</v>
      </c>
      <c r="E22" s="8"/>
      <c r="F22" s="38">
        <f t="shared" ref="F22" si="2">E22*D22</f>
        <v>0</v>
      </c>
      <c r="G22" s="2"/>
    </row>
    <row r="23" spans="1:7" ht="45" customHeight="1" outlineLevel="1" x14ac:dyDescent="0.5">
      <c r="A23" s="13">
        <v>6</v>
      </c>
      <c r="B23" s="6" t="s">
        <v>45</v>
      </c>
      <c r="C23" s="7" t="s">
        <v>28</v>
      </c>
      <c r="D23" s="7">
        <f>36.6*1.1</f>
        <v>40.260000000000005</v>
      </c>
      <c r="E23" s="8"/>
      <c r="F23" s="38">
        <f>(E23*D23)</f>
        <v>0</v>
      </c>
      <c r="G23" s="2"/>
    </row>
    <row r="24" spans="1:7" ht="45" customHeight="1" outlineLevel="1" x14ac:dyDescent="0.5">
      <c r="A24" s="13">
        <v>7</v>
      </c>
      <c r="B24" s="6" t="s">
        <v>43</v>
      </c>
      <c r="C24" s="7" t="s">
        <v>28</v>
      </c>
      <c r="D24" s="7">
        <v>99.68</v>
      </c>
      <c r="E24" s="8"/>
      <c r="F24" s="38">
        <f>(E24*D24)</f>
        <v>0</v>
      </c>
      <c r="G24" s="2"/>
    </row>
    <row r="25" spans="1:7" ht="45" customHeight="1" outlineLevel="1" x14ac:dyDescent="0.5">
      <c r="A25" s="13">
        <v>8</v>
      </c>
      <c r="B25" s="6" t="s">
        <v>44</v>
      </c>
      <c r="C25" s="7" t="s">
        <v>32</v>
      </c>
      <c r="D25" s="7">
        <v>8</v>
      </c>
      <c r="E25" s="8"/>
      <c r="F25" s="38">
        <f t="shared" ref="F25:F26" si="3">(E25*D25)</f>
        <v>0</v>
      </c>
      <c r="G25" s="2"/>
    </row>
    <row r="26" spans="1:7" ht="45" customHeight="1" outlineLevel="1" x14ac:dyDescent="0.5">
      <c r="A26" s="13">
        <v>8</v>
      </c>
      <c r="B26" s="6" t="s">
        <v>41</v>
      </c>
      <c r="C26" s="7" t="s">
        <v>28</v>
      </c>
      <c r="D26" s="7">
        <v>8</v>
      </c>
      <c r="E26" s="8"/>
      <c r="F26" s="38">
        <f t="shared" si="3"/>
        <v>0</v>
      </c>
      <c r="G26" s="2"/>
    </row>
    <row r="27" spans="1:7" ht="15" customHeight="1" x14ac:dyDescent="0.5">
      <c r="A27" s="21"/>
      <c r="B27" s="22"/>
      <c r="C27" s="23"/>
      <c r="D27" s="23"/>
      <c r="E27" s="24"/>
      <c r="F27" s="24"/>
      <c r="G27" s="2"/>
    </row>
    <row r="28" spans="1:7" x14ac:dyDescent="0.5">
      <c r="A28" s="66" t="s">
        <v>24</v>
      </c>
      <c r="B28" s="66"/>
      <c r="C28" s="66"/>
      <c r="D28" s="66"/>
      <c r="E28" s="66"/>
      <c r="F28" s="20">
        <f>ROUND(SUM(F29:F40),0)</f>
        <v>0</v>
      </c>
      <c r="G28" s="2"/>
    </row>
    <row r="29" spans="1:7" ht="45" customHeight="1" outlineLevel="1" x14ac:dyDescent="0.5">
      <c r="A29" s="13">
        <v>1</v>
      </c>
      <c r="B29" s="31" t="s">
        <v>65</v>
      </c>
      <c r="C29" s="7" t="s">
        <v>32</v>
      </c>
      <c r="D29" s="7">
        <f>45+78+56+63</f>
        <v>242</v>
      </c>
      <c r="E29" s="8"/>
      <c r="F29" s="38">
        <f t="shared" ref="F29:F40" si="4">(E29*D29)</f>
        <v>0</v>
      </c>
      <c r="G29" s="2"/>
    </row>
    <row r="30" spans="1:7" ht="45" customHeight="1" outlineLevel="1" x14ac:dyDescent="0.5">
      <c r="A30" s="13">
        <v>2</v>
      </c>
      <c r="B30" s="6" t="s">
        <v>30</v>
      </c>
      <c r="C30" s="7" t="s">
        <v>28</v>
      </c>
      <c r="D30" s="7">
        <v>232.89</v>
      </c>
      <c r="E30" s="8"/>
      <c r="F30" s="38">
        <f t="shared" si="4"/>
        <v>0</v>
      </c>
      <c r="G30" s="2"/>
    </row>
    <row r="31" spans="1:7" ht="45" customHeight="1" outlineLevel="1" x14ac:dyDescent="0.5">
      <c r="A31" s="13">
        <v>3</v>
      </c>
      <c r="B31" s="6" t="s">
        <v>35</v>
      </c>
      <c r="C31" s="7" t="s">
        <v>29</v>
      </c>
      <c r="D31" s="32">
        <v>168.95</v>
      </c>
      <c r="E31" s="8"/>
      <c r="F31" s="38">
        <f t="shared" si="4"/>
        <v>0</v>
      </c>
      <c r="G31" s="2"/>
    </row>
    <row r="32" spans="1:7" ht="45" customHeight="1" outlineLevel="1" x14ac:dyDescent="0.5">
      <c r="A32" s="13">
        <v>4</v>
      </c>
      <c r="B32" s="6" t="s">
        <v>36</v>
      </c>
      <c r="C32" s="7" t="s">
        <v>29</v>
      </c>
      <c r="D32" s="32">
        <f>((1.6*40)+(1*6)+(1.6*33)+(17.9*18))*1.1</f>
        <v>489.50000000000006</v>
      </c>
      <c r="E32" s="8"/>
      <c r="F32" s="38">
        <f t="shared" si="4"/>
        <v>0</v>
      </c>
      <c r="G32" s="2"/>
    </row>
    <row r="33" spans="1:7" ht="45" customHeight="1" outlineLevel="1" x14ac:dyDescent="0.5">
      <c r="A33" s="13">
        <v>5</v>
      </c>
      <c r="B33" s="6" t="s">
        <v>46</v>
      </c>
      <c r="C33" s="7" t="s">
        <v>32</v>
      </c>
      <c r="D33" s="7">
        <v>55</v>
      </c>
      <c r="E33" s="8"/>
      <c r="F33" s="38">
        <f t="shared" ref="F33" si="5">E33*D33</f>
        <v>0</v>
      </c>
      <c r="G33" s="2"/>
    </row>
    <row r="34" spans="1:7" ht="45" customHeight="1" outlineLevel="1" x14ac:dyDescent="0.5">
      <c r="A34" s="13">
        <v>5</v>
      </c>
      <c r="B34" s="6" t="s">
        <v>31</v>
      </c>
      <c r="C34" s="7" t="s">
        <v>32</v>
      </c>
      <c r="D34" s="32">
        <v>58</v>
      </c>
      <c r="E34" s="8"/>
      <c r="F34" s="38">
        <f t="shared" si="4"/>
        <v>0</v>
      </c>
      <c r="G34" s="2"/>
    </row>
    <row r="35" spans="1:7" ht="45" customHeight="1" outlineLevel="1" x14ac:dyDescent="0.5">
      <c r="A35" s="13">
        <v>6</v>
      </c>
      <c r="B35" s="6" t="s">
        <v>37</v>
      </c>
      <c r="C35" s="7" t="s">
        <v>28</v>
      </c>
      <c r="D35" s="33">
        <v>126.98</v>
      </c>
      <c r="E35" s="8"/>
      <c r="F35" s="38">
        <f t="shared" si="4"/>
        <v>0</v>
      </c>
      <c r="G35" s="2"/>
    </row>
    <row r="36" spans="1:7" ht="45" customHeight="1" outlineLevel="1" x14ac:dyDescent="0.5">
      <c r="A36" s="13">
        <v>7</v>
      </c>
      <c r="B36" s="6" t="s">
        <v>38</v>
      </c>
      <c r="C36" s="7" t="s">
        <v>28</v>
      </c>
      <c r="D36" s="7">
        <v>50</v>
      </c>
      <c r="E36" s="8"/>
      <c r="F36" s="38">
        <f t="shared" si="4"/>
        <v>0</v>
      </c>
      <c r="G36" s="2"/>
    </row>
    <row r="37" spans="1:7" ht="45" customHeight="1" outlineLevel="1" x14ac:dyDescent="0.5">
      <c r="A37" s="13">
        <v>8</v>
      </c>
      <c r="B37" s="6" t="s">
        <v>39</v>
      </c>
      <c r="C37" s="7" t="s">
        <v>32</v>
      </c>
      <c r="D37" s="7">
        <v>1</v>
      </c>
      <c r="E37" s="8"/>
      <c r="F37" s="38">
        <f t="shared" si="4"/>
        <v>0</v>
      </c>
      <c r="G37" s="2"/>
    </row>
    <row r="38" spans="1:7" ht="45" customHeight="1" outlineLevel="1" x14ac:dyDescent="0.5">
      <c r="A38" s="13">
        <v>9</v>
      </c>
      <c r="B38" s="6" t="s">
        <v>43</v>
      </c>
      <c r="C38" s="7" t="s">
        <v>28</v>
      </c>
      <c r="D38" s="7">
        <v>330</v>
      </c>
      <c r="E38" s="8"/>
      <c r="F38" s="38">
        <f t="shared" si="4"/>
        <v>0</v>
      </c>
      <c r="G38" s="2"/>
    </row>
    <row r="39" spans="1:7" ht="45" customHeight="1" outlineLevel="1" x14ac:dyDescent="0.5">
      <c r="A39" s="13">
        <v>10</v>
      </c>
      <c r="B39" s="6" t="s">
        <v>44</v>
      </c>
      <c r="C39" s="7" t="s">
        <v>32</v>
      </c>
      <c r="D39" s="7">
        <v>58</v>
      </c>
      <c r="E39" s="8"/>
      <c r="F39" s="38">
        <f t="shared" si="4"/>
        <v>0</v>
      </c>
      <c r="G39" s="2"/>
    </row>
    <row r="40" spans="1:7" ht="45" customHeight="1" outlineLevel="1" x14ac:dyDescent="0.5">
      <c r="A40" s="13">
        <v>11</v>
      </c>
      <c r="B40" s="6" t="s">
        <v>41</v>
      </c>
      <c r="C40" s="7" t="s">
        <v>28</v>
      </c>
      <c r="D40" s="7">
        <v>12</v>
      </c>
      <c r="E40" s="8"/>
      <c r="F40" s="38">
        <f t="shared" si="4"/>
        <v>0</v>
      </c>
      <c r="G40" s="2"/>
    </row>
    <row r="41" spans="1:7" ht="15" customHeight="1" x14ac:dyDescent="0.5">
      <c r="E41" s="10"/>
      <c r="F41" s="19"/>
      <c r="G41" s="2"/>
    </row>
    <row r="42" spans="1:7" x14ac:dyDescent="0.5">
      <c r="A42" s="66" t="s">
        <v>40</v>
      </c>
      <c r="B42" s="66"/>
      <c r="C42" s="66"/>
      <c r="D42" s="66"/>
      <c r="E42" s="66"/>
      <c r="F42" s="20">
        <f>ROUND(SUM(F43:F49),0)</f>
        <v>0</v>
      </c>
      <c r="G42" s="2"/>
    </row>
    <row r="43" spans="1:7" ht="45" customHeight="1" outlineLevel="1" x14ac:dyDescent="0.5">
      <c r="A43" s="13">
        <v>1</v>
      </c>
      <c r="B43" s="6" t="s">
        <v>36</v>
      </c>
      <c r="C43" s="7" t="s">
        <v>29</v>
      </c>
      <c r="D43" s="7">
        <f>(1*21)*1.1</f>
        <v>23.1</v>
      </c>
      <c r="E43" s="8"/>
      <c r="F43" s="38">
        <f>(E43*D43)</f>
        <v>0</v>
      </c>
      <c r="G43" s="2"/>
    </row>
    <row r="44" spans="1:7" ht="45" customHeight="1" outlineLevel="1" x14ac:dyDescent="0.5">
      <c r="A44" s="13">
        <v>2</v>
      </c>
      <c r="B44" s="31" t="s">
        <v>65</v>
      </c>
      <c r="C44" s="7" t="s">
        <v>32</v>
      </c>
      <c r="D44" s="7">
        <v>150</v>
      </c>
      <c r="E44" s="8"/>
      <c r="F44" s="38">
        <f t="shared" ref="F44:F45" si="6">(E44*D44)</f>
        <v>0</v>
      </c>
      <c r="G44" s="2"/>
    </row>
    <row r="45" spans="1:7" ht="45" customHeight="1" outlineLevel="1" x14ac:dyDescent="0.5">
      <c r="A45" s="13">
        <v>3</v>
      </c>
      <c r="B45" s="6" t="s">
        <v>30</v>
      </c>
      <c r="C45" s="7" t="s">
        <v>28</v>
      </c>
      <c r="D45" s="7">
        <v>150</v>
      </c>
      <c r="E45" s="8"/>
      <c r="F45" s="38">
        <f t="shared" si="6"/>
        <v>0</v>
      </c>
      <c r="G45" s="2"/>
    </row>
    <row r="46" spans="1:7" ht="45" customHeight="1" outlineLevel="1" x14ac:dyDescent="0.5">
      <c r="A46" s="13">
        <v>4</v>
      </c>
      <c r="B46" s="6" t="s">
        <v>31</v>
      </c>
      <c r="C46" s="7" t="s">
        <v>32</v>
      </c>
      <c r="D46" s="7">
        <v>15</v>
      </c>
      <c r="E46" s="8"/>
      <c r="F46" s="38">
        <f t="shared" ref="F46:F48" si="7">(E46*D46)</f>
        <v>0</v>
      </c>
      <c r="G46" s="2"/>
    </row>
    <row r="47" spans="1:7" ht="45" customHeight="1" outlineLevel="1" x14ac:dyDescent="0.5">
      <c r="A47" s="13">
        <v>5</v>
      </c>
      <c r="B47" s="6" t="s">
        <v>41</v>
      </c>
      <c r="C47" s="7" t="s">
        <v>28</v>
      </c>
      <c r="D47" s="7">
        <v>2</v>
      </c>
      <c r="E47" s="8"/>
      <c r="F47" s="38">
        <f>(E47*D47)</f>
        <v>0</v>
      </c>
      <c r="G47" s="2"/>
    </row>
    <row r="48" spans="1:7" ht="45" customHeight="1" outlineLevel="1" x14ac:dyDescent="0.5">
      <c r="A48" s="13">
        <v>6</v>
      </c>
      <c r="B48" s="6" t="s">
        <v>46</v>
      </c>
      <c r="C48" s="7" t="s">
        <v>32</v>
      </c>
      <c r="D48" s="7">
        <f>(9*6)+2</f>
        <v>56</v>
      </c>
      <c r="E48" s="8"/>
      <c r="F48" s="38">
        <f t="shared" si="7"/>
        <v>0</v>
      </c>
      <c r="G48" s="2"/>
    </row>
    <row r="49" spans="1:7" ht="45" customHeight="1" outlineLevel="1" x14ac:dyDescent="0.5">
      <c r="A49" s="13">
        <v>7</v>
      </c>
      <c r="B49" s="6" t="s">
        <v>44</v>
      </c>
      <c r="C49" s="7" t="s">
        <v>32</v>
      </c>
      <c r="D49" s="7">
        <v>15</v>
      </c>
      <c r="E49" s="8"/>
      <c r="F49" s="38">
        <f>(E49*D49)</f>
        <v>0</v>
      </c>
      <c r="G49" s="2"/>
    </row>
    <row r="50" spans="1:7" ht="15" customHeight="1" x14ac:dyDescent="0.5">
      <c r="A50" s="21"/>
      <c r="B50" s="22"/>
      <c r="C50" s="23"/>
      <c r="D50" s="23"/>
      <c r="E50" s="24"/>
      <c r="F50" s="24"/>
      <c r="G50" s="2"/>
    </row>
    <row r="51" spans="1:7" ht="15" customHeight="1" x14ac:dyDescent="0.5">
      <c r="A51" s="66" t="s">
        <v>70</v>
      </c>
      <c r="B51" s="66"/>
      <c r="C51" s="66"/>
      <c r="D51" s="66"/>
      <c r="E51" s="66"/>
      <c r="F51" s="20">
        <f>ROUND(SUM(F52:F61),0)</f>
        <v>0</v>
      </c>
      <c r="G51" s="2"/>
    </row>
    <row r="52" spans="1:7" ht="45" customHeight="1" outlineLevel="1" x14ac:dyDescent="0.5">
      <c r="A52" s="13">
        <v>1</v>
      </c>
      <c r="B52" s="31" t="s">
        <v>65</v>
      </c>
      <c r="C52" s="7" t="s">
        <v>32</v>
      </c>
      <c r="D52" s="7">
        <v>65</v>
      </c>
      <c r="E52" s="8"/>
      <c r="F52" s="38">
        <f t="shared" ref="F52:F61" si="8">(E52*D52)</f>
        <v>0</v>
      </c>
      <c r="G52" s="2"/>
    </row>
    <row r="53" spans="1:7" ht="45" customHeight="1" outlineLevel="1" x14ac:dyDescent="0.5">
      <c r="A53" s="13">
        <v>2</v>
      </c>
      <c r="B53" s="6" t="s">
        <v>30</v>
      </c>
      <c r="C53" s="7" t="s">
        <v>28</v>
      </c>
      <c r="D53" s="7">
        <v>154.47999999999999</v>
      </c>
      <c r="E53" s="8"/>
      <c r="F53" s="38">
        <f t="shared" si="8"/>
        <v>0</v>
      </c>
      <c r="G53" s="2"/>
    </row>
    <row r="54" spans="1:7" ht="45" customHeight="1" outlineLevel="1" x14ac:dyDescent="0.5">
      <c r="A54" s="13">
        <v>3</v>
      </c>
      <c r="B54" s="6" t="s">
        <v>33</v>
      </c>
      <c r="C54" s="7" t="s">
        <v>29</v>
      </c>
      <c r="D54" s="7">
        <v>65.23</v>
      </c>
      <c r="E54" s="8"/>
      <c r="F54" s="38">
        <f t="shared" si="8"/>
        <v>0</v>
      </c>
      <c r="G54" s="2"/>
    </row>
    <row r="55" spans="1:7" ht="45" customHeight="1" outlineLevel="1" x14ac:dyDescent="0.5">
      <c r="A55" s="13">
        <v>5</v>
      </c>
      <c r="B55" s="6" t="s">
        <v>46</v>
      </c>
      <c r="C55" s="7" t="s">
        <v>32</v>
      </c>
      <c r="D55" s="7">
        <v>95.68</v>
      </c>
      <c r="E55" s="8"/>
      <c r="F55" s="38">
        <f t="shared" ref="F55" si="9">E55*D55</f>
        <v>0</v>
      </c>
      <c r="G55" s="2"/>
    </row>
    <row r="56" spans="1:7" ht="45" customHeight="1" outlineLevel="1" x14ac:dyDescent="0.5">
      <c r="A56" s="13">
        <v>4</v>
      </c>
      <c r="B56" s="6" t="s">
        <v>31</v>
      </c>
      <c r="C56" s="7" t="s">
        <v>32</v>
      </c>
      <c r="D56" s="7">
        <v>20</v>
      </c>
      <c r="E56" s="8"/>
      <c r="F56" s="38">
        <f t="shared" si="8"/>
        <v>0</v>
      </c>
      <c r="G56" s="2"/>
    </row>
    <row r="57" spans="1:7" ht="45" customHeight="1" outlineLevel="1" x14ac:dyDescent="0.5">
      <c r="A57" s="13">
        <v>5</v>
      </c>
      <c r="B57" s="6" t="s">
        <v>44</v>
      </c>
      <c r="C57" s="7" t="s">
        <v>32</v>
      </c>
      <c r="D57" s="7">
        <v>20</v>
      </c>
      <c r="E57" s="8"/>
      <c r="F57" s="38">
        <f t="shared" si="8"/>
        <v>0</v>
      </c>
      <c r="G57" s="2"/>
    </row>
    <row r="58" spans="1:7" ht="45" customHeight="1" outlineLevel="1" x14ac:dyDescent="0.5">
      <c r="A58" s="13">
        <v>6</v>
      </c>
      <c r="B58" s="6" t="s">
        <v>36</v>
      </c>
      <c r="C58" s="7" t="s">
        <v>29</v>
      </c>
      <c r="D58" s="7">
        <v>154.15</v>
      </c>
      <c r="E58" s="8"/>
      <c r="F58" s="38">
        <f t="shared" si="8"/>
        <v>0</v>
      </c>
      <c r="G58" s="2"/>
    </row>
    <row r="59" spans="1:7" ht="45" customHeight="1" outlineLevel="1" x14ac:dyDescent="0.5">
      <c r="A59" s="13">
        <v>7</v>
      </c>
      <c r="B59" s="6" t="s">
        <v>43</v>
      </c>
      <c r="C59" s="7" t="s">
        <v>28</v>
      </c>
      <c r="D59" s="7">
        <v>125.64</v>
      </c>
      <c r="E59" s="8"/>
      <c r="F59" s="38">
        <f t="shared" si="8"/>
        <v>0</v>
      </c>
      <c r="G59" s="2"/>
    </row>
    <row r="60" spans="1:7" ht="45" customHeight="1" outlineLevel="1" x14ac:dyDescent="0.5">
      <c r="A60" s="13">
        <v>8</v>
      </c>
      <c r="B60" s="6" t="s">
        <v>72</v>
      </c>
      <c r="C60" s="7" t="s">
        <v>71</v>
      </c>
      <c r="D60" s="7">
        <v>60</v>
      </c>
      <c r="E60" s="8"/>
      <c r="F60" s="38">
        <f t="shared" si="8"/>
        <v>0</v>
      </c>
      <c r="G60" s="2"/>
    </row>
    <row r="61" spans="1:7" ht="45" customHeight="1" outlineLevel="1" x14ac:dyDescent="0.5">
      <c r="A61" s="13">
        <v>9</v>
      </c>
      <c r="B61" s="6" t="s">
        <v>41</v>
      </c>
      <c r="C61" s="7" t="s">
        <v>28</v>
      </c>
      <c r="D61" s="7">
        <v>12</v>
      </c>
      <c r="E61" s="8"/>
      <c r="F61" s="38">
        <f t="shared" si="8"/>
        <v>0</v>
      </c>
      <c r="G61" s="2"/>
    </row>
    <row r="62" spans="1:7" ht="15" customHeight="1" x14ac:dyDescent="0.5">
      <c r="E62" s="10"/>
      <c r="F62" s="19"/>
      <c r="G62" s="2"/>
    </row>
    <row r="63" spans="1:7" x14ac:dyDescent="0.5">
      <c r="A63" s="66" t="s">
        <v>25</v>
      </c>
      <c r="B63" s="66"/>
      <c r="C63" s="66"/>
      <c r="D63" s="66"/>
      <c r="E63" s="66"/>
      <c r="F63" s="20">
        <f>ROUND(SUM(F64:F75),0)</f>
        <v>0</v>
      </c>
      <c r="G63" s="2"/>
    </row>
    <row r="64" spans="1:7" ht="45" customHeight="1" outlineLevel="1" x14ac:dyDescent="0.5">
      <c r="A64" s="13">
        <v>1</v>
      </c>
      <c r="B64" s="31" t="s">
        <v>65</v>
      </c>
      <c r="C64" s="7" t="s">
        <v>32</v>
      </c>
      <c r="D64" s="7">
        <v>250</v>
      </c>
      <c r="E64" s="8"/>
      <c r="F64" s="38">
        <f>(E64*D64)</f>
        <v>0</v>
      </c>
      <c r="G64" s="2"/>
    </row>
    <row r="65" spans="1:7" ht="45" customHeight="1" outlineLevel="1" x14ac:dyDescent="0.5">
      <c r="A65" s="13">
        <v>2</v>
      </c>
      <c r="B65" s="6" t="s">
        <v>30</v>
      </c>
      <c r="C65" s="7" t="s">
        <v>28</v>
      </c>
      <c r="D65" s="7">
        <v>109</v>
      </c>
      <c r="E65" s="8"/>
      <c r="F65" s="38">
        <f t="shared" ref="F65:F75" si="10">(E65*D65)</f>
        <v>0</v>
      </c>
      <c r="G65" s="2"/>
    </row>
    <row r="66" spans="1:7" ht="45" customHeight="1" outlineLevel="1" x14ac:dyDescent="0.5">
      <c r="A66" s="13">
        <v>3</v>
      </c>
      <c r="B66" s="6" t="s">
        <v>35</v>
      </c>
      <c r="C66" s="7" t="s">
        <v>29</v>
      </c>
      <c r="D66" s="7">
        <v>51.5</v>
      </c>
      <c r="E66" s="8"/>
      <c r="F66" s="38">
        <f t="shared" si="10"/>
        <v>0</v>
      </c>
      <c r="G66" s="2"/>
    </row>
    <row r="67" spans="1:7" ht="45" customHeight="1" outlineLevel="1" x14ac:dyDescent="0.5">
      <c r="A67" s="13">
        <v>4</v>
      </c>
      <c r="B67" s="6" t="s">
        <v>36</v>
      </c>
      <c r="C67" s="7" t="s">
        <v>29</v>
      </c>
      <c r="D67" s="7">
        <v>250</v>
      </c>
      <c r="E67" s="8"/>
      <c r="F67" s="38">
        <f t="shared" si="10"/>
        <v>0</v>
      </c>
      <c r="G67" s="2"/>
    </row>
    <row r="68" spans="1:7" ht="45" customHeight="1" outlineLevel="1" x14ac:dyDescent="0.5">
      <c r="A68" s="13">
        <v>5</v>
      </c>
      <c r="B68" s="6" t="s">
        <v>31</v>
      </c>
      <c r="C68" s="7" t="s">
        <v>32</v>
      </c>
      <c r="D68" s="7">
        <v>50</v>
      </c>
      <c r="E68" s="8"/>
      <c r="F68" s="38">
        <f t="shared" si="10"/>
        <v>0</v>
      </c>
      <c r="G68" s="2"/>
    </row>
    <row r="69" spans="1:7" ht="45" customHeight="1" outlineLevel="1" x14ac:dyDescent="0.5">
      <c r="A69" s="13">
        <v>6</v>
      </c>
      <c r="B69" s="6" t="s">
        <v>37</v>
      </c>
      <c r="C69" s="7" t="s">
        <v>28</v>
      </c>
      <c r="D69" s="7">
        <v>60</v>
      </c>
      <c r="E69" s="8"/>
      <c r="F69" s="38">
        <f t="shared" si="10"/>
        <v>0</v>
      </c>
      <c r="G69" s="2"/>
    </row>
    <row r="70" spans="1:7" ht="45" customHeight="1" outlineLevel="1" x14ac:dyDescent="0.5">
      <c r="A70" s="13">
        <v>5</v>
      </c>
      <c r="B70" s="6" t="s">
        <v>46</v>
      </c>
      <c r="C70" s="7" t="s">
        <v>32</v>
      </c>
      <c r="D70" s="7">
        <v>109</v>
      </c>
      <c r="E70" s="8"/>
      <c r="F70" s="38">
        <f t="shared" ref="F70" si="11">E70*D70</f>
        <v>0</v>
      </c>
      <c r="G70" s="2"/>
    </row>
    <row r="71" spans="1:7" ht="45" customHeight="1" outlineLevel="1" x14ac:dyDescent="0.5">
      <c r="A71" s="13">
        <v>7</v>
      </c>
      <c r="B71" s="6" t="s">
        <v>38</v>
      </c>
      <c r="C71" s="7" t="s">
        <v>28</v>
      </c>
      <c r="D71" s="7">
        <v>54.5</v>
      </c>
      <c r="E71" s="8"/>
      <c r="F71" s="38">
        <f t="shared" si="10"/>
        <v>0</v>
      </c>
      <c r="G71" s="2"/>
    </row>
    <row r="72" spans="1:7" ht="45" customHeight="1" outlineLevel="1" x14ac:dyDescent="0.5">
      <c r="A72" s="13">
        <v>8</v>
      </c>
      <c r="B72" s="6" t="s">
        <v>43</v>
      </c>
      <c r="C72" s="7" t="s">
        <v>28</v>
      </c>
      <c r="D72" s="7">
        <v>152.4</v>
      </c>
      <c r="E72" s="8"/>
      <c r="F72" s="38">
        <f t="shared" si="10"/>
        <v>0</v>
      </c>
      <c r="G72" s="2"/>
    </row>
    <row r="73" spans="1:7" ht="45" customHeight="1" outlineLevel="1" x14ac:dyDescent="0.5">
      <c r="A73" s="13">
        <v>9</v>
      </c>
      <c r="B73" s="6" t="s">
        <v>44</v>
      </c>
      <c r="C73" s="7" t="s">
        <v>32</v>
      </c>
      <c r="D73" s="7">
        <v>50</v>
      </c>
      <c r="E73" s="8"/>
      <c r="F73" s="38">
        <f t="shared" si="10"/>
        <v>0</v>
      </c>
      <c r="G73" s="2"/>
    </row>
    <row r="74" spans="1:7" ht="45" customHeight="1" outlineLevel="1" x14ac:dyDescent="0.5">
      <c r="A74" s="13">
        <v>10</v>
      </c>
      <c r="B74" s="6" t="s">
        <v>45</v>
      </c>
      <c r="C74" s="7" t="s">
        <v>28</v>
      </c>
      <c r="D74" s="7">
        <v>65.540000000000006</v>
      </c>
      <c r="E74" s="8"/>
      <c r="F74" s="38">
        <f t="shared" si="10"/>
        <v>0</v>
      </c>
      <c r="G74" s="2"/>
    </row>
    <row r="75" spans="1:7" ht="45" customHeight="1" outlineLevel="1" x14ac:dyDescent="0.5">
      <c r="A75" s="13">
        <v>11</v>
      </c>
      <c r="B75" s="6" t="s">
        <v>41</v>
      </c>
      <c r="C75" s="7" t="s">
        <v>28</v>
      </c>
      <c r="D75" s="7">
        <v>35</v>
      </c>
      <c r="E75" s="8"/>
      <c r="F75" s="38">
        <f t="shared" si="10"/>
        <v>0</v>
      </c>
      <c r="G75" s="2"/>
    </row>
    <row r="76" spans="1:7" ht="15" customHeight="1" x14ac:dyDescent="0.5">
      <c r="A76" s="21"/>
      <c r="B76" s="22"/>
      <c r="C76" s="23"/>
      <c r="D76" s="23"/>
      <c r="E76" s="24"/>
      <c r="F76" s="24"/>
      <c r="G76" s="2"/>
    </row>
    <row r="77" spans="1:7" x14ac:dyDescent="0.5">
      <c r="A77" s="66" t="s">
        <v>26</v>
      </c>
      <c r="B77" s="66"/>
      <c r="C77" s="66"/>
      <c r="D77" s="66"/>
      <c r="E77" s="66"/>
      <c r="F77" s="20">
        <f>ROUND(SUM(F78:F84),0)</f>
        <v>0</v>
      </c>
      <c r="G77" s="2"/>
    </row>
    <row r="78" spans="1:7" ht="45" customHeight="1" outlineLevel="1" x14ac:dyDescent="0.5">
      <c r="A78" s="13">
        <v>1</v>
      </c>
      <c r="B78" s="31" t="s">
        <v>65</v>
      </c>
      <c r="C78" s="7" t="s">
        <v>32</v>
      </c>
      <c r="D78" s="7">
        <v>156</v>
      </c>
      <c r="E78" s="8"/>
      <c r="F78" s="8">
        <f>(E78*D78)</f>
        <v>0</v>
      </c>
      <c r="G78" s="2"/>
    </row>
    <row r="79" spans="1:7" ht="45" customHeight="1" outlineLevel="1" x14ac:dyDescent="0.5">
      <c r="A79" s="13">
        <v>2</v>
      </c>
      <c r="B79" s="6" t="s">
        <v>30</v>
      </c>
      <c r="C79" s="7" t="s">
        <v>28</v>
      </c>
      <c r="D79" s="7">
        <v>102.56</v>
      </c>
      <c r="E79" s="8"/>
      <c r="F79" s="8">
        <f t="shared" ref="F79:F84" si="12">E79*D79</f>
        <v>0</v>
      </c>
      <c r="G79" s="2"/>
    </row>
    <row r="80" spans="1:7" ht="45" customHeight="1" outlineLevel="1" x14ac:dyDescent="0.5">
      <c r="A80" s="13">
        <v>3</v>
      </c>
      <c r="B80" s="6" t="s">
        <v>33</v>
      </c>
      <c r="C80" s="7" t="s">
        <v>29</v>
      </c>
      <c r="D80" s="7">
        <v>25.6</v>
      </c>
      <c r="E80" s="8"/>
      <c r="F80" s="8">
        <f t="shared" si="12"/>
        <v>0</v>
      </c>
      <c r="G80" s="2"/>
    </row>
    <row r="81" spans="1:7" ht="45" customHeight="1" outlineLevel="1" x14ac:dyDescent="0.5">
      <c r="A81" s="13">
        <v>4</v>
      </c>
      <c r="B81" s="6" t="s">
        <v>36</v>
      </c>
      <c r="C81" s="7" t="s">
        <v>29</v>
      </c>
      <c r="D81" s="7">
        <v>154</v>
      </c>
      <c r="E81" s="8"/>
      <c r="F81" s="8">
        <f t="shared" si="12"/>
        <v>0</v>
      </c>
      <c r="G81" s="2"/>
    </row>
    <row r="82" spans="1:7" ht="45" customHeight="1" outlineLevel="1" x14ac:dyDescent="0.5">
      <c r="A82" s="13">
        <v>5</v>
      </c>
      <c r="B82" s="6" t="s">
        <v>46</v>
      </c>
      <c r="C82" s="7" t="s">
        <v>32</v>
      </c>
      <c r="D82" s="7">
        <v>156</v>
      </c>
      <c r="E82" s="8"/>
      <c r="F82" s="8">
        <f t="shared" si="12"/>
        <v>0</v>
      </c>
      <c r="G82" s="2"/>
    </row>
    <row r="83" spans="1:7" ht="45" customHeight="1" outlineLevel="1" x14ac:dyDescent="0.5">
      <c r="A83" s="13">
        <v>6</v>
      </c>
      <c r="B83" s="6" t="s">
        <v>43</v>
      </c>
      <c r="C83" s="7" t="s">
        <v>28</v>
      </c>
      <c r="D83" s="7">
        <v>102.56</v>
      </c>
      <c r="E83" s="8"/>
      <c r="F83" s="8">
        <f t="shared" si="12"/>
        <v>0</v>
      </c>
      <c r="G83" s="2"/>
    </row>
    <row r="84" spans="1:7" ht="45" customHeight="1" outlineLevel="1" x14ac:dyDescent="0.5">
      <c r="A84" s="13">
        <v>7</v>
      </c>
      <c r="B84" s="6" t="s">
        <v>41</v>
      </c>
      <c r="C84" s="7" t="s">
        <v>28</v>
      </c>
      <c r="D84" s="7">
        <v>10</v>
      </c>
      <c r="E84" s="8"/>
      <c r="F84" s="8">
        <f t="shared" si="12"/>
        <v>0</v>
      </c>
      <c r="G84" s="2"/>
    </row>
    <row r="85" spans="1:7" ht="15" customHeight="1" thickBot="1" x14ac:dyDescent="0.55000000000000004">
      <c r="E85" s="10"/>
    </row>
    <row r="86" spans="1:7" ht="21" thickBot="1" x14ac:dyDescent="0.55000000000000004">
      <c r="C86" s="45" t="s">
        <v>5</v>
      </c>
      <c r="D86" s="46"/>
      <c r="E86" s="25"/>
      <c r="F86" s="29">
        <f>F77+F63+F51+F42+F28+F16+F6</f>
        <v>0</v>
      </c>
    </row>
    <row r="87" spans="1:7" ht="21" thickBot="1" x14ac:dyDescent="0.55000000000000004">
      <c r="C87" s="55" t="s">
        <v>6</v>
      </c>
      <c r="D87" s="56"/>
      <c r="E87" s="26"/>
      <c r="F87" s="29">
        <f>ROUND(F86*E87,0)</f>
        <v>0</v>
      </c>
    </row>
    <row r="88" spans="1:7" ht="21" thickBot="1" x14ac:dyDescent="0.55000000000000004">
      <c r="C88" s="53" t="s">
        <v>7</v>
      </c>
      <c r="D88" s="54"/>
      <c r="E88" s="27"/>
      <c r="F88" s="29">
        <f>ROUND(F86*E88,0)</f>
        <v>0</v>
      </c>
    </row>
    <row r="89" spans="1:7" ht="21" thickBot="1" x14ac:dyDescent="0.55000000000000004">
      <c r="C89" s="53" t="s">
        <v>8</v>
      </c>
      <c r="D89" s="54"/>
      <c r="E89" s="27"/>
      <c r="F89" s="29">
        <f>ROUND(F86*E89,0)</f>
        <v>0</v>
      </c>
    </row>
    <row r="90" spans="1:7" ht="21" thickBot="1" x14ac:dyDescent="0.55000000000000004">
      <c r="C90" s="47" t="s">
        <v>9</v>
      </c>
      <c r="D90" s="48"/>
      <c r="E90" s="28"/>
      <c r="F90" s="29">
        <f>ROUND(F89*E90,0)</f>
        <v>0</v>
      </c>
    </row>
    <row r="91" spans="1:7" ht="21" thickBot="1" x14ac:dyDescent="0.55000000000000004">
      <c r="C91" s="64" t="s">
        <v>10</v>
      </c>
      <c r="D91" s="65"/>
      <c r="E91" s="25"/>
      <c r="F91" s="30">
        <f>SUM(F86:F90)</f>
        <v>0</v>
      </c>
    </row>
    <row r="92" spans="1:7" x14ac:dyDescent="0.5">
      <c r="A92" s="11"/>
    </row>
    <row r="93" spans="1:7" x14ac:dyDescent="0.5">
      <c r="F93" s="12"/>
    </row>
    <row r="94" spans="1:7" x14ac:dyDescent="0.5">
      <c r="B94" s="14" t="s">
        <v>11</v>
      </c>
    </row>
    <row r="95" spans="1:7" x14ac:dyDescent="0.5">
      <c r="B95" s="15" t="s">
        <v>12</v>
      </c>
    </row>
    <row r="96" spans="1:7" x14ac:dyDescent="0.5">
      <c r="B96" s="15" t="s">
        <v>13</v>
      </c>
    </row>
    <row r="97" spans="2:2" x14ac:dyDescent="0.5">
      <c r="B97" s="15" t="s">
        <v>14</v>
      </c>
    </row>
    <row r="98" spans="2:2" x14ac:dyDescent="0.5">
      <c r="B98" s="15" t="s">
        <v>15</v>
      </c>
    </row>
    <row r="99" spans="2:2" x14ac:dyDescent="0.5">
      <c r="B99" s="16" t="s">
        <v>16</v>
      </c>
    </row>
    <row r="100" spans="2:2" x14ac:dyDescent="0.5">
      <c r="B100" s="17" t="s">
        <v>17</v>
      </c>
    </row>
    <row r="101" spans="2:2" x14ac:dyDescent="0.5">
      <c r="B101" s="15" t="s">
        <v>18</v>
      </c>
    </row>
    <row r="102" spans="2:2" x14ac:dyDescent="0.5">
      <c r="B102" s="15" t="s">
        <v>19</v>
      </c>
    </row>
    <row r="103" spans="2:2" x14ac:dyDescent="0.5">
      <c r="B103" s="15" t="s">
        <v>20</v>
      </c>
    </row>
    <row r="104" spans="2:2" x14ac:dyDescent="0.5">
      <c r="B104" s="15" t="s">
        <v>21</v>
      </c>
    </row>
    <row r="105" spans="2:2" x14ac:dyDescent="0.5">
      <c r="B105" s="15" t="s">
        <v>22</v>
      </c>
    </row>
    <row r="106" spans="2:2" x14ac:dyDescent="0.5">
      <c r="B106" s="15" t="s">
        <v>23</v>
      </c>
    </row>
  </sheetData>
  <mergeCells count="17">
    <mergeCell ref="A63:E63"/>
    <mergeCell ref="A1:D1"/>
    <mergeCell ref="A6:E6"/>
    <mergeCell ref="A16:E16"/>
    <mergeCell ref="A28:E28"/>
    <mergeCell ref="A42:E42"/>
    <mergeCell ref="A51:E51"/>
    <mergeCell ref="B2:F2"/>
    <mergeCell ref="A3:F3"/>
    <mergeCell ref="A4:F4"/>
    <mergeCell ref="C91:D91"/>
    <mergeCell ref="A77:E77"/>
    <mergeCell ref="C86:D86"/>
    <mergeCell ref="C87:D87"/>
    <mergeCell ref="C88:D88"/>
    <mergeCell ref="C89:D89"/>
    <mergeCell ref="C90:D90"/>
  </mergeCells>
  <printOptions horizontalCentered="1"/>
  <pageMargins left="0.78740157480314965" right="0.59055118110236227" top="0.59055118110236227" bottom="0.59055118110236227" header="0.19685039370078741" footer="0.19685039370078741"/>
  <pageSetup scale="42" fitToHeight="0" orientation="portrait" r:id="rId1"/>
  <rowBreaks count="1" manualBreakCount="1">
    <brk id="107"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AW146"/>
  <sheetViews>
    <sheetView topLeftCell="A2" zoomScale="70" zoomScaleNormal="70" zoomScaleSheetLayoutView="70" zoomScalePageLayoutView="154" workbookViewId="0">
      <selection activeCell="A4" sqref="A4:F4"/>
    </sheetView>
  </sheetViews>
  <sheetFormatPr baseColWidth="10" defaultColWidth="13" defaultRowHeight="14.35" outlineLevelRow="1" x14ac:dyDescent="0.5"/>
  <cols>
    <col min="1" max="1" width="14.703125" style="2" customWidth="1"/>
    <col min="2" max="2" width="109.87890625" style="1" customWidth="1"/>
    <col min="3" max="3" width="13.1171875" style="1" customWidth="1"/>
    <col min="4" max="4" width="22.1171875" style="9" customWidth="1"/>
    <col min="5" max="5" width="21.41015625" style="1" bestFit="1" customWidth="1"/>
    <col min="6" max="6" width="33.5859375" style="1" customWidth="1"/>
    <col min="7" max="7" width="40.703125" style="1" customWidth="1"/>
    <col min="8" max="8" width="27.703125" style="1" customWidth="1"/>
    <col min="9" max="16384" width="13" style="1"/>
  </cols>
  <sheetData>
    <row r="1" spans="1:49" ht="26.25" hidden="1" customHeight="1" x14ac:dyDescent="0.5">
      <c r="A1" s="44"/>
      <c r="B1" s="44"/>
      <c r="C1" s="44"/>
      <c r="D1" s="44"/>
    </row>
    <row r="2" spans="1:49" ht="98.25" customHeight="1" x14ac:dyDescent="0.5">
      <c r="A2" s="40"/>
      <c r="B2" s="67" t="s">
        <v>77</v>
      </c>
      <c r="C2" s="68"/>
      <c r="D2" s="68"/>
      <c r="E2" s="68"/>
      <c r="F2" s="69"/>
      <c r="G2" s="18"/>
    </row>
    <row r="3" spans="1:49" ht="30" customHeight="1" x14ac:dyDescent="0.5">
      <c r="A3" s="70" t="s">
        <v>78</v>
      </c>
      <c r="B3" s="70"/>
      <c r="C3" s="70"/>
      <c r="D3" s="70"/>
      <c r="E3" s="70"/>
      <c r="F3" s="70"/>
    </row>
    <row r="4" spans="1:49" ht="30" customHeight="1" x14ac:dyDescent="0.5">
      <c r="A4" s="57" t="s">
        <v>79</v>
      </c>
      <c r="B4" s="57"/>
      <c r="C4" s="57"/>
      <c r="D4" s="57"/>
      <c r="E4" s="57"/>
      <c r="F4" s="57"/>
    </row>
    <row r="5" spans="1:49" s="2" customFormat="1" ht="30" customHeight="1" x14ac:dyDescent="0.5">
      <c r="A5" s="3" t="s">
        <v>0</v>
      </c>
      <c r="B5" s="4"/>
      <c r="C5" s="3" t="s">
        <v>1</v>
      </c>
      <c r="D5" s="3" t="s">
        <v>2</v>
      </c>
      <c r="E5" s="3" t="s">
        <v>3</v>
      </c>
      <c r="F5" s="3" t="s">
        <v>4</v>
      </c>
    </row>
    <row r="6" spans="1:49" s="5" customFormat="1" ht="15" customHeight="1" x14ac:dyDescent="0.5">
      <c r="A6" s="66" t="s">
        <v>63</v>
      </c>
      <c r="B6" s="66"/>
      <c r="C6" s="66"/>
      <c r="D6" s="66"/>
      <c r="E6" s="66"/>
      <c r="F6" s="20">
        <f>ROUND(SUM(F7:F24),0)</f>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row>
    <row r="7" spans="1:49" s="5" customFormat="1" ht="45" customHeight="1" outlineLevel="1" x14ac:dyDescent="0.5">
      <c r="A7" s="13">
        <v>1</v>
      </c>
      <c r="B7" s="31" t="s">
        <v>47</v>
      </c>
      <c r="C7" s="7" t="s">
        <v>1</v>
      </c>
      <c r="D7" s="7">
        <v>3</v>
      </c>
      <c r="E7" s="34"/>
      <c r="F7" s="34">
        <f t="shared" ref="F7:F24" si="0">E7*D7</f>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row>
    <row r="8" spans="1:49" s="5" customFormat="1" ht="45" customHeight="1" outlineLevel="1" x14ac:dyDescent="0.5">
      <c r="A8" s="13">
        <v>2</v>
      </c>
      <c r="B8" s="31" t="s">
        <v>48</v>
      </c>
      <c r="C8" s="7" t="s">
        <v>49</v>
      </c>
      <c r="D8" s="7">
        <v>80</v>
      </c>
      <c r="E8" s="34"/>
      <c r="F8" s="34">
        <f t="shared" si="0"/>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row>
    <row r="9" spans="1:49" s="5" customFormat="1" ht="45" customHeight="1" outlineLevel="1" x14ac:dyDescent="0.5">
      <c r="A9" s="13">
        <v>3</v>
      </c>
      <c r="B9" s="31" t="s">
        <v>50</v>
      </c>
      <c r="C9" s="7" t="s">
        <v>49</v>
      </c>
      <c r="D9" s="7">
        <v>126.59</v>
      </c>
      <c r="E9" s="34"/>
      <c r="F9" s="34">
        <f t="shared" si="0"/>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row>
    <row r="10" spans="1:49" s="5" customFormat="1" ht="45" customHeight="1" outlineLevel="1" x14ac:dyDescent="0.5">
      <c r="A10" s="13">
        <v>4</v>
      </c>
      <c r="B10" s="31" t="s">
        <v>66</v>
      </c>
      <c r="C10" s="7" t="s">
        <v>49</v>
      </c>
      <c r="D10" s="7">
        <v>80</v>
      </c>
      <c r="E10" s="34"/>
      <c r="F10" s="34">
        <f t="shared" si="0"/>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s="5" customFormat="1" ht="45" customHeight="1" outlineLevel="1" x14ac:dyDescent="0.5">
      <c r="A11" s="13">
        <v>5</v>
      </c>
      <c r="B11" s="31" t="s">
        <v>74</v>
      </c>
      <c r="C11" s="7" t="s">
        <v>29</v>
      </c>
      <c r="D11" s="7">
        <v>5</v>
      </c>
      <c r="E11" s="34"/>
      <c r="F11" s="34">
        <f t="shared" si="0"/>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row>
    <row r="12" spans="1:49" s="5" customFormat="1" ht="45" customHeight="1" outlineLevel="1" x14ac:dyDescent="0.5">
      <c r="A12" s="13">
        <v>6</v>
      </c>
      <c r="B12" s="6" t="s">
        <v>44</v>
      </c>
      <c r="C12" s="7" t="s">
        <v>32</v>
      </c>
      <c r="D12" s="7">
        <v>20</v>
      </c>
      <c r="E12" s="34"/>
      <c r="F12" s="34">
        <f t="shared" si="0"/>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row>
    <row r="13" spans="1:49" s="2" customFormat="1" ht="128" customHeight="1" outlineLevel="1" x14ac:dyDescent="0.5">
      <c r="A13" s="13">
        <v>7</v>
      </c>
      <c r="B13" s="6" t="s">
        <v>67</v>
      </c>
      <c r="C13" s="7" t="s">
        <v>49</v>
      </c>
      <c r="D13" s="7">
        <v>35</v>
      </c>
      <c r="E13" s="34"/>
      <c r="F13" s="34">
        <f t="shared" si="0"/>
        <v>0</v>
      </c>
    </row>
    <row r="14" spans="1:49" s="2" customFormat="1" ht="45" customHeight="1" outlineLevel="1" x14ac:dyDescent="0.5">
      <c r="A14" s="13">
        <v>8</v>
      </c>
      <c r="B14" s="6" t="s">
        <v>73</v>
      </c>
      <c r="C14" s="7" t="s">
        <v>1</v>
      </c>
      <c r="D14" s="7">
        <v>3</v>
      </c>
      <c r="E14" s="34"/>
      <c r="F14" s="34">
        <f t="shared" si="0"/>
        <v>0</v>
      </c>
    </row>
    <row r="15" spans="1:49" s="2" customFormat="1" ht="45" customHeight="1" outlineLevel="1" x14ac:dyDescent="0.5">
      <c r="A15" s="13">
        <v>9</v>
      </c>
      <c r="B15" s="6" t="s">
        <v>52</v>
      </c>
      <c r="C15" s="7" t="s">
        <v>49</v>
      </c>
      <c r="D15" s="7">
        <v>55</v>
      </c>
      <c r="E15" s="34"/>
      <c r="F15" s="34">
        <f t="shared" si="0"/>
        <v>0</v>
      </c>
    </row>
    <row r="16" spans="1:49" s="2" customFormat="1" ht="45" customHeight="1" outlineLevel="1" x14ac:dyDescent="0.5">
      <c r="A16" s="13">
        <v>10</v>
      </c>
      <c r="B16" s="6" t="s">
        <v>53</v>
      </c>
      <c r="C16" s="7" t="s">
        <v>49</v>
      </c>
      <c r="D16" s="7">
        <v>256</v>
      </c>
      <c r="E16" s="34"/>
      <c r="F16" s="34">
        <f t="shared" si="0"/>
        <v>0</v>
      </c>
    </row>
    <row r="17" spans="1:49" s="2" customFormat="1" ht="45" customHeight="1" outlineLevel="1" x14ac:dyDescent="0.5">
      <c r="A17" s="13">
        <v>11</v>
      </c>
      <c r="B17" s="6" t="s">
        <v>54</v>
      </c>
      <c r="C17" s="7" t="s">
        <v>49</v>
      </c>
      <c r="D17" s="7">
        <v>65</v>
      </c>
      <c r="E17" s="34"/>
      <c r="F17" s="34">
        <f t="shared" si="0"/>
        <v>0</v>
      </c>
    </row>
    <row r="18" spans="1:49" s="2" customFormat="1" ht="45" customHeight="1" outlineLevel="1" x14ac:dyDescent="0.5">
      <c r="A18" s="13">
        <v>12</v>
      </c>
      <c r="B18" s="6" t="s">
        <v>55</v>
      </c>
      <c r="C18" s="7" t="s">
        <v>49</v>
      </c>
      <c r="D18" s="7">
        <v>45</v>
      </c>
      <c r="E18" s="34"/>
      <c r="F18" s="34">
        <f t="shared" si="0"/>
        <v>0</v>
      </c>
    </row>
    <row r="19" spans="1:49" s="2" customFormat="1" ht="45" customHeight="1" outlineLevel="1" x14ac:dyDescent="0.5">
      <c r="A19" s="13">
        <v>13</v>
      </c>
      <c r="B19" s="6" t="s">
        <v>56</v>
      </c>
      <c r="C19" s="7" t="s">
        <v>1</v>
      </c>
      <c r="D19" s="7">
        <v>10</v>
      </c>
      <c r="E19" s="34"/>
      <c r="F19" s="34">
        <f t="shared" si="0"/>
        <v>0</v>
      </c>
    </row>
    <row r="20" spans="1:49" s="2" customFormat="1" ht="45" customHeight="1" outlineLevel="1" x14ac:dyDescent="0.5">
      <c r="A20" s="13">
        <v>14</v>
      </c>
      <c r="B20" s="6" t="s">
        <v>57</v>
      </c>
      <c r="C20" s="7" t="s">
        <v>1</v>
      </c>
      <c r="D20" s="7">
        <v>20</v>
      </c>
      <c r="E20" s="34"/>
      <c r="F20" s="34">
        <f t="shared" si="0"/>
        <v>0</v>
      </c>
    </row>
    <row r="21" spans="1:49" s="2" customFormat="1" ht="45" customHeight="1" outlineLevel="1" x14ac:dyDescent="0.5">
      <c r="A21" s="13">
        <v>15</v>
      </c>
      <c r="B21" s="6" t="s">
        <v>58</v>
      </c>
      <c r="C21" s="7" t="s">
        <v>1</v>
      </c>
      <c r="D21" s="7">
        <v>15</v>
      </c>
      <c r="E21" s="34"/>
      <c r="F21" s="34">
        <f t="shared" si="0"/>
        <v>0</v>
      </c>
    </row>
    <row r="22" spans="1:49" s="2" customFormat="1" ht="45" customHeight="1" outlineLevel="1" x14ac:dyDescent="0.5">
      <c r="A22" s="13">
        <v>16</v>
      </c>
      <c r="B22" s="6" t="s">
        <v>59</v>
      </c>
      <c r="C22" s="7" t="s">
        <v>1</v>
      </c>
      <c r="D22" s="7">
        <v>15</v>
      </c>
      <c r="E22" s="8"/>
      <c r="F22" s="34">
        <f t="shared" si="0"/>
        <v>0</v>
      </c>
    </row>
    <row r="23" spans="1:49" s="2" customFormat="1" ht="45" customHeight="1" outlineLevel="1" x14ac:dyDescent="0.5">
      <c r="A23" s="13">
        <v>17</v>
      </c>
      <c r="B23" s="6" t="s">
        <v>68</v>
      </c>
      <c r="C23" s="7" t="s">
        <v>69</v>
      </c>
      <c r="D23" s="7">
        <v>15</v>
      </c>
      <c r="E23" s="8"/>
      <c r="F23" s="34">
        <f t="shared" si="0"/>
        <v>0</v>
      </c>
    </row>
    <row r="24" spans="1:49" s="2" customFormat="1" ht="45" customHeight="1" outlineLevel="1" x14ac:dyDescent="0.5">
      <c r="A24" s="13">
        <v>18</v>
      </c>
      <c r="B24" s="6" t="s">
        <v>60</v>
      </c>
      <c r="C24" s="7" t="s">
        <v>1</v>
      </c>
      <c r="D24" s="7">
        <v>15</v>
      </c>
      <c r="E24" s="8"/>
      <c r="F24" s="34">
        <f t="shared" si="0"/>
        <v>0</v>
      </c>
    </row>
    <row r="25" spans="1:49" ht="15" customHeight="1" x14ac:dyDescent="0.5">
      <c r="E25" s="36"/>
    </row>
    <row r="26" spans="1:49" s="5" customFormat="1" ht="15" customHeight="1" x14ac:dyDescent="0.5">
      <c r="A26" s="66" t="s">
        <v>61</v>
      </c>
      <c r="B26" s="66"/>
      <c r="C26" s="66"/>
      <c r="D26" s="66"/>
      <c r="E26" s="66"/>
      <c r="F26" s="20">
        <f>ROUND(SUM(F27:F44),0)</f>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row>
    <row r="27" spans="1:49" s="5" customFormat="1" ht="45" customHeight="1" outlineLevel="1" x14ac:dyDescent="0.5">
      <c r="A27" s="13">
        <v>1</v>
      </c>
      <c r="B27" s="31" t="s">
        <v>47</v>
      </c>
      <c r="C27" s="7" t="s">
        <v>1</v>
      </c>
      <c r="D27" s="7">
        <v>3</v>
      </c>
      <c r="E27" s="34"/>
      <c r="F27" s="34">
        <f t="shared" ref="F27:F44" si="1">E27*D27</f>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row>
    <row r="28" spans="1:49" s="5" customFormat="1" ht="45" customHeight="1" outlineLevel="1" x14ac:dyDescent="0.5">
      <c r="A28" s="13">
        <v>2</v>
      </c>
      <c r="B28" s="31" t="s">
        <v>48</v>
      </c>
      <c r="C28" s="7" t="s">
        <v>49</v>
      </c>
      <c r="D28" s="7">
        <v>30</v>
      </c>
      <c r="E28" s="34"/>
      <c r="F28" s="34">
        <f t="shared" si="1"/>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row>
    <row r="29" spans="1:49" s="5" customFormat="1" ht="45" customHeight="1" outlineLevel="1" x14ac:dyDescent="0.5">
      <c r="A29" s="13">
        <v>3</v>
      </c>
      <c r="B29" s="31" t="s">
        <v>50</v>
      </c>
      <c r="C29" s="7" t="s">
        <v>49</v>
      </c>
      <c r="D29" s="7">
        <v>98.56</v>
      </c>
      <c r="E29" s="34"/>
      <c r="F29" s="34">
        <f t="shared" si="1"/>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row>
    <row r="30" spans="1:49" s="5" customFormat="1" ht="45" customHeight="1" outlineLevel="1" x14ac:dyDescent="0.5">
      <c r="A30" s="13">
        <v>4</v>
      </c>
      <c r="B30" s="31" t="s">
        <v>66</v>
      </c>
      <c r="C30" s="7" t="s">
        <v>49</v>
      </c>
      <c r="D30" s="7">
        <v>65</v>
      </c>
      <c r="E30" s="34"/>
      <c r="F30" s="34">
        <f t="shared" si="1"/>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row>
    <row r="31" spans="1:49" s="5" customFormat="1" ht="45" customHeight="1" outlineLevel="1" x14ac:dyDescent="0.5">
      <c r="A31" s="13">
        <v>5</v>
      </c>
      <c r="B31" s="31" t="s">
        <v>51</v>
      </c>
      <c r="C31" s="7" t="s">
        <v>29</v>
      </c>
      <c r="D31" s="7">
        <v>50</v>
      </c>
      <c r="E31" s="34"/>
      <c r="F31" s="34">
        <f t="shared" si="1"/>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row>
    <row r="32" spans="1:49" s="5" customFormat="1" ht="45" customHeight="1" outlineLevel="1" x14ac:dyDescent="0.5">
      <c r="A32" s="13">
        <v>6</v>
      </c>
      <c r="B32" s="6" t="s">
        <v>44</v>
      </c>
      <c r="C32" s="7" t="s">
        <v>32</v>
      </c>
      <c r="D32" s="7">
        <v>20</v>
      </c>
      <c r="E32" s="34"/>
      <c r="F32" s="34">
        <f t="shared" si="1"/>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row>
    <row r="33" spans="1:49" s="5" customFormat="1" ht="45" customHeight="1" outlineLevel="1" x14ac:dyDescent="0.5">
      <c r="A33" s="13">
        <v>7</v>
      </c>
      <c r="B33" s="6" t="s">
        <v>67</v>
      </c>
      <c r="C33" s="7" t="s">
        <v>49</v>
      </c>
      <c r="D33" s="7">
        <v>15</v>
      </c>
      <c r="E33" s="34"/>
      <c r="F33" s="34">
        <f t="shared" si="1"/>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row>
    <row r="34" spans="1:49" s="2" customFormat="1" ht="45" customHeight="1" outlineLevel="1" x14ac:dyDescent="0.5">
      <c r="A34" s="13">
        <v>8</v>
      </c>
      <c r="B34" s="6" t="s">
        <v>73</v>
      </c>
      <c r="C34" s="7" t="s">
        <v>1</v>
      </c>
      <c r="D34" s="7">
        <v>3</v>
      </c>
      <c r="E34" s="34"/>
      <c r="F34" s="34">
        <f t="shared" si="1"/>
        <v>0</v>
      </c>
    </row>
    <row r="35" spans="1:49" s="2" customFormat="1" ht="45" customHeight="1" outlineLevel="1" x14ac:dyDescent="0.5">
      <c r="A35" s="13">
        <v>9</v>
      </c>
      <c r="B35" s="6" t="s">
        <v>52</v>
      </c>
      <c r="C35" s="7" t="s">
        <v>49</v>
      </c>
      <c r="D35" s="7">
        <v>126</v>
      </c>
      <c r="E35" s="34"/>
      <c r="F35" s="34">
        <f t="shared" si="1"/>
        <v>0</v>
      </c>
    </row>
    <row r="36" spans="1:49" s="2" customFormat="1" ht="45" customHeight="1" outlineLevel="1" x14ac:dyDescent="0.5">
      <c r="A36" s="13">
        <v>10</v>
      </c>
      <c r="B36" s="6" t="s">
        <v>53</v>
      </c>
      <c r="C36" s="7" t="s">
        <v>49</v>
      </c>
      <c r="D36" s="7">
        <v>195</v>
      </c>
      <c r="E36" s="34"/>
      <c r="F36" s="34">
        <f t="shared" si="1"/>
        <v>0</v>
      </c>
    </row>
    <row r="37" spans="1:49" s="2" customFormat="1" ht="45" customHeight="1" outlineLevel="1" x14ac:dyDescent="0.5">
      <c r="A37" s="13">
        <v>11</v>
      </c>
      <c r="B37" s="6" t="s">
        <v>54</v>
      </c>
      <c r="C37" s="7" t="s">
        <v>49</v>
      </c>
      <c r="D37" s="7">
        <v>65</v>
      </c>
      <c r="E37" s="34"/>
      <c r="F37" s="34">
        <f t="shared" si="1"/>
        <v>0</v>
      </c>
    </row>
    <row r="38" spans="1:49" s="2" customFormat="1" ht="45" customHeight="1" outlineLevel="1" x14ac:dyDescent="0.5">
      <c r="A38" s="13">
        <v>12</v>
      </c>
      <c r="B38" s="6" t="s">
        <v>55</v>
      </c>
      <c r="C38" s="7" t="s">
        <v>49</v>
      </c>
      <c r="D38" s="7">
        <v>45</v>
      </c>
      <c r="E38" s="34"/>
      <c r="F38" s="34">
        <f t="shared" si="1"/>
        <v>0</v>
      </c>
    </row>
    <row r="39" spans="1:49" s="2" customFormat="1" ht="45" customHeight="1" outlineLevel="1" x14ac:dyDescent="0.5">
      <c r="A39" s="13">
        <v>13</v>
      </c>
      <c r="B39" s="6" t="s">
        <v>56</v>
      </c>
      <c r="C39" s="7" t="s">
        <v>1</v>
      </c>
      <c r="D39" s="7">
        <v>15</v>
      </c>
      <c r="E39" s="34"/>
      <c r="F39" s="34">
        <f t="shared" si="1"/>
        <v>0</v>
      </c>
    </row>
    <row r="40" spans="1:49" s="2" customFormat="1" ht="45" customHeight="1" outlineLevel="1" x14ac:dyDescent="0.5">
      <c r="A40" s="13">
        <v>14</v>
      </c>
      <c r="B40" s="6" t="s">
        <v>57</v>
      </c>
      <c r="C40" s="7" t="s">
        <v>1</v>
      </c>
      <c r="D40" s="7">
        <v>20</v>
      </c>
      <c r="E40" s="34"/>
      <c r="F40" s="34">
        <f t="shared" si="1"/>
        <v>0</v>
      </c>
    </row>
    <row r="41" spans="1:49" s="2" customFormat="1" ht="45" customHeight="1" outlineLevel="1" x14ac:dyDescent="0.5">
      <c r="A41" s="13">
        <v>15</v>
      </c>
      <c r="B41" s="6" t="s">
        <v>58</v>
      </c>
      <c r="C41" s="7" t="s">
        <v>1</v>
      </c>
      <c r="D41" s="7">
        <v>15</v>
      </c>
      <c r="E41" s="34"/>
      <c r="F41" s="34">
        <f t="shared" si="1"/>
        <v>0</v>
      </c>
    </row>
    <row r="42" spans="1:49" s="2" customFormat="1" ht="45" customHeight="1" outlineLevel="1" x14ac:dyDescent="0.5">
      <c r="A42" s="13">
        <v>16</v>
      </c>
      <c r="B42" s="6" t="s">
        <v>59</v>
      </c>
      <c r="C42" s="7" t="s">
        <v>1</v>
      </c>
      <c r="D42" s="7">
        <v>15</v>
      </c>
      <c r="E42" s="8"/>
      <c r="F42" s="34">
        <f t="shared" si="1"/>
        <v>0</v>
      </c>
    </row>
    <row r="43" spans="1:49" s="2" customFormat="1" ht="45" customHeight="1" outlineLevel="1" x14ac:dyDescent="0.5">
      <c r="A43" s="13">
        <v>17</v>
      </c>
      <c r="B43" s="6" t="s">
        <v>68</v>
      </c>
      <c r="C43" s="7" t="s">
        <v>69</v>
      </c>
      <c r="D43" s="7">
        <v>10</v>
      </c>
      <c r="E43" s="8"/>
      <c r="F43" s="34">
        <f t="shared" si="1"/>
        <v>0</v>
      </c>
    </row>
    <row r="44" spans="1:49" s="2" customFormat="1" ht="45" customHeight="1" outlineLevel="1" x14ac:dyDescent="0.5">
      <c r="A44" s="13">
        <v>18</v>
      </c>
      <c r="B44" s="6" t="s">
        <v>60</v>
      </c>
      <c r="C44" s="7" t="s">
        <v>1</v>
      </c>
      <c r="D44" s="7">
        <v>15</v>
      </c>
      <c r="E44" s="8"/>
      <c r="F44" s="34">
        <f t="shared" si="1"/>
        <v>0</v>
      </c>
    </row>
    <row r="45" spans="1:49" ht="15" customHeight="1" x14ac:dyDescent="0.5">
      <c r="E45" s="36"/>
    </row>
    <row r="46" spans="1:49" s="5" customFormat="1" ht="15" customHeight="1" x14ac:dyDescent="0.5">
      <c r="A46" s="66" t="s">
        <v>75</v>
      </c>
      <c r="B46" s="66"/>
      <c r="C46" s="66"/>
      <c r="D46" s="66"/>
      <c r="E46" s="66"/>
      <c r="F46" s="20">
        <f>ROUND(SUM(F47:F64),0)</f>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row>
    <row r="47" spans="1:49" s="5" customFormat="1" ht="45" customHeight="1" outlineLevel="1" x14ac:dyDescent="0.5">
      <c r="A47" s="13">
        <v>1</v>
      </c>
      <c r="B47" s="31" t="s">
        <v>47</v>
      </c>
      <c r="C47" s="7" t="s">
        <v>1</v>
      </c>
      <c r="D47" s="7">
        <v>3</v>
      </c>
      <c r="E47" s="34"/>
      <c r="F47" s="34">
        <f t="shared" ref="F47:F64" si="2">E47*D47</f>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row>
    <row r="48" spans="1:49" s="5" customFormat="1" ht="45" customHeight="1" outlineLevel="1" x14ac:dyDescent="0.5">
      <c r="A48" s="13">
        <v>2</v>
      </c>
      <c r="B48" s="31" t="s">
        <v>48</v>
      </c>
      <c r="C48" s="7" t="s">
        <v>49</v>
      </c>
      <c r="D48" s="7">
        <v>50</v>
      </c>
      <c r="E48" s="34"/>
      <c r="F48" s="34">
        <f t="shared" si="2"/>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row>
    <row r="49" spans="1:49" s="5" customFormat="1" ht="45" customHeight="1" outlineLevel="1" x14ac:dyDescent="0.5">
      <c r="A49" s="13">
        <v>3</v>
      </c>
      <c r="B49" s="31" t="s">
        <v>50</v>
      </c>
      <c r="C49" s="7" t="s">
        <v>49</v>
      </c>
      <c r="D49" s="7">
        <v>56.24</v>
      </c>
      <c r="E49" s="34"/>
      <c r="F49" s="34">
        <f t="shared" si="2"/>
        <v>0</v>
      </c>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row>
    <row r="50" spans="1:49" s="5" customFormat="1" ht="45" customHeight="1" outlineLevel="1" x14ac:dyDescent="0.5">
      <c r="A50" s="13">
        <v>4</v>
      </c>
      <c r="B50" s="31" t="s">
        <v>66</v>
      </c>
      <c r="C50" s="7" t="s">
        <v>49</v>
      </c>
      <c r="D50" s="7">
        <v>65</v>
      </c>
      <c r="E50" s="34"/>
      <c r="F50" s="34">
        <f t="shared" si="2"/>
        <v>0</v>
      </c>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row>
    <row r="51" spans="1:49" s="5" customFormat="1" ht="45" customHeight="1" outlineLevel="1" x14ac:dyDescent="0.5">
      <c r="A51" s="13">
        <v>5</v>
      </c>
      <c r="B51" s="31" t="s">
        <v>51</v>
      </c>
      <c r="C51" s="7" t="s">
        <v>29</v>
      </c>
      <c r="D51" s="7">
        <v>1</v>
      </c>
      <c r="E51" s="34"/>
      <c r="F51" s="34">
        <f t="shared" si="2"/>
        <v>0</v>
      </c>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row>
    <row r="52" spans="1:49" s="5" customFormat="1" ht="45" customHeight="1" outlineLevel="1" x14ac:dyDescent="0.5">
      <c r="A52" s="13">
        <v>6</v>
      </c>
      <c r="B52" s="6" t="s">
        <v>44</v>
      </c>
      <c r="C52" s="7" t="s">
        <v>32</v>
      </c>
      <c r="D52" s="7">
        <v>20</v>
      </c>
      <c r="E52" s="34"/>
      <c r="F52" s="34">
        <f t="shared" si="2"/>
        <v>0</v>
      </c>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row>
    <row r="53" spans="1:49" s="5" customFormat="1" ht="45" customHeight="1" outlineLevel="1" x14ac:dyDescent="0.5">
      <c r="A53" s="13">
        <v>7</v>
      </c>
      <c r="B53" s="6" t="s">
        <v>67</v>
      </c>
      <c r="C53" s="7" t="s">
        <v>49</v>
      </c>
      <c r="D53" s="7">
        <v>15</v>
      </c>
      <c r="E53" s="34"/>
      <c r="F53" s="34">
        <f t="shared" si="2"/>
        <v>0</v>
      </c>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row>
    <row r="54" spans="1:49" s="2" customFormat="1" ht="45" customHeight="1" outlineLevel="1" x14ac:dyDescent="0.5">
      <c r="A54" s="13">
        <v>8</v>
      </c>
      <c r="B54" s="6" t="s">
        <v>73</v>
      </c>
      <c r="C54" s="7" t="s">
        <v>1</v>
      </c>
      <c r="D54" s="7">
        <v>3</v>
      </c>
      <c r="E54" s="34"/>
      <c r="F54" s="34">
        <f t="shared" si="2"/>
        <v>0</v>
      </c>
    </row>
    <row r="55" spans="1:49" s="2" customFormat="1" ht="45" customHeight="1" outlineLevel="1" x14ac:dyDescent="0.5">
      <c r="A55" s="13">
        <v>9</v>
      </c>
      <c r="B55" s="6" t="s">
        <v>52</v>
      </c>
      <c r="C55" s="7" t="s">
        <v>49</v>
      </c>
      <c r="D55" s="7">
        <v>55</v>
      </c>
      <c r="E55" s="34"/>
      <c r="F55" s="34">
        <f t="shared" si="2"/>
        <v>0</v>
      </c>
    </row>
    <row r="56" spans="1:49" s="2" customFormat="1" ht="45" customHeight="1" outlineLevel="1" x14ac:dyDescent="0.5">
      <c r="A56" s="13">
        <v>10</v>
      </c>
      <c r="B56" s="6" t="s">
        <v>53</v>
      </c>
      <c r="C56" s="7" t="s">
        <v>49</v>
      </c>
      <c r="D56" s="7">
        <v>152</v>
      </c>
      <c r="E56" s="34"/>
      <c r="F56" s="34">
        <f t="shared" si="2"/>
        <v>0</v>
      </c>
    </row>
    <row r="57" spans="1:49" s="2" customFormat="1" ht="45" customHeight="1" outlineLevel="1" x14ac:dyDescent="0.5">
      <c r="A57" s="13">
        <v>11</v>
      </c>
      <c r="B57" s="6" t="s">
        <v>54</v>
      </c>
      <c r="C57" s="7" t="s">
        <v>49</v>
      </c>
      <c r="D57" s="7">
        <v>65</v>
      </c>
      <c r="E57" s="34"/>
      <c r="F57" s="34">
        <f t="shared" si="2"/>
        <v>0</v>
      </c>
    </row>
    <row r="58" spans="1:49" s="2" customFormat="1" ht="45" customHeight="1" outlineLevel="1" x14ac:dyDescent="0.5">
      <c r="A58" s="13">
        <v>12</v>
      </c>
      <c r="B58" s="6" t="s">
        <v>55</v>
      </c>
      <c r="C58" s="7" t="s">
        <v>49</v>
      </c>
      <c r="D58" s="7">
        <v>45</v>
      </c>
      <c r="E58" s="34"/>
      <c r="F58" s="34">
        <f t="shared" si="2"/>
        <v>0</v>
      </c>
    </row>
    <row r="59" spans="1:49" s="2" customFormat="1" ht="45" customHeight="1" outlineLevel="1" x14ac:dyDescent="0.5">
      <c r="A59" s="13">
        <v>13</v>
      </c>
      <c r="B59" s="6" t="s">
        <v>56</v>
      </c>
      <c r="C59" s="7" t="s">
        <v>1</v>
      </c>
      <c r="D59" s="7">
        <v>10</v>
      </c>
      <c r="E59" s="34"/>
      <c r="F59" s="34">
        <f t="shared" si="2"/>
        <v>0</v>
      </c>
    </row>
    <row r="60" spans="1:49" s="2" customFormat="1" ht="45" customHeight="1" outlineLevel="1" x14ac:dyDescent="0.5">
      <c r="A60" s="13">
        <v>14</v>
      </c>
      <c r="B60" s="6" t="s">
        <v>57</v>
      </c>
      <c r="C60" s="7" t="s">
        <v>1</v>
      </c>
      <c r="D60" s="7">
        <v>20</v>
      </c>
      <c r="E60" s="34"/>
      <c r="F60" s="34">
        <f t="shared" si="2"/>
        <v>0</v>
      </c>
    </row>
    <row r="61" spans="1:49" s="2" customFormat="1" ht="45" customHeight="1" outlineLevel="1" x14ac:dyDescent="0.5">
      <c r="A61" s="13">
        <v>15</v>
      </c>
      <c r="B61" s="6" t="s">
        <v>58</v>
      </c>
      <c r="C61" s="7" t="s">
        <v>1</v>
      </c>
      <c r="D61" s="7">
        <v>10</v>
      </c>
      <c r="E61" s="34"/>
      <c r="F61" s="34">
        <f t="shared" si="2"/>
        <v>0</v>
      </c>
    </row>
    <row r="62" spans="1:49" s="2" customFormat="1" ht="45" customHeight="1" outlineLevel="1" x14ac:dyDescent="0.5">
      <c r="A62" s="13">
        <v>16</v>
      </c>
      <c r="B62" s="6" t="s">
        <v>59</v>
      </c>
      <c r="C62" s="7" t="s">
        <v>1</v>
      </c>
      <c r="D62" s="7">
        <v>10</v>
      </c>
      <c r="E62" s="8"/>
      <c r="F62" s="34">
        <f t="shared" si="2"/>
        <v>0</v>
      </c>
    </row>
    <row r="63" spans="1:49" s="2" customFormat="1" ht="45" customHeight="1" outlineLevel="1" x14ac:dyDescent="0.5">
      <c r="A63" s="13">
        <v>17</v>
      </c>
      <c r="B63" s="6" t="s">
        <v>68</v>
      </c>
      <c r="C63" s="7" t="s">
        <v>69</v>
      </c>
      <c r="D63" s="7">
        <v>10</v>
      </c>
      <c r="E63" s="8"/>
      <c r="F63" s="34">
        <f t="shared" si="2"/>
        <v>0</v>
      </c>
    </row>
    <row r="64" spans="1:49" s="2" customFormat="1" ht="45" customHeight="1" outlineLevel="1" x14ac:dyDescent="0.5">
      <c r="A64" s="13">
        <v>18</v>
      </c>
      <c r="B64" s="6" t="s">
        <v>60</v>
      </c>
      <c r="C64" s="7" t="s">
        <v>1</v>
      </c>
      <c r="D64" s="7">
        <v>10</v>
      </c>
      <c r="E64" s="8"/>
      <c r="F64" s="34">
        <f t="shared" si="2"/>
        <v>0</v>
      </c>
    </row>
    <row r="65" spans="1:49" ht="15" customHeight="1" x14ac:dyDescent="0.5">
      <c r="E65" s="10"/>
    </row>
    <row r="66" spans="1:49" s="5" customFormat="1" ht="15" customHeight="1" x14ac:dyDescent="0.5">
      <c r="A66" s="66" t="s">
        <v>76</v>
      </c>
      <c r="B66" s="66"/>
      <c r="C66" s="66"/>
      <c r="D66" s="66"/>
      <c r="E66" s="66"/>
      <c r="F66" s="20">
        <f>ROUND(SUM(F67:F84),0)</f>
        <v>0</v>
      </c>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s="5" customFormat="1" ht="45" customHeight="1" outlineLevel="1" x14ac:dyDescent="0.5">
      <c r="A67" s="13">
        <v>1</v>
      </c>
      <c r="B67" s="31" t="s">
        <v>47</v>
      </c>
      <c r="C67" s="7" t="s">
        <v>1</v>
      </c>
      <c r="D67" s="7">
        <v>3</v>
      </c>
      <c r="E67" s="34"/>
      <c r="F67" s="34">
        <f t="shared" ref="F67:F84" si="3">E67*D67</f>
        <v>0</v>
      </c>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s="5" customFormat="1" ht="45" customHeight="1" outlineLevel="1" x14ac:dyDescent="0.5">
      <c r="A68" s="13">
        <v>2</v>
      </c>
      <c r="B68" s="31" t="s">
        <v>48</v>
      </c>
      <c r="C68" s="7" t="s">
        <v>49</v>
      </c>
      <c r="D68" s="7">
        <v>50</v>
      </c>
      <c r="E68" s="34"/>
      <c r="F68" s="34">
        <f t="shared" si="3"/>
        <v>0</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s="5" customFormat="1" ht="45" customHeight="1" outlineLevel="1" x14ac:dyDescent="0.5">
      <c r="A69" s="13">
        <v>3</v>
      </c>
      <c r="B69" s="31" t="s">
        <v>50</v>
      </c>
      <c r="C69" s="7" t="s">
        <v>49</v>
      </c>
      <c r="D69" s="7">
        <v>112.45</v>
      </c>
      <c r="E69" s="34"/>
      <c r="F69" s="34">
        <f t="shared" si="3"/>
        <v>0</v>
      </c>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s="5" customFormat="1" ht="45" customHeight="1" outlineLevel="1" x14ac:dyDescent="0.5">
      <c r="A70" s="13">
        <v>4</v>
      </c>
      <c r="B70" s="31" t="s">
        <v>66</v>
      </c>
      <c r="C70" s="7" t="s">
        <v>49</v>
      </c>
      <c r="D70" s="7">
        <v>84</v>
      </c>
      <c r="E70" s="34"/>
      <c r="F70" s="34">
        <f t="shared" si="3"/>
        <v>0</v>
      </c>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s="5" customFormat="1" ht="45" customHeight="1" outlineLevel="1" x14ac:dyDescent="0.5">
      <c r="A71" s="13">
        <v>5</v>
      </c>
      <c r="B71" s="31" t="s">
        <v>51</v>
      </c>
      <c r="C71" s="7" t="s">
        <v>29</v>
      </c>
      <c r="D71" s="7">
        <v>1</v>
      </c>
      <c r="E71" s="34"/>
      <c r="F71" s="34">
        <f t="shared" si="3"/>
        <v>0</v>
      </c>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row>
    <row r="72" spans="1:49" s="5" customFormat="1" ht="45" customHeight="1" outlineLevel="1" x14ac:dyDescent="0.5">
      <c r="A72" s="13">
        <v>6</v>
      </c>
      <c r="B72" s="6" t="s">
        <v>44</v>
      </c>
      <c r="C72" s="7" t="s">
        <v>32</v>
      </c>
      <c r="D72" s="7">
        <v>32</v>
      </c>
      <c r="E72" s="34"/>
      <c r="F72" s="34">
        <f t="shared" si="3"/>
        <v>0</v>
      </c>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row>
    <row r="73" spans="1:49" s="5" customFormat="1" ht="45" customHeight="1" outlineLevel="1" x14ac:dyDescent="0.5">
      <c r="A73" s="13">
        <v>7</v>
      </c>
      <c r="B73" s="6" t="s">
        <v>67</v>
      </c>
      <c r="C73" s="7" t="s">
        <v>49</v>
      </c>
      <c r="D73" s="7">
        <v>15</v>
      </c>
      <c r="E73" s="34"/>
      <c r="F73" s="34">
        <f t="shared" si="3"/>
        <v>0</v>
      </c>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row>
    <row r="74" spans="1:49" s="2" customFormat="1" ht="45" customHeight="1" outlineLevel="1" x14ac:dyDescent="0.5">
      <c r="A74" s="13">
        <v>8</v>
      </c>
      <c r="B74" s="6" t="s">
        <v>73</v>
      </c>
      <c r="C74" s="7" t="s">
        <v>1</v>
      </c>
      <c r="D74" s="7">
        <v>3</v>
      </c>
      <c r="E74" s="34"/>
      <c r="F74" s="34">
        <f t="shared" si="3"/>
        <v>0</v>
      </c>
    </row>
    <row r="75" spans="1:49" s="2" customFormat="1" ht="45" customHeight="1" outlineLevel="1" x14ac:dyDescent="0.5">
      <c r="A75" s="13">
        <v>9</v>
      </c>
      <c r="B75" s="6" t="s">
        <v>52</v>
      </c>
      <c r="C75" s="7" t="s">
        <v>49</v>
      </c>
      <c r="D75" s="7">
        <v>60</v>
      </c>
      <c r="E75" s="34"/>
      <c r="F75" s="34">
        <f t="shared" si="3"/>
        <v>0</v>
      </c>
    </row>
    <row r="76" spans="1:49" s="2" customFormat="1" ht="45" customHeight="1" outlineLevel="1" x14ac:dyDescent="0.5">
      <c r="A76" s="13">
        <v>10</v>
      </c>
      <c r="B76" s="6" t="s">
        <v>53</v>
      </c>
      <c r="C76" s="7" t="s">
        <v>49</v>
      </c>
      <c r="D76" s="7">
        <v>152</v>
      </c>
      <c r="E76" s="34"/>
      <c r="F76" s="34">
        <f t="shared" si="3"/>
        <v>0</v>
      </c>
    </row>
    <row r="77" spans="1:49" s="2" customFormat="1" ht="45" customHeight="1" outlineLevel="1" x14ac:dyDescent="0.5">
      <c r="A77" s="13">
        <v>11</v>
      </c>
      <c r="B77" s="6" t="s">
        <v>54</v>
      </c>
      <c r="C77" s="7" t="s">
        <v>49</v>
      </c>
      <c r="D77" s="7">
        <v>70</v>
      </c>
      <c r="E77" s="34"/>
      <c r="F77" s="34">
        <f t="shared" si="3"/>
        <v>0</v>
      </c>
    </row>
    <row r="78" spans="1:49" s="2" customFormat="1" ht="45" customHeight="1" outlineLevel="1" x14ac:dyDescent="0.5">
      <c r="A78" s="13">
        <v>12</v>
      </c>
      <c r="B78" s="6" t="s">
        <v>55</v>
      </c>
      <c r="C78" s="7" t="s">
        <v>49</v>
      </c>
      <c r="D78" s="7">
        <v>45</v>
      </c>
      <c r="E78" s="34"/>
      <c r="F78" s="34">
        <f t="shared" si="3"/>
        <v>0</v>
      </c>
    </row>
    <row r="79" spans="1:49" s="2" customFormat="1" ht="45" customHeight="1" outlineLevel="1" x14ac:dyDescent="0.5">
      <c r="A79" s="13">
        <v>13</v>
      </c>
      <c r="B79" s="6" t="s">
        <v>56</v>
      </c>
      <c r="C79" s="7" t="s">
        <v>1</v>
      </c>
      <c r="D79" s="7">
        <v>20</v>
      </c>
      <c r="E79" s="34"/>
      <c r="F79" s="34">
        <f t="shared" si="3"/>
        <v>0</v>
      </c>
    </row>
    <row r="80" spans="1:49" s="2" customFormat="1" ht="45" customHeight="1" outlineLevel="1" x14ac:dyDescent="0.5">
      <c r="A80" s="13">
        <v>14</v>
      </c>
      <c r="B80" s="6" t="s">
        <v>57</v>
      </c>
      <c r="C80" s="7" t="s">
        <v>1</v>
      </c>
      <c r="D80" s="7">
        <v>20</v>
      </c>
      <c r="E80" s="34"/>
      <c r="F80" s="34">
        <f t="shared" si="3"/>
        <v>0</v>
      </c>
    </row>
    <row r="81" spans="1:49" s="2" customFormat="1" ht="45" customHeight="1" outlineLevel="1" x14ac:dyDescent="0.5">
      <c r="A81" s="13">
        <v>15</v>
      </c>
      <c r="B81" s="6" t="s">
        <v>58</v>
      </c>
      <c r="C81" s="7" t="s">
        <v>1</v>
      </c>
      <c r="D81" s="7">
        <v>20</v>
      </c>
      <c r="E81" s="34"/>
      <c r="F81" s="34">
        <f t="shared" si="3"/>
        <v>0</v>
      </c>
    </row>
    <row r="82" spans="1:49" s="2" customFormat="1" ht="45" customHeight="1" outlineLevel="1" x14ac:dyDescent="0.5">
      <c r="A82" s="13">
        <v>16</v>
      </c>
      <c r="B82" s="6" t="s">
        <v>59</v>
      </c>
      <c r="C82" s="7" t="s">
        <v>1</v>
      </c>
      <c r="D82" s="7">
        <v>20</v>
      </c>
      <c r="E82" s="8"/>
      <c r="F82" s="34">
        <f t="shared" si="3"/>
        <v>0</v>
      </c>
    </row>
    <row r="83" spans="1:49" s="2" customFormat="1" ht="45" customHeight="1" outlineLevel="1" x14ac:dyDescent="0.5">
      <c r="A83" s="13">
        <v>17</v>
      </c>
      <c r="B83" s="6" t="s">
        <v>68</v>
      </c>
      <c r="C83" s="7" t="s">
        <v>69</v>
      </c>
      <c r="D83" s="7">
        <v>20</v>
      </c>
      <c r="E83" s="8"/>
      <c r="F83" s="34">
        <f t="shared" si="3"/>
        <v>0</v>
      </c>
    </row>
    <row r="84" spans="1:49" s="2" customFormat="1" ht="45" customHeight="1" outlineLevel="1" x14ac:dyDescent="0.5">
      <c r="A84" s="13">
        <v>18</v>
      </c>
      <c r="B84" s="6" t="s">
        <v>60</v>
      </c>
      <c r="C84" s="7" t="s">
        <v>1</v>
      </c>
      <c r="D84" s="7">
        <v>20</v>
      </c>
      <c r="E84" s="8"/>
      <c r="F84" s="34">
        <f t="shared" si="3"/>
        <v>0</v>
      </c>
    </row>
    <row r="85" spans="1:49" ht="15" customHeight="1" x14ac:dyDescent="0.5">
      <c r="E85" s="36"/>
    </row>
    <row r="86" spans="1:49" s="5" customFormat="1" ht="15" customHeight="1" x14ac:dyDescent="0.5">
      <c r="A86" s="66" t="s">
        <v>62</v>
      </c>
      <c r="B86" s="66"/>
      <c r="C86" s="66"/>
      <c r="D86" s="66"/>
      <c r="E86" s="66"/>
      <c r="F86" s="20">
        <f>ROUND(SUM(F87:F104),0)</f>
        <v>0</v>
      </c>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row>
    <row r="87" spans="1:49" s="5" customFormat="1" ht="45" customHeight="1" outlineLevel="1" x14ac:dyDescent="0.5">
      <c r="A87" s="13">
        <v>1</v>
      </c>
      <c r="B87" s="31" t="s">
        <v>47</v>
      </c>
      <c r="C87" s="7" t="s">
        <v>1</v>
      </c>
      <c r="D87" s="7">
        <v>3</v>
      </c>
      <c r="E87" s="34"/>
      <c r="F87" s="34">
        <f t="shared" ref="F87:F104" si="4">E87*D87</f>
        <v>0</v>
      </c>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row>
    <row r="88" spans="1:49" s="5" customFormat="1" ht="45" customHeight="1" outlineLevel="1" x14ac:dyDescent="0.5">
      <c r="A88" s="13">
        <v>2</v>
      </c>
      <c r="B88" s="31" t="s">
        <v>48</v>
      </c>
      <c r="C88" s="7" t="s">
        <v>49</v>
      </c>
      <c r="D88" s="7">
        <v>50</v>
      </c>
      <c r="E88" s="34"/>
      <c r="F88" s="34">
        <f t="shared" si="4"/>
        <v>0</v>
      </c>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row>
    <row r="89" spans="1:49" s="5" customFormat="1" ht="45" customHeight="1" outlineLevel="1" x14ac:dyDescent="0.5">
      <c r="A89" s="13">
        <v>3</v>
      </c>
      <c r="B89" s="31" t="s">
        <v>50</v>
      </c>
      <c r="C89" s="7" t="s">
        <v>49</v>
      </c>
      <c r="D89" s="7">
        <v>54.85</v>
      </c>
      <c r="E89" s="34"/>
      <c r="F89" s="34">
        <f t="shared" si="4"/>
        <v>0</v>
      </c>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row>
    <row r="90" spans="1:49" s="5" customFormat="1" ht="45" customHeight="1" outlineLevel="1" x14ac:dyDescent="0.5">
      <c r="A90" s="13">
        <v>4</v>
      </c>
      <c r="B90" s="31" t="s">
        <v>66</v>
      </c>
      <c r="C90" s="7" t="s">
        <v>49</v>
      </c>
      <c r="D90" s="7">
        <v>65</v>
      </c>
      <c r="E90" s="34"/>
      <c r="F90" s="34">
        <f t="shared" si="4"/>
        <v>0</v>
      </c>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row>
    <row r="91" spans="1:49" s="5" customFormat="1" ht="45" customHeight="1" outlineLevel="1" x14ac:dyDescent="0.5">
      <c r="A91" s="13">
        <v>5</v>
      </c>
      <c r="B91" s="31" t="s">
        <v>51</v>
      </c>
      <c r="C91" s="7" t="s">
        <v>29</v>
      </c>
      <c r="D91" s="7">
        <v>1</v>
      </c>
      <c r="E91" s="34"/>
      <c r="F91" s="34">
        <f t="shared" si="4"/>
        <v>0</v>
      </c>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row>
    <row r="92" spans="1:49" s="5" customFormat="1" ht="45" customHeight="1" outlineLevel="1" x14ac:dyDescent="0.5">
      <c r="A92" s="13">
        <v>6</v>
      </c>
      <c r="B92" s="6" t="s">
        <v>44</v>
      </c>
      <c r="C92" s="7" t="s">
        <v>32</v>
      </c>
      <c r="D92" s="7">
        <v>20</v>
      </c>
      <c r="E92" s="34"/>
      <c r="F92" s="34">
        <f t="shared" si="4"/>
        <v>0</v>
      </c>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row>
    <row r="93" spans="1:49" s="5" customFormat="1" ht="45" customHeight="1" outlineLevel="1" x14ac:dyDescent="0.5">
      <c r="A93" s="13">
        <v>7</v>
      </c>
      <c r="B93" s="6" t="s">
        <v>67</v>
      </c>
      <c r="C93" s="7" t="s">
        <v>49</v>
      </c>
      <c r="D93" s="7">
        <v>15</v>
      </c>
      <c r="E93" s="34"/>
      <c r="F93" s="34">
        <f t="shared" si="4"/>
        <v>0</v>
      </c>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row>
    <row r="94" spans="1:49" s="2" customFormat="1" ht="45" customHeight="1" outlineLevel="1" x14ac:dyDescent="0.5">
      <c r="A94" s="13">
        <v>8</v>
      </c>
      <c r="B94" s="6" t="s">
        <v>73</v>
      </c>
      <c r="C94" s="7" t="s">
        <v>1</v>
      </c>
      <c r="D94" s="7">
        <v>3</v>
      </c>
      <c r="E94" s="34"/>
      <c r="F94" s="34">
        <f t="shared" si="4"/>
        <v>0</v>
      </c>
    </row>
    <row r="95" spans="1:49" s="2" customFormat="1" ht="45" customHeight="1" outlineLevel="1" x14ac:dyDescent="0.5">
      <c r="A95" s="13">
        <v>9</v>
      </c>
      <c r="B95" s="6" t="s">
        <v>52</v>
      </c>
      <c r="C95" s="7" t="s">
        <v>49</v>
      </c>
      <c r="D95" s="7">
        <v>55</v>
      </c>
      <c r="E95" s="34"/>
      <c r="F95" s="34">
        <f t="shared" si="4"/>
        <v>0</v>
      </c>
    </row>
    <row r="96" spans="1:49" s="2" customFormat="1" ht="45" customHeight="1" outlineLevel="1" x14ac:dyDescent="0.5">
      <c r="A96" s="13">
        <v>10</v>
      </c>
      <c r="B96" s="6" t="s">
        <v>53</v>
      </c>
      <c r="C96" s="7" t="s">
        <v>49</v>
      </c>
      <c r="D96" s="7">
        <v>152</v>
      </c>
      <c r="E96" s="34"/>
      <c r="F96" s="34">
        <f t="shared" si="4"/>
        <v>0</v>
      </c>
    </row>
    <row r="97" spans="1:49" s="2" customFormat="1" ht="45" customHeight="1" outlineLevel="1" x14ac:dyDescent="0.5">
      <c r="A97" s="13">
        <v>11</v>
      </c>
      <c r="B97" s="6" t="s">
        <v>54</v>
      </c>
      <c r="C97" s="7" t="s">
        <v>49</v>
      </c>
      <c r="D97" s="7">
        <v>65</v>
      </c>
      <c r="E97" s="34"/>
      <c r="F97" s="34">
        <f t="shared" si="4"/>
        <v>0</v>
      </c>
    </row>
    <row r="98" spans="1:49" s="2" customFormat="1" ht="45" customHeight="1" outlineLevel="1" x14ac:dyDescent="0.5">
      <c r="A98" s="13">
        <v>12</v>
      </c>
      <c r="B98" s="6" t="s">
        <v>55</v>
      </c>
      <c r="C98" s="7" t="s">
        <v>49</v>
      </c>
      <c r="D98" s="7">
        <v>45</v>
      </c>
      <c r="E98" s="34"/>
      <c r="F98" s="34">
        <f t="shared" si="4"/>
        <v>0</v>
      </c>
    </row>
    <row r="99" spans="1:49" s="2" customFormat="1" ht="45" customHeight="1" outlineLevel="1" x14ac:dyDescent="0.5">
      <c r="A99" s="13">
        <v>13</v>
      </c>
      <c r="B99" s="6" t="s">
        <v>56</v>
      </c>
      <c r="C99" s="7" t="s">
        <v>1</v>
      </c>
      <c r="D99" s="7">
        <v>10</v>
      </c>
      <c r="E99" s="34"/>
      <c r="F99" s="34">
        <f t="shared" si="4"/>
        <v>0</v>
      </c>
    </row>
    <row r="100" spans="1:49" s="2" customFormat="1" ht="45" customHeight="1" outlineLevel="1" x14ac:dyDescent="0.5">
      <c r="A100" s="13">
        <v>14</v>
      </c>
      <c r="B100" s="6" t="s">
        <v>57</v>
      </c>
      <c r="C100" s="7" t="s">
        <v>1</v>
      </c>
      <c r="D100" s="7">
        <v>20</v>
      </c>
      <c r="E100" s="34"/>
      <c r="F100" s="34">
        <f t="shared" si="4"/>
        <v>0</v>
      </c>
    </row>
    <row r="101" spans="1:49" s="2" customFormat="1" ht="45" customHeight="1" outlineLevel="1" x14ac:dyDescent="0.5">
      <c r="A101" s="13">
        <v>15</v>
      </c>
      <c r="B101" s="6" t="s">
        <v>58</v>
      </c>
      <c r="C101" s="7" t="s">
        <v>1</v>
      </c>
      <c r="D101" s="7">
        <v>10</v>
      </c>
      <c r="E101" s="34"/>
      <c r="F101" s="34">
        <f t="shared" si="4"/>
        <v>0</v>
      </c>
    </row>
    <row r="102" spans="1:49" s="2" customFormat="1" ht="45" customHeight="1" outlineLevel="1" x14ac:dyDescent="0.5">
      <c r="A102" s="13">
        <v>16</v>
      </c>
      <c r="B102" s="6" t="s">
        <v>59</v>
      </c>
      <c r="C102" s="7" t="s">
        <v>1</v>
      </c>
      <c r="D102" s="7">
        <v>10</v>
      </c>
      <c r="E102" s="8"/>
      <c r="F102" s="34">
        <f t="shared" si="4"/>
        <v>0</v>
      </c>
    </row>
    <row r="103" spans="1:49" s="2" customFormat="1" ht="45" customHeight="1" outlineLevel="1" x14ac:dyDescent="0.5">
      <c r="A103" s="13">
        <v>17</v>
      </c>
      <c r="B103" s="6" t="s">
        <v>68</v>
      </c>
      <c r="C103" s="7" t="s">
        <v>69</v>
      </c>
      <c r="D103" s="7">
        <v>10</v>
      </c>
      <c r="E103" s="8"/>
      <c r="F103" s="34">
        <f t="shared" si="4"/>
        <v>0</v>
      </c>
    </row>
    <row r="104" spans="1:49" s="2" customFormat="1" ht="45" customHeight="1" outlineLevel="1" x14ac:dyDescent="0.5">
      <c r="A104" s="13">
        <v>18</v>
      </c>
      <c r="B104" s="6" t="s">
        <v>60</v>
      </c>
      <c r="C104" s="7" t="s">
        <v>1</v>
      </c>
      <c r="D104" s="7">
        <v>10</v>
      </c>
      <c r="E104" s="8"/>
      <c r="F104" s="34">
        <f t="shared" si="4"/>
        <v>0</v>
      </c>
    </row>
    <row r="105" spans="1:49" ht="15" customHeight="1" x14ac:dyDescent="0.5">
      <c r="E105" s="36"/>
    </row>
    <row r="106" spans="1:49" s="5" customFormat="1" ht="15" customHeight="1" x14ac:dyDescent="0.5">
      <c r="A106" s="66" t="s">
        <v>64</v>
      </c>
      <c r="B106" s="66"/>
      <c r="C106" s="66"/>
      <c r="D106" s="66"/>
      <c r="E106" s="66"/>
      <c r="F106" s="20">
        <f>ROUND(SUM(F107:F124),0)</f>
        <v>0</v>
      </c>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row>
    <row r="107" spans="1:49" s="5" customFormat="1" ht="45" customHeight="1" outlineLevel="1" x14ac:dyDescent="0.5">
      <c r="A107" s="13">
        <v>1</v>
      </c>
      <c r="B107" s="31" t="s">
        <v>47</v>
      </c>
      <c r="C107" s="7" t="s">
        <v>1</v>
      </c>
      <c r="D107" s="7">
        <v>4</v>
      </c>
      <c r="E107" s="34"/>
      <c r="F107" s="34">
        <f t="shared" ref="F107:F124" si="5">E107*D107</f>
        <v>0</v>
      </c>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row>
    <row r="108" spans="1:49" s="5" customFormat="1" ht="45" customHeight="1" outlineLevel="1" x14ac:dyDescent="0.5">
      <c r="A108" s="13">
        <v>2</v>
      </c>
      <c r="B108" s="31" t="s">
        <v>48</v>
      </c>
      <c r="C108" s="7" t="s">
        <v>49</v>
      </c>
      <c r="D108" s="7">
        <v>65</v>
      </c>
      <c r="E108" s="34"/>
      <c r="F108" s="34">
        <f t="shared" si="5"/>
        <v>0</v>
      </c>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row>
    <row r="109" spans="1:49" s="5" customFormat="1" ht="45" customHeight="1" outlineLevel="1" x14ac:dyDescent="0.5">
      <c r="A109" s="13">
        <v>3</v>
      </c>
      <c r="B109" s="31" t="s">
        <v>50</v>
      </c>
      <c r="C109" s="7" t="s">
        <v>49</v>
      </c>
      <c r="D109" s="7">
        <v>65.47</v>
      </c>
      <c r="E109" s="34"/>
      <c r="F109" s="34">
        <f t="shared" si="5"/>
        <v>0</v>
      </c>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row>
    <row r="110" spans="1:49" s="5" customFormat="1" ht="45" customHeight="1" outlineLevel="1" x14ac:dyDescent="0.5">
      <c r="A110" s="13">
        <v>4</v>
      </c>
      <c r="B110" s="31" t="s">
        <v>66</v>
      </c>
      <c r="C110" s="7" t="s">
        <v>49</v>
      </c>
      <c r="D110" s="7">
        <v>65</v>
      </c>
      <c r="E110" s="34"/>
      <c r="F110" s="34">
        <f t="shared" si="5"/>
        <v>0</v>
      </c>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row>
    <row r="111" spans="1:49" s="5" customFormat="1" ht="45" customHeight="1" outlineLevel="1" x14ac:dyDescent="0.5">
      <c r="A111" s="13">
        <v>5</v>
      </c>
      <c r="B111" s="31" t="s">
        <v>51</v>
      </c>
      <c r="C111" s="7" t="s">
        <v>29</v>
      </c>
      <c r="D111" s="7">
        <v>1</v>
      </c>
      <c r="E111" s="34"/>
      <c r="F111" s="34">
        <f t="shared" si="5"/>
        <v>0</v>
      </c>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row>
    <row r="112" spans="1:49" s="5" customFormat="1" ht="45" customHeight="1" outlineLevel="1" x14ac:dyDescent="0.5">
      <c r="A112" s="13">
        <v>6</v>
      </c>
      <c r="B112" s="6" t="s">
        <v>44</v>
      </c>
      <c r="C112" s="7" t="s">
        <v>32</v>
      </c>
      <c r="D112" s="7">
        <v>20</v>
      </c>
      <c r="E112" s="34"/>
      <c r="F112" s="34">
        <f t="shared" si="5"/>
        <v>0</v>
      </c>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row>
    <row r="113" spans="1:49" s="5" customFormat="1" ht="45" customHeight="1" outlineLevel="1" x14ac:dyDescent="0.5">
      <c r="A113" s="13">
        <v>7</v>
      </c>
      <c r="B113" s="6" t="s">
        <v>67</v>
      </c>
      <c r="C113" s="7" t="s">
        <v>49</v>
      </c>
      <c r="D113" s="7">
        <v>15</v>
      </c>
      <c r="E113" s="34"/>
      <c r="F113" s="34">
        <f t="shared" si="5"/>
        <v>0</v>
      </c>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row>
    <row r="114" spans="1:49" s="2" customFormat="1" ht="45" customHeight="1" outlineLevel="1" x14ac:dyDescent="0.5">
      <c r="A114" s="13">
        <v>8</v>
      </c>
      <c r="B114" s="6" t="s">
        <v>73</v>
      </c>
      <c r="C114" s="7" t="s">
        <v>1</v>
      </c>
      <c r="D114" s="7">
        <v>4</v>
      </c>
      <c r="E114" s="34"/>
      <c r="F114" s="34">
        <f t="shared" si="5"/>
        <v>0</v>
      </c>
    </row>
    <row r="115" spans="1:49" s="2" customFormat="1" ht="45" customHeight="1" outlineLevel="1" x14ac:dyDescent="0.5">
      <c r="A115" s="13">
        <v>9</v>
      </c>
      <c r="B115" s="6" t="s">
        <v>52</v>
      </c>
      <c r="C115" s="7" t="s">
        <v>49</v>
      </c>
      <c r="D115" s="7">
        <v>60</v>
      </c>
      <c r="E115" s="34"/>
      <c r="F115" s="34">
        <f t="shared" si="5"/>
        <v>0</v>
      </c>
    </row>
    <row r="116" spans="1:49" s="2" customFormat="1" ht="45" customHeight="1" outlineLevel="1" x14ac:dyDescent="0.5">
      <c r="A116" s="13">
        <v>10</v>
      </c>
      <c r="B116" s="6" t="s">
        <v>53</v>
      </c>
      <c r="C116" s="7" t="s">
        <v>49</v>
      </c>
      <c r="D116" s="7">
        <v>152</v>
      </c>
      <c r="E116" s="34"/>
      <c r="F116" s="34">
        <f t="shared" si="5"/>
        <v>0</v>
      </c>
    </row>
    <row r="117" spans="1:49" s="2" customFormat="1" ht="45" customHeight="1" outlineLevel="1" x14ac:dyDescent="0.5">
      <c r="A117" s="13">
        <v>11</v>
      </c>
      <c r="B117" s="6" t="s">
        <v>54</v>
      </c>
      <c r="C117" s="7" t="s">
        <v>49</v>
      </c>
      <c r="D117" s="7">
        <v>102</v>
      </c>
      <c r="E117" s="34"/>
      <c r="F117" s="34">
        <f t="shared" si="5"/>
        <v>0</v>
      </c>
    </row>
    <row r="118" spans="1:49" s="2" customFormat="1" ht="45" customHeight="1" outlineLevel="1" x14ac:dyDescent="0.5">
      <c r="A118" s="13">
        <v>12</v>
      </c>
      <c r="B118" s="6" t="s">
        <v>55</v>
      </c>
      <c r="C118" s="7" t="s">
        <v>49</v>
      </c>
      <c r="D118" s="7">
        <v>45</v>
      </c>
      <c r="E118" s="34"/>
      <c r="F118" s="34">
        <f t="shared" si="5"/>
        <v>0</v>
      </c>
    </row>
    <row r="119" spans="1:49" s="2" customFormat="1" ht="45" customHeight="1" outlineLevel="1" x14ac:dyDescent="0.5">
      <c r="A119" s="13">
        <v>13</v>
      </c>
      <c r="B119" s="6" t="s">
        <v>56</v>
      </c>
      <c r="C119" s="7" t="s">
        <v>1</v>
      </c>
      <c r="D119" s="7">
        <v>10</v>
      </c>
      <c r="E119" s="34"/>
      <c r="F119" s="34">
        <f t="shared" si="5"/>
        <v>0</v>
      </c>
    </row>
    <row r="120" spans="1:49" s="2" customFormat="1" ht="45" customHeight="1" outlineLevel="1" x14ac:dyDescent="0.5">
      <c r="A120" s="13">
        <v>14</v>
      </c>
      <c r="B120" s="6" t="s">
        <v>57</v>
      </c>
      <c r="C120" s="7" t="s">
        <v>1</v>
      </c>
      <c r="D120" s="7">
        <v>51</v>
      </c>
      <c r="E120" s="34"/>
      <c r="F120" s="34">
        <f t="shared" si="5"/>
        <v>0</v>
      </c>
    </row>
    <row r="121" spans="1:49" s="2" customFormat="1" ht="45" customHeight="1" outlineLevel="1" x14ac:dyDescent="0.5">
      <c r="A121" s="13">
        <v>15</v>
      </c>
      <c r="B121" s="6" t="s">
        <v>58</v>
      </c>
      <c r="C121" s="7" t="s">
        <v>1</v>
      </c>
      <c r="D121" s="7">
        <v>8</v>
      </c>
      <c r="E121" s="34"/>
      <c r="F121" s="34">
        <f t="shared" si="5"/>
        <v>0</v>
      </c>
    </row>
    <row r="122" spans="1:49" s="2" customFormat="1" ht="45" customHeight="1" outlineLevel="1" x14ac:dyDescent="0.5">
      <c r="A122" s="13">
        <v>16</v>
      </c>
      <c r="B122" s="6" t="s">
        <v>59</v>
      </c>
      <c r="C122" s="7" t="s">
        <v>1</v>
      </c>
      <c r="D122" s="7">
        <v>15</v>
      </c>
      <c r="E122" s="8"/>
      <c r="F122" s="34">
        <f t="shared" si="5"/>
        <v>0</v>
      </c>
    </row>
    <row r="123" spans="1:49" s="2" customFormat="1" ht="45" customHeight="1" outlineLevel="1" x14ac:dyDescent="0.5">
      <c r="A123" s="13">
        <v>17</v>
      </c>
      <c r="B123" s="6" t="s">
        <v>68</v>
      </c>
      <c r="C123" s="7" t="s">
        <v>69</v>
      </c>
      <c r="D123" s="7">
        <v>20</v>
      </c>
      <c r="E123" s="8"/>
      <c r="F123" s="34">
        <f t="shared" si="5"/>
        <v>0</v>
      </c>
    </row>
    <row r="124" spans="1:49" s="2" customFormat="1" ht="45" customHeight="1" outlineLevel="1" x14ac:dyDescent="0.5">
      <c r="A124" s="13">
        <v>18</v>
      </c>
      <c r="B124" s="6" t="s">
        <v>60</v>
      </c>
      <c r="C124" s="7" t="s">
        <v>1</v>
      </c>
      <c r="D124" s="7">
        <v>15</v>
      </c>
      <c r="E124" s="8"/>
      <c r="F124" s="34">
        <f t="shared" si="5"/>
        <v>0</v>
      </c>
    </row>
    <row r="125" spans="1:49" ht="15" customHeight="1" thickBot="1" x14ac:dyDescent="0.55000000000000004">
      <c r="E125" s="10"/>
    </row>
    <row r="126" spans="1:49" ht="21" thickBot="1" x14ac:dyDescent="0.55000000000000004">
      <c r="C126" s="45" t="s">
        <v>5</v>
      </c>
      <c r="D126" s="46"/>
      <c r="E126" s="25"/>
      <c r="F126" s="29">
        <f>F106+F86+F66+F46+F26+F6</f>
        <v>0</v>
      </c>
    </row>
    <row r="127" spans="1:49" ht="21" thickBot="1" x14ac:dyDescent="0.55000000000000004">
      <c r="C127" s="55" t="s">
        <v>6</v>
      </c>
      <c r="D127" s="56"/>
      <c r="E127" s="26"/>
      <c r="F127" s="29">
        <f>ROUND(F126*E127,0)</f>
        <v>0</v>
      </c>
    </row>
    <row r="128" spans="1:49" ht="21" thickBot="1" x14ac:dyDescent="0.55000000000000004">
      <c r="C128" s="53" t="s">
        <v>7</v>
      </c>
      <c r="D128" s="54"/>
      <c r="E128" s="27"/>
      <c r="F128" s="29">
        <f>ROUND(F126*E128,0)</f>
        <v>0</v>
      </c>
    </row>
    <row r="129" spans="1:6" ht="21" thickBot="1" x14ac:dyDescent="0.55000000000000004">
      <c r="C129" s="53" t="s">
        <v>8</v>
      </c>
      <c r="D129" s="54"/>
      <c r="E129" s="27"/>
      <c r="F129" s="29">
        <f>ROUND(F126*E129,0)</f>
        <v>0</v>
      </c>
    </row>
    <row r="130" spans="1:6" ht="21" thickBot="1" x14ac:dyDescent="0.55000000000000004">
      <c r="C130" s="47" t="s">
        <v>9</v>
      </c>
      <c r="D130" s="48"/>
      <c r="E130" s="28"/>
      <c r="F130" s="29">
        <f>ROUND(F129*E130,0)</f>
        <v>0</v>
      </c>
    </row>
    <row r="131" spans="1:6" ht="21" thickBot="1" x14ac:dyDescent="0.55000000000000004">
      <c r="C131" s="64" t="s">
        <v>10</v>
      </c>
      <c r="D131" s="65"/>
      <c r="E131" s="25"/>
      <c r="F131" s="30">
        <f>SUM(F126:F130)</f>
        <v>0</v>
      </c>
    </row>
    <row r="132" spans="1:6" x14ac:dyDescent="0.5">
      <c r="A132" s="11"/>
    </row>
    <row r="133" spans="1:6" x14ac:dyDescent="0.5">
      <c r="F133" s="12"/>
    </row>
    <row r="134" spans="1:6" x14ac:dyDescent="0.5">
      <c r="B134" s="14" t="s">
        <v>11</v>
      </c>
    </row>
    <row r="135" spans="1:6" x14ac:dyDescent="0.5">
      <c r="B135" s="15" t="s">
        <v>12</v>
      </c>
    </row>
    <row r="136" spans="1:6" x14ac:dyDescent="0.5">
      <c r="B136" s="15" t="s">
        <v>13</v>
      </c>
    </row>
    <row r="137" spans="1:6" x14ac:dyDescent="0.5">
      <c r="B137" s="15" t="s">
        <v>14</v>
      </c>
    </row>
    <row r="138" spans="1:6" x14ac:dyDescent="0.5">
      <c r="B138" s="15" t="s">
        <v>15</v>
      </c>
    </row>
    <row r="139" spans="1:6" x14ac:dyDescent="0.5">
      <c r="B139" s="16" t="s">
        <v>16</v>
      </c>
    </row>
    <row r="140" spans="1:6" x14ac:dyDescent="0.5">
      <c r="B140" s="17" t="s">
        <v>17</v>
      </c>
    </row>
    <row r="141" spans="1:6" x14ac:dyDescent="0.5">
      <c r="B141" s="15" t="s">
        <v>18</v>
      </c>
    </row>
    <row r="142" spans="1:6" x14ac:dyDescent="0.5">
      <c r="B142" s="15" t="s">
        <v>19</v>
      </c>
    </row>
    <row r="143" spans="1:6" x14ac:dyDescent="0.5">
      <c r="B143" s="15" t="s">
        <v>20</v>
      </c>
    </row>
    <row r="144" spans="1:6" x14ac:dyDescent="0.5">
      <c r="B144" s="15" t="s">
        <v>21</v>
      </c>
    </row>
    <row r="145" spans="2:2" x14ac:dyDescent="0.5">
      <c r="B145" s="15" t="s">
        <v>22</v>
      </c>
    </row>
    <row r="146" spans="2:2" x14ac:dyDescent="0.5">
      <c r="B146" s="15" t="s">
        <v>23</v>
      </c>
    </row>
  </sheetData>
  <mergeCells count="16">
    <mergeCell ref="A6:E6"/>
    <mergeCell ref="A1:D1"/>
    <mergeCell ref="B2:F2"/>
    <mergeCell ref="A3:F3"/>
    <mergeCell ref="A4:F4"/>
    <mergeCell ref="C131:D131"/>
    <mergeCell ref="A26:E26"/>
    <mergeCell ref="A46:E46"/>
    <mergeCell ref="A66:E66"/>
    <mergeCell ref="A86:E86"/>
    <mergeCell ref="A106:E106"/>
    <mergeCell ref="C126:D126"/>
    <mergeCell ref="C127:D127"/>
    <mergeCell ref="C128:D128"/>
    <mergeCell ref="C129:D129"/>
    <mergeCell ref="C130:D130"/>
  </mergeCells>
  <printOptions horizontalCentered="1"/>
  <pageMargins left="0.78740157480314965" right="0.59055118110236227" top="0.59055118110236227" bottom="0.59055118110236227" header="0.19685039370078741" footer="0.19685039370078741"/>
  <pageSetup scale="42" fitToHeight="0" orientation="portrait" r:id="rId1"/>
  <rowBreaks count="1" manualBreakCount="1">
    <brk id="14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OFERTA ECONOMICA</vt:lpstr>
      <vt:lpstr>AUDITORIOS</vt:lpstr>
      <vt:lpstr>BIBLIOTECAS</vt:lpstr>
      <vt:lpstr>AUDITORIOS!Área_de_impresión</vt:lpstr>
      <vt:lpstr>BIBLIOTECAS!Área_de_impresión</vt:lpstr>
      <vt:lpstr>'OFERTA ECONOMICA'!Área_de_impresión</vt:lpstr>
      <vt:lpstr>AUDITORIOS!Títulos_a_imprimir</vt:lpstr>
      <vt:lpstr>BIBLIOTECAS!Títulos_a_imprimir</vt:lpstr>
      <vt:lpstr>'OFERTA ECONOMICA'!Títulos_a_imprimir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Distrital</dc:creator>
  <cp:lastModifiedBy>EDUARD ARNULFO PINILLA RIVERA</cp:lastModifiedBy>
  <cp:lastPrinted>2024-04-23T22:53:18Z</cp:lastPrinted>
  <dcterms:created xsi:type="dcterms:W3CDTF">2024-04-19T13:52:49Z</dcterms:created>
  <dcterms:modified xsi:type="dcterms:W3CDTF">2024-11-15T00:30:29Z</dcterms:modified>
</cp:coreProperties>
</file>