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emple\Documents\FACTURACIÓN\"/>
    </mc:Choice>
  </mc:AlternateContent>
  <xr:revisionPtr revIDLastSave="0" documentId="8_{78E7745E-CA55-4F3F-8F40-9E96A3DFD4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CTA FACTURACION" sheetId="4" r:id="rId1"/>
    <sheet name="CUADRO VEHICULAR" sheetId="1" r:id="rId2"/>
    <sheet name="DINAMICA" sheetId="6" r:id="rId3"/>
    <sheet name="LIQ PROVEEDORES" sheetId="5" state="hidden" r:id="rId4"/>
  </sheets>
  <externalReferences>
    <externalReference r:id="rId5"/>
    <externalReference r:id="rId6"/>
  </externalReferences>
  <definedNames>
    <definedName name="_xlnm._FilterDatabase" localSheetId="1" hidden="1">'CUADRO VEHICULAR'!$A$6:$W$79</definedName>
    <definedName name="_xlnm._FilterDatabase" localSheetId="3" hidden="1">'LIQ PROVEEDORES'!$A$8:$S$13</definedName>
    <definedName name="Aguas_residuales" localSheetId="0">#REF!</definedName>
    <definedName name="Aguas_residuales" localSheetId="3">#REF!</definedName>
    <definedName name="Aguas_residuales">#REF!</definedName>
    <definedName name="_xlnm.Print_Area" localSheetId="0">'ACTA FACTURACION'!$A$1:$G$18</definedName>
    <definedName name="Componentes" localSheetId="0">#REF!</definedName>
    <definedName name="Componentes" localSheetId="3">#REF!</definedName>
    <definedName name="Componentes">#REF!</definedName>
    <definedName name="D" localSheetId="0">#REF!</definedName>
    <definedName name="D" localSheetId="3">#REF!</definedName>
    <definedName name="D">#REF!</definedName>
    <definedName name="DD">#REF!</definedName>
    <definedName name="EDS" localSheetId="0">#REF!</definedName>
    <definedName name="EDS" localSheetId="3">#REF!</definedName>
    <definedName name="EDS">#REF!</definedName>
    <definedName name="Emisiones" localSheetId="0">#REF!</definedName>
    <definedName name="Emisiones" localSheetId="3">#REF!</definedName>
    <definedName name="Emisiones">#REF!</definedName>
    <definedName name="Forestal" localSheetId="0">#REF!</definedName>
    <definedName name="Forestal" localSheetId="3">#REF!</definedName>
    <definedName name="Forestal">#REF!</definedName>
    <definedName name="Generales" localSheetId="0">#REF!</definedName>
    <definedName name="Generales" localSheetId="3">#REF!</definedName>
    <definedName name="Generales">#REF!</definedName>
    <definedName name="PGA" localSheetId="0">#REF!</definedName>
    <definedName name="PGA" localSheetId="3">#REF!</definedName>
    <definedName name="PGA">#REF!</definedName>
    <definedName name="porc" localSheetId="0">'[1]ACTA DE FACTURACION 01'!#REF!</definedName>
    <definedName name="porc" localSheetId="3">'[1]ACTA DE FACTURACION 01'!#REF!</definedName>
    <definedName name="porc">'[1]ACTA DE FACTURACION 01'!#REF!</definedName>
    <definedName name="Residuos" localSheetId="0">#REF!</definedName>
    <definedName name="Residuos" localSheetId="3">#REF!</definedName>
    <definedName name="Residuos">#REF!</definedName>
    <definedName name="t" localSheetId="0">#REF!</definedName>
    <definedName name="t" localSheetId="3">#REF!</definedName>
    <definedName name="t">#REF!</definedName>
  </definedNames>
  <calcPr calcId="191029"/>
  <pivotCaches>
    <pivotCache cacheId="1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4" l="1"/>
  <c r="G15" i="4"/>
  <c r="F15" i="4" l="1"/>
  <c r="Q13" i="5" l="1"/>
  <c r="I13" i="5"/>
  <c r="H13" i="5"/>
  <c r="M12" i="5"/>
  <c r="K11" i="5"/>
  <c r="M11" i="5" s="1"/>
  <c r="K10" i="5"/>
  <c r="M10" i="5" s="1"/>
  <c r="M9" i="5"/>
  <c r="K13" i="5" l="1"/>
  <c r="M13" i="5"/>
  <c r="P10" i="5"/>
  <c r="R10" i="5" s="1"/>
  <c r="S10" i="5" s="1"/>
  <c r="P12" i="5"/>
  <c r="R12" i="5" s="1"/>
  <c r="S12" i="5" s="1"/>
  <c r="P9" i="5"/>
  <c r="P11" i="5"/>
  <c r="R11" i="5" s="1"/>
  <c r="S11" i="5" s="1"/>
  <c r="P13" i="5" l="1"/>
  <c r="R9" i="5"/>
  <c r="R13" i="5" l="1"/>
  <c r="S9" i="5"/>
  <c r="S13" i="5" s="1"/>
  <c r="E28" i="4" l="1"/>
  <c r="D27" i="4"/>
  <c r="D26" i="4"/>
  <c r="D25" i="4"/>
  <c r="D24" i="4"/>
  <c r="D23" i="4"/>
  <c r="D22" i="4"/>
  <c r="D21" i="4"/>
  <c r="D20" i="4"/>
  <c r="D28" i="4" l="1"/>
  <c r="N52" i="1" l="1"/>
  <c r="N79" i="1" l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1" i="1"/>
  <c r="N50" i="1"/>
  <c r="N49" i="1"/>
  <c r="N48" i="1"/>
  <c r="N47" i="1"/>
  <c r="N46" i="1"/>
  <c r="N45" i="1"/>
  <c r="N44" i="1"/>
  <c r="N43" i="1"/>
  <c r="N42" i="1"/>
  <c r="N41" i="1" l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R7" i="1"/>
  <c r="Q7" i="1"/>
  <c r="Q29" i="1" l="1"/>
  <c r="Q32" i="1"/>
  <c r="V32" i="1" s="1"/>
  <c r="Q34" i="1"/>
  <c r="Q37" i="1"/>
  <c r="Q40" i="1"/>
  <c r="Q43" i="1"/>
  <c r="V43" i="1" s="1"/>
  <c r="Q45" i="1"/>
  <c r="Q48" i="1"/>
  <c r="V48" i="1" s="1"/>
  <c r="Q50" i="1"/>
  <c r="Q53" i="1"/>
  <c r="V53" i="1" s="1"/>
  <c r="Q56" i="1"/>
  <c r="Q58" i="1"/>
  <c r="V58" i="1" s="1"/>
  <c r="Q61" i="1"/>
  <c r="Q64" i="1"/>
  <c r="V64" i="1" s="1"/>
  <c r="Q66" i="1"/>
  <c r="Q69" i="1"/>
  <c r="V69" i="1" s="1"/>
  <c r="Q72" i="1"/>
  <c r="Q74" i="1"/>
  <c r="V74" i="1" s="1"/>
  <c r="Q77" i="1"/>
  <c r="Q28" i="1"/>
  <c r="V28" i="1" s="1"/>
  <c r="Q26" i="1"/>
  <c r="Q21" i="1"/>
  <c r="V21" i="1" s="1"/>
  <c r="Q20" i="1"/>
  <c r="Q18" i="1"/>
  <c r="V18" i="1" s="1"/>
  <c r="Q13" i="1"/>
  <c r="Q12" i="1"/>
  <c r="V12" i="1" s="1"/>
  <c r="Q10" i="1"/>
  <c r="Q30" i="1"/>
  <c r="V30" i="1" s="1"/>
  <c r="Q33" i="1"/>
  <c r="Q36" i="1"/>
  <c r="V36" i="1" s="1"/>
  <c r="Q38" i="1"/>
  <c r="Q42" i="1"/>
  <c r="V42" i="1" s="1"/>
  <c r="Q44" i="1"/>
  <c r="Q46" i="1"/>
  <c r="V46" i="1" s="1"/>
  <c r="Q49" i="1"/>
  <c r="Q52" i="1"/>
  <c r="V52" i="1" s="1"/>
  <c r="Q54" i="1"/>
  <c r="Q57" i="1"/>
  <c r="Q60" i="1"/>
  <c r="Q62" i="1"/>
  <c r="V62" i="1" s="1"/>
  <c r="Q65" i="1"/>
  <c r="Q68" i="1"/>
  <c r="V68" i="1" s="1"/>
  <c r="Q70" i="1"/>
  <c r="Q73" i="1"/>
  <c r="V73" i="1" s="1"/>
  <c r="Q76" i="1"/>
  <c r="Q78" i="1"/>
  <c r="Q25" i="1"/>
  <c r="Q24" i="1"/>
  <c r="V24" i="1" s="1"/>
  <c r="Q22" i="1"/>
  <c r="Q17" i="1"/>
  <c r="V17" i="1" s="1"/>
  <c r="Q16" i="1"/>
  <c r="Q14" i="1"/>
  <c r="V14" i="1" s="1"/>
  <c r="Q9" i="1"/>
  <c r="Q8" i="1"/>
  <c r="R79" i="1"/>
  <c r="R71" i="1"/>
  <c r="V71" i="1" s="1"/>
  <c r="R63" i="1"/>
  <c r="R55" i="1"/>
  <c r="R47" i="1"/>
  <c r="R39" i="1"/>
  <c r="R31" i="1"/>
  <c r="R23" i="1"/>
  <c r="V23" i="1" s="1"/>
  <c r="R15" i="1"/>
  <c r="R75" i="1"/>
  <c r="V75" i="1" s="1"/>
  <c r="R67" i="1"/>
  <c r="R59" i="1"/>
  <c r="V59" i="1" s="1"/>
  <c r="R51" i="1"/>
  <c r="R41" i="1"/>
  <c r="R35" i="1"/>
  <c r="R27" i="1"/>
  <c r="V27" i="1" s="1"/>
  <c r="R19" i="1"/>
  <c r="R11" i="1"/>
  <c r="V11" i="1" s="1"/>
  <c r="V26" i="1"/>
  <c r="V78" i="1"/>
  <c r="V77" i="1"/>
  <c r="V76" i="1"/>
  <c r="V72" i="1"/>
  <c r="V70" i="1"/>
  <c r="V66" i="1"/>
  <c r="V65" i="1"/>
  <c r="V61" i="1"/>
  <c r="V60" i="1"/>
  <c r="V57" i="1"/>
  <c r="V56" i="1"/>
  <c r="V54" i="1"/>
  <c r="V50" i="1"/>
  <c r="V49" i="1"/>
  <c r="V45" i="1"/>
  <c r="V44" i="1"/>
  <c r="V79" i="1"/>
  <c r="V67" i="1"/>
  <c r="V63" i="1"/>
  <c r="V55" i="1"/>
  <c r="V51" i="1"/>
  <c r="V47" i="1"/>
  <c r="V29" i="1"/>
  <c r="V31" i="1"/>
  <c r="V33" i="1"/>
  <c r="V34" i="1"/>
  <c r="V35" i="1"/>
  <c r="V37" i="1"/>
  <c r="V38" i="1"/>
  <c r="V39" i="1"/>
  <c r="V40" i="1"/>
  <c r="V41" i="1"/>
  <c r="V9" i="1"/>
  <c r="V25" i="1"/>
  <c r="V13" i="1"/>
  <c r="V8" i="1"/>
  <c r="V16" i="1"/>
  <c r="V20" i="1"/>
  <c r="V15" i="1"/>
  <c r="V19" i="1"/>
  <c r="V10" i="1"/>
  <c r="V22" i="1"/>
</calcChain>
</file>

<file path=xl/sharedStrings.xml><?xml version="1.0" encoding="utf-8"?>
<sst xmlns="http://schemas.openxmlformats.org/spreadsheetml/2006/main" count="610" uniqueCount="133">
  <si>
    <t xml:space="preserve">PROCESO OPERACIONES Y MANTENIMIENTO </t>
  </si>
  <si>
    <t xml:space="preserve">FOR-OPEM- </t>
  </si>
  <si>
    <t xml:space="preserve">INFORME SEMANAL ÁREA DE OPERACIONES </t>
  </si>
  <si>
    <t xml:space="preserve">VERSIÓN 0 </t>
  </si>
  <si>
    <t xml:space="preserve">PÁGINA 1 DE 1 </t>
  </si>
  <si>
    <t xml:space="preserve">NOMBRE DE LA ENTIDAD </t>
  </si>
  <si>
    <t xml:space="preserve">UNIVERSIDAD DISTRITAL </t>
  </si>
  <si>
    <t>NUMERO DE CONTRATO U ORDEN</t>
  </si>
  <si>
    <t xml:space="preserve">ITEM </t>
  </si>
  <si>
    <t xml:space="preserve">FECHA DEL SERVICIO </t>
  </si>
  <si>
    <t xml:space="preserve">PLACA FIJA </t>
  </si>
  <si>
    <t>PLACA RELEVO</t>
  </si>
  <si>
    <t>NOMBRE DEL CONDUCTOR</t>
  </si>
  <si>
    <t>CONTACTO</t>
  </si>
  <si>
    <t>CIUDAD PROYECTO</t>
  </si>
  <si>
    <t>DEPENDENCIA</t>
  </si>
  <si>
    <t xml:space="preserve">ORIGEN </t>
  </si>
  <si>
    <t xml:space="preserve">DESTINO </t>
  </si>
  <si>
    <t xml:space="preserve">TIPO DE SERVICIO RURAL 
( COLOCAR R) </t>
  </si>
  <si>
    <t>HORA INICIO</t>
  </si>
  <si>
    <t>HORA FINALIZACIÓN</t>
  </si>
  <si>
    <t xml:space="preserve">TOTAL HORAS </t>
  </si>
  <si>
    <t>TOTAL HORAS EXTRAS</t>
  </si>
  <si>
    <t>DOMINICAL O FESTIVO</t>
  </si>
  <si>
    <t>VALOR DIA DE SERVICIO URBANO</t>
  </si>
  <si>
    <t xml:space="preserve">VALOR DIA RURAL </t>
  </si>
  <si>
    <t xml:space="preserve">VALOR DIA DOMINGOS Y FESTIVOS </t>
  </si>
  <si>
    <t>TOTAL VALOR HORAS ADICIONALES</t>
  </si>
  <si>
    <t>TOTAL VALOR DOMINGOS Y FESTIVOS</t>
  </si>
  <si>
    <t>TOTAL SERVICIO</t>
  </si>
  <si>
    <t>UTILIDAD ANTES DE IMPUESTOS</t>
  </si>
  <si>
    <t>KYP175</t>
  </si>
  <si>
    <t>ANCIZAR LOPEZ</t>
  </si>
  <si>
    <t>BOGOTA</t>
  </si>
  <si>
    <t>FACULTAD DE ARTES ASAB</t>
  </si>
  <si>
    <t>U</t>
  </si>
  <si>
    <t>LSZ498</t>
  </si>
  <si>
    <t>WILSON ROJAS</t>
  </si>
  <si>
    <t>FACULTAD CIENCIAS DE LA SALUD</t>
  </si>
  <si>
    <t>LSY256</t>
  </si>
  <si>
    <t>JORGE NIÑO</t>
  </si>
  <si>
    <t>FACULTAD CIENCIAS MAT Y NAT</t>
  </si>
  <si>
    <t>LSY439</t>
  </si>
  <si>
    <t>FACULTAD MEDIO AMBIENTE</t>
  </si>
  <si>
    <t>R</t>
  </si>
  <si>
    <t>EDWIN ALMEIRO DAZA GARZON</t>
  </si>
  <si>
    <t>CRA27 ·45 A16</t>
  </si>
  <si>
    <t>VARIAS SEDES U/D</t>
  </si>
  <si>
    <t>CALERA</t>
  </si>
  <si>
    <t>VIVERO-CALERA</t>
  </si>
  <si>
    <t>PAIBA</t>
  </si>
  <si>
    <t>CALERA-VIERO</t>
  </si>
  <si>
    <t>PAIBA-VIVERO-CALERA</t>
  </si>
  <si>
    <t>VIVERO-PAIBA</t>
  </si>
  <si>
    <t>VIVERO</t>
  </si>
  <si>
    <t>PAIBA-VIVERO-PAIBA</t>
  </si>
  <si>
    <t>Cra 53 ·123 - 34</t>
  </si>
  <si>
    <t>Cll 13 Cra 32</t>
  </si>
  <si>
    <t>Cra 93 Cll 52</t>
  </si>
  <si>
    <t>Cra 93 Cll 13</t>
  </si>
  <si>
    <t xml:space="preserve">Cra 93 Cll 52 </t>
  </si>
  <si>
    <t>Cra 4ta 16 75</t>
  </si>
  <si>
    <t>FACULTAD ARTES</t>
  </si>
  <si>
    <t>Cra 69 Clle 49</t>
  </si>
  <si>
    <t>PAIVA</t>
  </si>
  <si>
    <t>COMPENSAR 68</t>
  </si>
  <si>
    <t xml:space="preserve">MIN EDUCACION </t>
  </si>
  <si>
    <t>VIVERO-PAIBA-CALERA</t>
  </si>
  <si>
    <t xml:space="preserve">FOR-OPEM-031 </t>
  </si>
  <si>
    <t xml:space="preserve">ACTA DE FACTURACIÓN </t>
  </si>
  <si>
    <t>SERVICIOS ORDEN DE COMPRA N 108285</t>
  </si>
  <si>
    <t>GUX968</t>
  </si>
  <si>
    <t>GVK186</t>
  </si>
  <si>
    <t>JTQ047</t>
  </si>
  <si>
    <t>JTR555</t>
  </si>
  <si>
    <t>JTS113</t>
  </si>
  <si>
    <t>DIAS TRABAJADOS</t>
  </si>
  <si>
    <t xml:space="preserve">KILOMETRAJE RECORRIDO </t>
  </si>
  <si>
    <t>LSY426</t>
  </si>
  <si>
    <t>LSY428</t>
  </si>
  <si>
    <t>GUW089</t>
  </si>
  <si>
    <t>TOTAL OPERACION JULIO</t>
  </si>
  <si>
    <t>PROCESO DE GESTIÓN OPERACIONES Y MANTENIMIENTO</t>
  </si>
  <si>
    <t>FOR-OPEM-26</t>
  </si>
  <si>
    <t>VERSIÓN 00</t>
  </si>
  <si>
    <t>Página 1 de 2</t>
  </si>
  <si>
    <t xml:space="preserve">LIQUIDADOR CUENTAS DE COBRO </t>
  </si>
  <si>
    <t>ITEM</t>
  </si>
  <si>
    <t>PLACA DEL VEHICULO</t>
  </si>
  <si>
    <t>NOMBRE PROVEEDOR</t>
  </si>
  <si>
    <t>CEDULA DE CIUDADANIA/
RUT</t>
  </si>
  <si>
    <t>POR CONCEPTO DE</t>
  </si>
  <si>
    <t>PERIODO DE SERVICIO</t>
  </si>
  <si>
    <t xml:space="preserve">TIPO DE VEHICULO </t>
  </si>
  <si>
    <t>N° DE DIAS TRABAJADOS</t>
  </si>
  <si>
    <t>VALOR MES</t>
  </si>
  <si>
    <t xml:space="preserve">VALOR DIA </t>
  </si>
  <si>
    <t xml:space="preserve">TOTAL CUENTA </t>
  </si>
  <si>
    <t>RETEFUENTE 3,5%</t>
  </si>
  <si>
    <t>RETEICA</t>
  </si>
  <si>
    <t xml:space="preserve">PEAJES </t>
  </si>
  <si>
    <t>TOTAL DE DESCUENTOS</t>
  </si>
  <si>
    <t xml:space="preserve">TOTAL A PAGAR </t>
  </si>
  <si>
    <t>SERVICIO DE TRANSPORTE ESPECIAL</t>
  </si>
  <si>
    <t>JUNIO</t>
  </si>
  <si>
    <t>FLOR DANDERINO</t>
  </si>
  <si>
    <t>BAHIA CLASS 256</t>
  </si>
  <si>
    <t>TRANSABANA</t>
  </si>
  <si>
    <t>TRANSSABNA</t>
  </si>
  <si>
    <t xml:space="preserve">SERVICIOS ORDEN DE COMPRA </t>
  </si>
  <si>
    <t>PROPIETARIO</t>
  </si>
  <si>
    <t>TIPOLOGIA</t>
  </si>
  <si>
    <t>TIPO SERVICIO</t>
  </si>
  <si>
    <t>DIAS HABILES LABORADOS</t>
  </si>
  <si>
    <t>HORAS LABORADAS</t>
  </si>
  <si>
    <t xml:space="preserve">TOTAL A FACTURAR </t>
  </si>
  <si>
    <t>ESPERANZA DANDERINO</t>
  </si>
  <si>
    <t>HIBRIDO</t>
  </si>
  <si>
    <t>URBANO</t>
  </si>
  <si>
    <t>BAHIA CLASS</t>
  </si>
  <si>
    <t xml:space="preserve">LSY439 </t>
  </si>
  <si>
    <t>TRANSSABANA</t>
  </si>
  <si>
    <t>RURAL</t>
  </si>
  <si>
    <t>GRAN TOTAL</t>
  </si>
  <si>
    <t>FACTURACION UNIVERSIDAD DISTRITAL FRANCISCO JOSE DE CALDAS</t>
  </si>
  <si>
    <t>NIT UNION TEMPORAL ALIANZA TRANSNACIONAL</t>
  </si>
  <si>
    <t>Etiquetas de fila</t>
  </si>
  <si>
    <t>Total general</t>
  </si>
  <si>
    <t xml:space="preserve">Cuenta de PLACA FIJA </t>
  </si>
  <si>
    <t xml:space="preserve">Suma de TOTAL HORAS </t>
  </si>
  <si>
    <t>Suma de TOTAL SERVICIO</t>
  </si>
  <si>
    <t>SERVICIO MES DE JUNIO DE 2024</t>
  </si>
  <si>
    <t>NOMBRE COORDINADOR: ANDRES RUBIANO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</si>
</sst>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[$-F800]dddd\,\ mmmm\ dd\,\ yyyy"/>
    <numFmt numFmtId="167" formatCode="[$-F400]h:mm:ss\ AM/PM"/>
    <numFmt numFmtId="168" formatCode="&quot; $&quot;* #,##0&quot; &quot;;&quot;-$&quot;* #,##0&quot; &quot;;&quot; $&quot;* &quot;- &quot;;&quot; &quot;@&quot; &quot;"/>
    <numFmt numFmtId="169" formatCode="&quot; $ &quot;* #,##0&quot; &quot;;&quot; $ &quot;* &quot;(&quot;#,##0&quot;)&quot;;&quot; $ &quot;* &quot;-&quot;#&quot; &quot;;&quot; &quot;@&quot; &quot;"/>
    <numFmt numFmtId="170" formatCode="&quot; &quot;[$$-240A]&quot; &quot;* #,##0.00&quot; &quot;;&quot;-&quot;[$$-240A]&quot; &quot;* #,##0.00&quot; &quot;;&quot; &quot;[$$-240A]&quot; &quot;* &quot;-&quot;#&quot; &quot;;&quot; &quot;@&quot; &quot;"/>
    <numFmt numFmtId="171" formatCode="&quot; $ &quot;#,##0&quot; &quot;;&quot; $ (&quot;#,##0&quot;)&quot;;&quot; $ -&quot;00&quot; &quot;;&quot; &quot;@&quot; &quot;"/>
    <numFmt numFmtId="172" formatCode="0.00000"/>
    <numFmt numFmtId="173" formatCode="&quot; $ &quot;#,##0&quot; &quot;;&quot;-$ &quot;#,##0&quot; &quot;;&quot; $ -&quot;00&quot; &quot;;&quot; &quot;@"/>
    <numFmt numFmtId="174" formatCode="&quot; &quot;[$$-240A]&quot; &quot;* #,##0&quot; &quot;;&quot;-&quot;[$$-240A]&quot; &quot;* #,##0&quot; &quot;;&quot; &quot;[$$-240A]&quot; &quot;* &quot;-&quot;#&quot; &quot;;&quot; &quot;@&quot; &quot;"/>
    <numFmt numFmtId="175" formatCode="_-[$$-240A]\ * #,##0_-;\-[$$-240A]\ * #,##0_-;_-[$$-240A]\ * &quot;-&quot;_-;_-@_-"/>
    <numFmt numFmtId="176" formatCode="_-[$$-240A]\ * #,##0.00_-;\-[$$-240A]\ * #,##0.00_-;_-[$$-240A]\ * &quot;-&quot;_-;_-@_-"/>
    <numFmt numFmtId="177" formatCode="&quot; &quot;[$$-240A]&quot; &quot;* #,##0.00&quot; &quot;;&quot;-&quot;[$$-240A]&quot; &quot;* #,##0.00&quot; &quot;;&quot; &quot;[$$-240A]&quot; &quot;* &quot;-&quot;#.00&quot; &quot;;&quot; &quot;@&quot; &quot;"/>
  </numFmts>
  <fonts count="25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D9D9D9"/>
        <bgColor rgb="FFD9D9D9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5" fillId="0" borderId="0" applyNumberFormat="0" applyBorder="0" applyProtection="0"/>
    <xf numFmtId="168" fontId="18" fillId="0" borderId="0" applyFont="0" applyFill="0" applyBorder="0" applyAlignment="0" applyProtection="0"/>
    <xf numFmtId="0" fontId="8" fillId="0" borderId="0" applyNumberFormat="0" applyBorder="0" applyProtection="0"/>
    <xf numFmtId="0" fontId="20" fillId="0" borderId="0" applyNumberFormat="0" applyBorder="0" applyProtection="0"/>
    <xf numFmtId="0" fontId="2" fillId="0" borderId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2" fontId="4" fillId="0" borderId="0" applyFont="0" applyFill="0" applyBorder="0" applyAlignment="0" applyProtection="0"/>
  </cellStyleXfs>
  <cellXfs count="152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5" fontId="0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0" fontId="6" fillId="4" borderId="1" xfId="0" applyNumberFormat="1" applyFont="1" applyFill="1" applyBorder="1" applyAlignment="1">
      <alignment horizontal="center" vertical="center" wrapText="1"/>
    </xf>
    <xf numFmtId="44" fontId="6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 wrapText="1"/>
    </xf>
    <xf numFmtId="46" fontId="9" fillId="2" borderId="1" xfId="0" applyNumberFormat="1" applyFont="1" applyFill="1" applyBorder="1" applyAlignment="1">
      <alignment horizontal="center" vertical="center" wrapText="1"/>
    </xf>
    <xf numFmtId="8" fontId="9" fillId="0" borderId="1" xfId="0" applyNumberFormat="1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0" fontId="16" fillId="8" borderId="1" xfId="7" applyFont="1" applyFill="1" applyBorder="1" applyAlignment="1">
      <alignment horizontal="center" vertical="center"/>
    </xf>
    <xf numFmtId="0" fontId="16" fillId="8" borderId="1" xfId="7" applyFont="1" applyFill="1" applyBorder="1" applyAlignment="1">
      <alignment horizontal="center" vertical="center" wrapText="1"/>
    </xf>
    <xf numFmtId="168" fontId="19" fillId="9" borderId="1" xfId="8" applyFont="1" applyFill="1" applyBorder="1" applyAlignment="1">
      <alignment horizontal="center" vertical="center" wrapText="1"/>
    </xf>
    <xf numFmtId="169" fontId="19" fillId="9" borderId="1" xfId="9" applyNumberFormat="1" applyFont="1" applyFill="1" applyBorder="1" applyAlignment="1">
      <alignment horizontal="center" vertical="center" wrapText="1"/>
    </xf>
    <xf numFmtId="169" fontId="16" fillId="8" borderId="1" xfId="7" applyNumberFormat="1" applyFont="1" applyFill="1" applyBorder="1" applyAlignment="1">
      <alignment horizontal="center" vertical="center" wrapText="1"/>
    </xf>
    <xf numFmtId="0" fontId="16" fillId="8" borderId="23" xfId="7" applyFont="1" applyFill="1" applyBorder="1" applyAlignment="1">
      <alignment horizontal="center" vertical="center" wrapText="1"/>
    </xf>
    <xf numFmtId="0" fontId="16" fillId="8" borderId="24" xfId="7" applyFont="1" applyFill="1" applyBorder="1" applyAlignment="1">
      <alignment horizontal="center" vertical="center" wrapText="1"/>
    </xf>
    <xf numFmtId="0" fontId="0" fillId="0" borderId="1" xfId="9" applyFont="1" applyBorder="1" applyAlignment="1">
      <alignment vertical="center" wrapText="1"/>
    </xf>
    <xf numFmtId="15" fontId="0" fillId="0" borderId="1" xfId="9" applyNumberFormat="1" applyFont="1" applyBorder="1" applyAlignment="1">
      <alignment horizontal="center" vertical="center"/>
    </xf>
    <xf numFmtId="10" fontId="0" fillId="0" borderId="2" xfId="9" applyNumberFormat="1" applyFont="1" applyBorder="1" applyAlignment="1">
      <alignment horizontal="center" vertical="center"/>
    </xf>
    <xf numFmtId="171" fontId="0" fillId="0" borderId="4" xfId="9" applyNumberFormat="1" applyFont="1" applyBorder="1" applyAlignment="1">
      <alignment horizontal="center" vertical="center"/>
    </xf>
    <xf numFmtId="0" fontId="0" fillId="0" borderId="4" xfId="10" applyFont="1" applyBorder="1" applyAlignment="1">
      <alignment horizontal="center" vertical="center"/>
    </xf>
    <xf numFmtId="172" fontId="0" fillId="0" borderId="4" xfId="9" applyNumberFormat="1" applyFont="1" applyBorder="1" applyAlignment="1">
      <alignment horizontal="center" vertical="center"/>
    </xf>
    <xf numFmtId="173" fontId="0" fillId="0" borderId="4" xfId="9" applyNumberFormat="1" applyFont="1" applyBorder="1" applyAlignment="1">
      <alignment horizontal="center" vertical="center"/>
    </xf>
    <xf numFmtId="0" fontId="2" fillId="5" borderId="0" xfId="11" applyFill="1" applyAlignment="1">
      <alignment horizontal="center" vertical="center"/>
    </xf>
    <xf numFmtId="167" fontId="2" fillId="2" borderId="0" xfId="11" applyNumberFormat="1" applyFill="1"/>
    <xf numFmtId="0" fontId="2" fillId="2" borderId="0" xfId="11" applyFill="1"/>
    <xf numFmtId="0" fontId="10" fillId="2" borderId="0" xfId="11" applyFont="1" applyFill="1" applyAlignment="1">
      <alignment vertical="center"/>
    </xf>
    <xf numFmtId="167" fontId="10" fillId="2" borderId="0" xfId="11" applyNumberFormat="1" applyFont="1" applyFill="1" applyAlignment="1">
      <alignment vertical="center"/>
    </xf>
    <xf numFmtId="0" fontId="2" fillId="5" borderId="0" xfId="11" applyFill="1" applyAlignment="1">
      <alignment horizontal="center" wrapText="1"/>
    </xf>
    <xf numFmtId="0" fontId="2" fillId="5" borderId="0" xfId="11" applyFill="1"/>
    <xf numFmtId="0" fontId="12" fillId="6" borderId="0" xfId="11" applyFont="1" applyFill="1" applyAlignment="1">
      <alignment vertical="center"/>
    </xf>
    <xf numFmtId="0" fontId="12" fillId="6" borderId="0" xfId="11" applyFont="1" applyFill="1" applyAlignment="1">
      <alignment vertical="center" wrapText="1"/>
    </xf>
    <xf numFmtId="0" fontId="2" fillId="5" borderId="0" xfId="11" applyFill="1" applyAlignment="1">
      <alignment vertical="center"/>
    </xf>
    <xf numFmtId="0" fontId="13" fillId="5" borderId="0" xfId="14" applyFill="1" applyBorder="1" applyAlignment="1">
      <alignment wrapText="1"/>
    </xf>
    <xf numFmtId="43" fontId="0" fillId="5" borderId="0" xfId="15" applyFont="1" applyFill="1" applyBorder="1" applyAlignment="1">
      <alignment vertical="center"/>
    </xf>
    <xf numFmtId="164" fontId="12" fillId="6" borderId="0" xfId="15" applyNumberFormat="1" applyFont="1" applyFill="1" applyBorder="1" applyAlignment="1">
      <alignment vertical="center"/>
    </xf>
    <xf numFmtId="0" fontId="17" fillId="8" borderId="1" xfId="7" applyFont="1" applyFill="1" applyBorder="1" applyAlignment="1">
      <alignment horizontal="left" vertical="center" wrapText="1"/>
    </xf>
    <xf numFmtId="0" fontId="16" fillId="8" borderId="1" xfId="7" applyFont="1" applyFill="1" applyBorder="1" applyAlignment="1">
      <alignment horizontal="left" vertical="center" wrapText="1"/>
    </xf>
    <xf numFmtId="0" fontId="2" fillId="0" borderId="0" xfId="11"/>
    <xf numFmtId="0" fontId="2" fillId="0" borderId="1" xfId="1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" fillId="0" borderId="1" xfId="11" applyBorder="1" applyAlignment="1">
      <alignment horizontal="left" vertical="center"/>
    </xf>
    <xf numFmtId="42" fontId="2" fillId="0" borderId="1" xfId="11" applyNumberFormat="1" applyBorder="1"/>
    <xf numFmtId="174" fontId="2" fillId="0" borderId="1" xfId="11" applyNumberFormat="1" applyBorder="1" applyAlignment="1">
      <alignment horizontal="center" vertical="center"/>
    </xf>
    <xf numFmtId="170" fontId="2" fillId="0" borderId="1" xfId="11" applyNumberForma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75" fontId="22" fillId="0" borderId="1" xfId="0" applyNumberFormat="1" applyFont="1" applyBorder="1" applyAlignment="1">
      <alignment vertical="center" wrapText="1"/>
    </xf>
    <xf numFmtId="0" fontId="2" fillId="10" borderId="1" xfId="11" applyFill="1" applyBorder="1" applyAlignment="1">
      <alignment horizontal="center" vertical="center"/>
    </xf>
    <xf numFmtId="0" fontId="2" fillId="10" borderId="1" xfId="11" applyFill="1" applyBorder="1" applyAlignment="1">
      <alignment wrapText="1"/>
    </xf>
    <xf numFmtId="0" fontId="2" fillId="10" borderId="1" xfId="11" applyFill="1" applyBorder="1" applyAlignment="1">
      <alignment horizontal="left"/>
    </xf>
    <xf numFmtId="0" fontId="0" fillId="10" borderId="1" xfId="9" applyFont="1" applyFill="1" applyBorder="1" applyAlignment="1">
      <alignment vertical="center" wrapText="1"/>
    </xf>
    <xf numFmtId="15" fontId="0" fillId="10" borderId="1" xfId="9" applyNumberFormat="1" applyFont="1" applyFill="1" applyBorder="1" applyAlignment="1">
      <alignment horizontal="center" vertical="center"/>
    </xf>
    <xf numFmtId="0" fontId="2" fillId="10" borderId="1" xfId="11" applyFill="1" applyBorder="1"/>
    <xf numFmtId="0" fontId="6" fillId="10" borderId="1" xfId="11" applyFont="1" applyFill="1" applyBorder="1" applyAlignment="1">
      <alignment horizontal="center"/>
    </xf>
    <xf numFmtId="42" fontId="6" fillId="10" borderId="1" xfId="11" applyNumberFormat="1" applyFont="1" applyFill="1" applyBorder="1"/>
    <xf numFmtId="0" fontId="6" fillId="10" borderId="1" xfId="11" applyFont="1" applyFill="1" applyBorder="1"/>
    <xf numFmtId="170" fontId="6" fillId="10" borderId="1" xfId="11" applyNumberFormat="1" applyFont="1" applyFill="1" applyBorder="1"/>
    <xf numFmtId="0" fontId="6" fillId="10" borderId="8" xfId="11" applyFont="1" applyFill="1" applyBorder="1"/>
    <xf numFmtId="0" fontId="2" fillId="10" borderId="0" xfId="11" applyFill="1"/>
    <xf numFmtId="0" fontId="2" fillId="0" borderId="0" xfId="11" applyAlignment="1">
      <alignment wrapText="1"/>
    </xf>
    <xf numFmtId="0" fontId="2" fillId="0" borderId="0" xfId="11" applyAlignment="1">
      <alignment horizontal="left"/>
    </xf>
    <xf numFmtId="0" fontId="2" fillId="2" borderId="1" xfId="11" applyFill="1" applyBorder="1"/>
    <xf numFmtId="176" fontId="2" fillId="0" borderId="1" xfId="11" applyNumberFormat="1" applyBorder="1" applyAlignment="1">
      <alignment horizontal="center" vertical="center"/>
    </xf>
    <xf numFmtId="177" fontId="2" fillId="0" borderId="1" xfId="11" applyNumberFormat="1" applyBorder="1" applyAlignment="1">
      <alignment horizontal="center" vertical="center"/>
    </xf>
    <xf numFmtId="165" fontId="22" fillId="2" borderId="0" xfId="0" applyNumberFormat="1" applyFont="1" applyFill="1" applyAlignment="1">
      <alignment horizontal="center" vertical="center" wrapText="1"/>
    </xf>
    <xf numFmtId="0" fontId="5" fillId="0" borderId="7" xfId="1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5" xfId="11" applyBorder="1" applyAlignment="1">
      <alignment horizontal="center"/>
    </xf>
    <xf numFmtId="0" fontId="2" fillId="0" borderId="6" xfId="11" applyBorder="1" applyAlignment="1">
      <alignment horizontal="center"/>
    </xf>
    <xf numFmtId="0" fontId="2" fillId="0" borderId="9" xfId="11" applyBorder="1" applyAlignment="1">
      <alignment horizontal="center"/>
    </xf>
    <xf numFmtId="0" fontId="2" fillId="0" borderId="10" xfId="11" applyBorder="1" applyAlignment="1">
      <alignment horizontal="center"/>
    </xf>
    <xf numFmtId="0" fontId="2" fillId="0" borderId="11" xfId="11" applyBorder="1" applyAlignment="1">
      <alignment horizontal="center"/>
    </xf>
    <xf numFmtId="0" fontId="2" fillId="0" borderId="12" xfId="11" applyBorder="1" applyAlignment="1">
      <alignment horizontal="center"/>
    </xf>
    <xf numFmtId="0" fontId="6" fillId="0" borderId="1" xfId="11" applyFont="1" applyBorder="1" applyAlignment="1">
      <alignment horizontal="center" vertical="center"/>
    </xf>
    <xf numFmtId="0" fontId="16" fillId="8" borderId="2" xfId="7" applyFont="1" applyFill="1" applyBorder="1" applyAlignment="1">
      <alignment horizontal="center" vertical="center" wrapText="1"/>
    </xf>
    <xf numFmtId="0" fontId="16" fillId="8" borderId="4" xfId="7" applyFont="1" applyFill="1" applyBorder="1" applyAlignment="1">
      <alignment horizontal="center" vertical="center" wrapText="1"/>
    </xf>
    <xf numFmtId="0" fontId="2" fillId="0" borderId="13" xfId="11" applyBorder="1" applyAlignment="1">
      <alignment vertical="center" wrapText="1"/>
    </xf>
    <xf numFmtId="0" fontId="2" fillId="0" borderId="14" xfId="11" applyBorder="1" applyAlignment="1">
      <alignment vertical="center" wrapText="1"/>
    </xf>
    <xf numFmtId="0" fontId="2" fillId="0" borderId="16" xfId="11" applyBorder="1" applyAlignment="1">
      <alignment vertical="center" wrapText="1"/>
    </xf>
    <xf numFmtId="0" fontId="2" fillId="0" borderId="17" xfId="11" applyBorder="1" applyAlignment="1">
      <alignment vertical="center" wrapText="1"/>
    </xf>
    <xf numFmtId="0" fontId="2" fillId="0" borderId="18" xfId="11" applyBorder="1" applyAlignment="1">
      <alignment vertical="center" wrapText="1"/>
    </xf>
    <xf numFmtId="0" fontId="2" fillId="0" borderId="19" xfId="11" applyBorder="1" applyAlignment="1">
      <alignment vertical="center" wrapText="1"/>
    </xf>
    <xf numFmtId="0" fontId="14" fillId="0" borderId="13" xfId="11" applyFont="1" applyBorder="1" applyAlignment="1">
      <alignment horizontal="center" vertical="center" wrapText="1"/>
    </xf>
    <xf numFmtId="0" fontId="14" fillId="0" borderId="15" xfId="11" applyFont="1" applyBorder="1" applyAlignment="1">
      <alignment horizontal="center" vertical="center" wrapText="1"/>
    </xf>
    <xf numFmtId="0" fontId="14" fillId="0" borderId="14" xfId="11" applyFont="1" applyBorder="1" applyAlignment="1">
      <alignment horizontal="center" vertical="center" wrapText="1"/>
    </xf>
    <xf numFmtId="0" fontId="14" fillId="0" borderId="16" xfId="11" applyFont="1" applyBorder="1" applyAlignment="1">
      <alignment horizontal="center" vertical="center" wrapText="1"/>
    </xf>
    <xf numFmtId="0" fontId="14" fillId="0" borderId="0" xfId="11" applyFont="1" applyAlignment="1">
      <alignment horizontal="center" vertical="center" wrapText="1"/>
    </xf>
    <xf numFmtId="0" fontId="14" fillId="0" borderId="17" xfId="11" applyFont="1" applyBorder="1" applyAlignment="1">
      <alignment horizontal="center" vertical="center" wrapText="1"/>
    </xf>
    <xf numFmtId="0" fontId="14" fillId="0" borderId="18" xfId="11" applyFont="1" applyBorder="1" applyAlignment="1">
      <alignment horizontal="center" vertical="center" wrapText="1"/>
    </xf>
    <xf numFmtId="0" fontId="14" fillId="0" borderId="22" xfId="11" applyFont="1" applyBorder="1" applyAlignment="1">
      <alignment horizontal="center" vertical="center" wrapText="1"/>
    </xf>
    <xf numFmtId="0" fontId="14" fillId="0" borderId="19" xfId="11" applyFont="1" applyBorder="1" applyAlignment="1">
      <alignment horizontal="center" vertical="center" wrapText="1"/>
    </xf>
    <xf numFmtId="0" fontId="14" fillId="7" borderId="20" xfId="11" applyFont="1" applyFill="1" applyBorder="1" applyAlignment="1">
      <alignment horizontal="center" vertical="center" wrapText="1"/>
    </xf>
    <xf numFmtId="0" fontId="14" fillId="7" borderId="21" xfId="11" applyFont="1" applyFill="1" applyBorder="1" applyAlignment="1">
      <alignment horizontal="center" vertical="center" wrapText="1"/>
    </xf>
    <xf numFmtId="0" fontId="14" fillId="7" borderId="13" xfId="11" applyFont="1" applyFill="1" applyBorder="1" applyAlignment="1">
      <alignment horizontal="center" vertical="center" wrapText="1"/>
    </xf>
    <xf numFmtId="0" fontId="14" fillId="7" borderId="14" xfId="11" applyFont="1" applyFill="1" applyBorder="1" applyAlignment="1">
      <alignment horizontal="center" vertical="center" wrapText="1"/>
    </xf>
    <xf numFmtId="0" fontId="14" fillId="7" borderId="16" xfId="11" applyFont="1" applyFill="1" applyBorder="1" applyAlignment="1">
      <alignment horizontal="center" vertical="center" wrapText="1"/>
    </xf>
    <xf numFmtId="0" fontId="14" fillId="7" borderId="17" xfId="11" applyFont="1" applyFill="1" applyBorder="1" applyAlignment="1">
      <alignment horizontal="center" vertical="center" wrapText="1"/>
    </xf>
    <xf numFmtId="0" fontId="14" fillId="7" borderId="18" xfId="11" applyFont="1" applyFill="1" applyBorder="1" applyAlignment="1">
      <alignment horizontal="center" vertical="center" wrapText="1"/>
    </xf>
    <xf numFmtId="0" fontId="14" fillId="7" borderId="19" xfId="11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46" fontId="0" fillId="5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0" fontId="12" fillId="6" borderId="0" xfId="0" applyFont="1" applyFill="1" applyAlignment="1">
      <alignment horizontal="right" vertical="center"/>
    </xf>
    <xf numFmtId="0" fontId="12" fillId="6" borderId="0" xfId="16" applyNumberFormat="1" applyFont="1" applyFill="1" applyBorder="1" applyAlignment="1">
      <alignment horizontal="center" vertical="center"/>
    </xf>
    <xf numFmtId="46" fontId="12" fillId="6" borderId="0" xfId="16" applyNumberFormat="1" applyFont="1" applyFill="1" applyBorder="1" applyAlignment="1">
      <alignment horizontal="center" vertical="center"/>
    </xf>
    <xf numFmtId="42" fontId="12" fillId="6" borderId="0" xfId="16" applyFont="1" applyFill="1" applyBorder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44" fontId="9" fillId="2" borderId="1" xfId="0" applyNumberFormat="1" applyFont="1" applyFill="1" applyBorder="1" applyAlignment="1">
      <alignment horizontal="center" vertical="center" wrapText="1"/>
    </xf>
    <xf numFmtId="8" fontId="9" fillId="2" borderId="1" xfId="0" applyNumberFormat="1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0" fontId="23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3" fillId="2" borderId="1" xfId="0" applyFont="1" applyFill="1" applyBorder="1" applyAlignment="1">
      <alignment horizontal="center" vertical="center"/>
    </xf>
    <xf numFmtId="20" fontId="23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4" fontId="1" fillId="0" borderId="1" xfId="1" applyFont="1" applyBorder="1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6" fontId="0" fillId="0" borderId="0" xfId="0" applyNumberFormat="1"/>
    <xf numFmtId="165" fontId="0" fillId="0" borderId="0" xfId="0" applyNumberFormat="1"/>
    <xf numFmtId="0" fontId="24" fillId="0" borderId="0" xfId="0" applyFont="1"/>
    <xf numFmtId="0" fontId="0" fillId="5" borderId="0" xfId="0" applyNumberFormat="1" applyFill="1" applyAlignment="1">
      <alignment horizontal="center" vertical="center"/>
    </xf>
  </cellXfs>
  <cellStyles count="17">
    <cellStyle name="Hipervínculo 2" xfId="14" xr:uid="{00000000-0005-0000-0000-000000000000}"/>
    <cellStyle name="Millares 2" xfId="2" xr:uid="{00000000-0005-0000-0000-000001000000}"/>
    <cellStyle name="Millares 2 2" xfId="15" xr:uid="{00000000-0005-0000-0000-000002000000}"/>
    <cellStyle name="Millares 3" xfId="6" xr:uid="{00000000-0005-0000-0000-000003000000}"/>
    <cellStyle name="Moneda" xfId="1" builtinId="4"/>
    <cellStyle name="Moneda [0]" xfId="16" builtinId="7"/>
    <cellStyle name="Moneda [0] 2" xfId="4" xr:uid="{00000000-0005-0000-0000-000005000000}"/>
    <cellStyle name="Moneda [0] 2 2" xfId="12" xr:uid="{00000000-0005-0000-0000-000006000000}"/>
    <cellStyle name="Moneda [0] 3" xfId="8" xr:uid="{00000000-0005-0000-0000-000007000000}"/>
    <cellStyle name="Normal" xfId="0" builtinId="0"/>
    <cellStyle name="Normal 2 2" xfId="3" xr:uid="{00000000-0005-0000-0000-000009000000}"/>
    <cellStyle name="Normal 2 2 2" xfId="11" xr:uid="{00000000-0005-0000-0000-00000A000000}"/>
    <cellStyle name="Normal 3" xfId="7" xr:uid="{00000000-0005-0000-0000-00000B000000}"/>
    <cellStyle name="Normal 4" xfId="10" xr:uid="{00000000-0005-0000-0000-00000C000000}"/>
    <cellStyle name="Normal 5" xfId="9" xr:uid="{00000000-0005-0000-0000-00000D000000}"/>
    <cellStyle name="Porcentaje 2" xfId="5" xr:uid="{00000000-0005-0000-0000-00000E000000}"/>
    <cellStyle name="Porcentaje 2 2" xfId="13" xr:uid="{00000000-0005-0000-0000-00000F000000}"/>
  </cellStyles>
  <dxfs count="14">
    <dxf>
      <fill>
        <patternFill patternType="solid">
          <fgColor rgb="FFFF0000"/>
          <bgColor rgb="FFFF00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numFmt numFmtId="31" formatCode="[h]:mm:ss"/>
    </dxf>
    <dxf>
      <numFmt numFmtId="165" formatCode="_-&quot;$&quot;\ * #,##0_-;\-&quot;$&quot;\ * #,##0_-;_-&quot;$&quot;\ * &quot;-&quot;??_-;_-@_-"/>
    </dxf>
    <dxf>
      <numFmt numFmtId="180" formatCode="_-&quot;$&quot;\ * #,##0.0_-;\-&quot;$&quot;\ * #,##0.0_-;_-&quot;$&quot;\ * &quot;-&quot;??_-;_-@_-"/>
    </dxf>
    <dxf>
      <numFmt numFmtId="165" formatCode="_-&quot;$&quot;\ * #,##0_-;\-&quot;$&quot;\ * #,##0_-;_-&quot;$&quot;\ * &quot;-&quot;??_-;_-@_-"/>
    </dxf>
    <dxf>
      <numFmt numFmtId="31" formatCode="[h]:mm:ss"/>
    </dxf>
    <dxf>
      <numFmt numFmtId="180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1" formatCode="[h]:mm:ss"/>
    </dxf>
    <dxf>
      <numFmt numFmtId="34" formatCode="_-&quot;$&quot;\ * #,##0.00_-;\-&quot;$&quot;\ * #,##0.00_-;_-&quot;$&quot;\ * &quot;-&quot;??_-;_-@_-"/>
    </dxf>
    <dxf>
      <numFmt numFmtId="31" formatCode="[h]:mm:ss"/>
    </dxf>
    <dxf>
      <numFmt numFmtId="31" formatCode="[h]:mm:ss"/>
    </dxf>
    <dxf>
      <numFmt numFmtId="31" formatCode="[h]:mm:ss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685800</xdr:colOff>
      <xdr:row>0</xdr:row>
      <xdr:rowOff>47625</xdr:rowOff>
    </xdr:from>
    <xdr:ext cx="2497092" cy="762000"/>
    <xdr:pic>
      <xdr:nvPicPr>
        <xdr:cNvPr id="4" name="Imagen 3">
          <a:extLst>
            <a:ext uri="{FF2B5EF4-FFF2-40B4-BE49-F238E27FC236}">
              <a16:creationId xmlns:a16="http://schemas.microsoft.com/office/drawing/2014/main" id="{4CF9F91D-E678-4514-84FA-95CE53713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47625"/>
          <a:ext cx="2497092" cy="762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47825" cy="1085850"/>
    <xdr:pic>
      <xdr:nvPicPr>
        <xdr:cNvPr id="2" name="Imagen 1">
          <a:extLst>
            <a:ext uri="{FF2B5EF4-FFF2-40B4-BE49-F238E27FC236}">
              <a16:creationId xmlns:a16="http://schemas.microsoft.com/office/drawing/2014/main" id="{B31A9C37-15E7-43B3-90D3-DB5995AE2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7825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1619250</xdr:colOff>
      <xdr:row>0</xdr:row>
      <xdr:rowOff>47625</xdr:rowOff>
    </xdr:from>
    <xdr:ext cx="1447800" cy="962025"/>
    <xdr:pic>
      <xdr:nvPicPr>
        <xdr:cNvPr id="3" name="Imagen 2">
          <a:extLst>
            <a:ext uri="{FF2B5EF4-FFF2-40B4-BE49-F238E27FC236}">
              <a16:creationId xmlns:a16="http://schemas.microsoft.com/office/drawing/2014/main" id="{F4E13569-EECB-4416-BF3F-27ACA2E3D285}"/>
            </a:ext>
            <a:ext uri="{147F2762-F138-4A5C-976F-8EAC2B608ADB}">
              <a16:predDERef xmlns:a16="http://schemas.microsoft.com/office/drawing/2014/main" pred="{36B7139C-29EE-4F1B-A2AD-593AB4ACC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47625"/>
          <a:ext cx="1447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114299</xdr:colOff>
      <xdr:row>1</xdr:row>
      <xdr:rowOff>94131</xdr:rowOff>
    </xdr:from>
    <xdr:ext cx="2038351" cy="686920"/>
    <xdr:pic>
      <xdr:nvPicPr>
        <xdr:cNvPr id="2" name="Imagen 1">
          <a:extLst>
            <a:ext uri="{FF2B5EF4-FFF2-40B4-BE49-F238E27FC236}">
              <a16:creationId xmlns:a16="http://schemas.microsoft.com/office/drawing/2014/main" id="{2DF6207D-BDA1-4400-B2D0-FCE68F4CB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284631"/>
          <a:ext cx="2038351" cy="68692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OPERACIONES%202020\FORMATOS%20OPERACIONES%202020\FORMATOS%20OPER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wnloads/05-2024%20PROV_ANJDE%20MA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DEN DE SERVICIO"/>
      <sheetName val="PLANILLA DE USO "/>
      <sheetName val="PREOPERATIVA "/>
      <sheetName val="inspeccion integral"/>
      <sheetName val="INDICE DE DOCUMENTOS"/>
      <sheetName val="SEG DE INSPECCIONES"/>
      <sheetName val="LEGALIZACION GASTOS "/>
      <sheetName val="LEGALIZACION DE PEAJES"/>
      <sheetName val="CHECK LIST"/>
      <sheetName val="CUADRO UTILZ. VEHICULAR"/>
      <sheetName val="HOJA DE VIDA MTTO "/>
      <sheetName val="ACTA DE FACTURACION 01"/>
      <sheetName val="PROVEEDORES "/>
      <sheetName val="FORMATO DE CUENTA DE COBRO "/>
      <sheetName val="Hoja1"/>
      <sheetName val="ORDEN_DE_SERVICIO"/>
      <sheetName val="PLANILLA_DE_USO_"/>
      <sheetName val="PREOPERATIVA_"/>
      <sheetName val="inspeccion_integral"/>
      <sheetName val="INDICE_DE_DOCUMENTOS"/>
      <sheetName val="SEG_DE_INSPECCIONES"/>
      <sheetName val="LEGALIZACION_GASTOS_"/>
      <sheetName val="LEGALIZACION_DE_PEAJES"/>
      <sheetName val="CHECK_LIST"/>
      <sheetName val="CUADRO_UTILZ__VEHICULAR"/>
      <sheetName val="HOJA_DE_VIDA_MTTO_"/>
      <sheetName val="ACTA_DE_FACTURACION_01"/>
      <sheetName val="PROVEEDORES_"/>
      <sheetName val="FORMATO_DE_CUENTA_DE_COBRO_"/>
      <sheetName val="ORDEN_DE_SERVICIO1"/>
      <sheetName val="PLANILLA_DE_USO_1"/>
      <sheetName val="PREOPERATIVA_1"/>
      <sheetName val="inspeccion_integral1"/>
      <sheetName val="INDICE_DE_DOCUMENTOS1"/>
      <sheetName val="SEG_DE_INSPECCIONES1"/>
      <sheetName val="LEGALIZACION_GASTOS_1"/>
      <sheetName val="LEGALIZACION_DE_PEAJES1"/>
      <sheetName val="CHECK_LIST1"/>
      <sheetName val="CUADRO_UTILZ__VEHICULAR1"/>
      <sheetName val="HOJA_DE_VIDA_MTTO_1"/>
      <sheetName val="ACTA_DE_FACTURACION_011"/>
      <sheetName val="PROVEEDORES_1"/>
      <sheetName val="FORMATO_DE_CUENTA_DE_COBRO_1"/>
      <sheetName val="ORDEN_DE_SERVICIO2"/>
      <sheetName val="PLANILLA_DE_USO_2"/>
      <sheetName val="PREOPERATIVA_2"/>
      <sheetName val="inspeccion_integral2"/>
      <sheetName val="INDICE_DE_DOCUMENTOS2"/>
      <sheetName val="SEG_DE_INSPECCIONES2"/>
      <sheetName val="LEGALIZACION_GASTOS_2"/>
      <sheetName val="LEGALIZACION_DE_PEAJES2"/>
      <sheetName val="CHECK_LIST2"/>
      <sheetName val="CUADRO_UTILZ__VEHICULAR2"/>
      <sheetName val="HOJA_DE_VIDA_MTTO_2"/>
      <sheetName val="ACTA_DE_FACTURACION_012"/>
      <sheetName val="PROVEEDORES_2"/>
      <sheetName val="FORMATO_DE_CUENTA_DE_COBRO_2"/>
      <sheetName val="ORDEN_DE_SERVICIO3"/>
      <sheetName val="PLANILLA_DE_USO_3"/>
      <sheetName val="PREOPERATIVA_3"/>
      <sheetName val="inspeccion_integral3"/>
      <sheetName val="INDICE_DE_DOCUMENTOS3"/>
      <sheetName val="SEG_DE_INSPECCIONES3"/>
      <sheetName val="LEGALIZACION_GASTOS_3"/>
      <sheetName val="LEGALIZACION_DE_PEAJES3"/>
      <sheetName val="CHECK_LIST3"/>
      <sheetName val="CUADRO_UTILZ__VEHICULAR3"/>
      <sheetName val="HOJA_DE_VIDA_MTTO_3"/>
      <sheetName val="ACTA_DE_FACTURACION_013"/>
      <sheetName val="PROVEEDORES_3"/>
      <sheetName val="FORMATO_DE_CUENTA_DE_COBRO_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Q PROVEEDORES"/>
      <sheetName val="ACTA DE FACTURACIÓN"/>
      <sheetName val="ANDJE"/>
      <sheetName val="DINAMICA"/>
      <sheetName val="RESUMEN"/>
    </sheetNames>
    <sheetDataSet>
      <sheetData sheetId="0"/>
      <sheetData sheetId="1"/>
      <sheetData sheetId="2"/>
      <sheetData sheetId="3"/>
      <sheetData sheetId="4">
        <row r="2">
          <cell r="C2" t="str">
            <v>LSY426</v>
          </cell>
        </row>
        <row r="3">
          <cell r="C3" t="str">
            <v>LSY426</v>
          </cell>
        </row>
        <row r="4">
          <cell r="C4" t="str">
            <v>LSY426</v>
          </cell>
        </row>
        <row r="5">
          <cell r="C5" t="str">
            <v>LSY426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9">
          <cell r="C9" t="str">
            <v>LSY426</v>
          </cell>
        </row>
        <row r="10">
          <cell r="C10" t="str">
            <v>LSY426</v>
          </cell>
        </row>
        <row r="11">
          <cell r="C11" t="str">
            <v>LSY426</v>
          </cell>
        </row>
        <row r="12">
          <cell r="C12" t="str">
            <v>LSY426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 t="str">
            <v>LSY426</v>
          </cell>
        </row>
        <row r="16">
          <cell r="C16" t="str">
            <v>LSY426</v>
          </cell>
        </row>
        <row r="17">
          <cell r="C17" t="str">
            <v>LSY426</v>
          </cell>
        </row>
        <row r="18">
          <cell r="C18" t="str">
            <v>LSY426</v>
          </cell>
        </row>
        <row r="19">
          <cell r="C19" t="str">
            <v>LSY426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 t="str">
            <v>LSY426</v>
          </cell>
        </row>
        <row r="24">
          <cell r="C24" t="str">
            <v>LSY426</v>
          </cell>
        </row>
        <row r="25">
          <cell r="C25" t="str">
            <v>LSY426</v>
          </cell>
        </row>
        <row r="26">
          <cell r="C26" t="str">
            <v>LSY426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 t="str">
            <v>LSY426</v>
          </cell>
        </row>
        <row r="30">
          <cell r="C30" t="str">
            <v>LSY426</v>
          </cell>
        </row>
        <row r="31">
          <cell r="C31" t="str">
            <v>LSY426</v>
          </cell>
        </row>
        <row r="32">
          <cell r="C32" t="str">
            <v>LSY426</v>
          </cell>
        </row>
        <row r="33">
          <cell r="C33" t="str">
            <v>LSY428</v>
          </cell>
        </row>
        <row r="34">
          <cell r="C34" t="str">
            <v>LSY428</v>
          </cell>
        </row>
        <row r="35">
          <cell r="C35" t="str">
            <v>LSY428</v>
          </cell>
        </row>
        <row r="36">
          <cell r="C36" t="str">
            <v>LSY428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 t="str">
            <v>LSY428</v>
          </cell>
        </row>
        <row r="41">
          <cell r="C41" t="str">
            <v>LSY428</v>
          </cell>
        </row>
        <row r="42">
          <cell r="C42" t="str">
            <v>LSY428</v>
          </cell>
        </row>
        <row r="43">
          <cell r="C43" t="str">
            <v>LSY428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 t="str">
            <v>LSY428</v>
          </cell>
        </row>
        <row r="47">
          <cell r="C47" t="str">
            <v>LSY428</v>
          </cell>
        </row>
        <row r="48">
          <cell r="C48" t="str">
            <v>GUW089</v>
          </cell>
        </row>
        <row r="49">
          <cell r="C49" t="str">
            <v>GUW089</v>
          </cell>
        </row>
        <row r="50">
          <cell r="C50" t="str">
            <v>GUW089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 t="str">
            <v>GUW089</v>
          </cell>
        </row>
        <row r="55">
          <cell r="C55" t="str">
            <v>GUW089</v>
          </cell>
        </row>
        <row r="56">
          <cell r="C56" t="str">
            <v>GUW089</v>
          </cell>
        </row>
        <row r="57">
          <cell r="C57" t="str">
            <v>GUW089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 t="str">
            <v>GUW089</v>
          </cell>
        </row>
        <row r="61">
          <cell r="C61" t="str">
            <v>GUW089</v>
          </cell>
        </row>
        <row r="62">
          <cell r="C62" t="str">
            <v>GUW089</v>
          </cell>
        </row>
        <row r="63">
          <cell r="C63" t="str">
            <v>GUW089</v>
          </cell>
        </row>
        <row r="64">
          <cell r="C64" t="str">
            <v>JTS113</v>
          </cell>
        </row>
        <row r="65">
          <cell r="C65" t="str">
            <v>JTS113</v>
          </cell>
        </row>
        <row r="66">
          <cell r="C66" t="str">
            <v>JTS113</v>
          </cell>
        </row>
        <row r="67">
          <cell r="C67" t="str">
            <v>JTS113</v>
          </cell>
        </row>
        <row r="68">
          <cell r="C68">
            <v>0</v>
          </cell>
        </row>
        <row r="69">
          <cell r="C69">
            <v>0</v>
          </cell>
        </row>
        <row r="70">
          <cell r="C70">
            <v>0</v>
          </cell>
        </row>
        <row r="71">
          <cell r="C71" t="str">
            <v>JTS113</v>
          </cell>
        </row>
        <row r="72">
          <cell r="C72" t="str">
            <v>JTS113</v>
          </cell>
        </row>
        <row r="73">
          <cell r="C73" t="str">
            <v>JTS113</v>
          </cell>
        </row>
        <row r="74">
          <cell r="C74" t="str">
            <v>JTS113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 t="str">
            <v>JTS113</v>
          </cell>
        </row>
        <row r="78">
          <cell r="C78" t="str">
            <v>JTS113</v>
          </cell>
        </row>
        <row r="79">
          <cell r="C79" t="str">
            <v>JTS113</v>
          </cell>
        </row>
        <row r="80">
          <cell r="C80" t="str">
            <v>JTS113</v>
          </cell>
        </row>
        <row r="81">
          <cell r="C81" t="str">
            <v>JTS113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 t="str">
            <v>JTS113</v>
          </cell>
        </row>
        <row r="86">
          <cell r="C86" t="str">
            <v>JTS113</v>
          </cell>
        </row>
        <row r="87">
          <cell r="C87" t="str">
            <v>JTS113</v>
          </cell>
        </row>
        <row r="88">
          <cell r="C88" t="str">
            <v>JTS113</v>
          </cell>
        </row>
        <row r="89">
          <cell r="C89">
            <v>0</v>
          </cell>
        </row>
        <row r="90">
          <cell r="C90">
            <v>0</v>
          </cell>
        </row>
        <row r="91">
          <cell r="C91" t="str">
            <v>JTS113</v>
          </cell>
        </row>
        <row r="92">
          <cell r="C92" t="str">
            <v>JTS113</v>
          </cell>
        </row>
        <row r="93">
          <cell r="C93" t="str">
            <v>JTS113</v>
          </cell>
        </row>
        <row r="94">
          <cell r="C94" t="str">
            <v>JTS113</v>
          </cell>
        </row>
        <row r="95">
          <cell r="C95" t="str">
            <v>GVK186</v>
          </cell>
        </row>
        <row r="96">
          <cell r="C96" t="str">
            <v>GVK186</v>
          </cell>
        </row>
        <row r="97">
          <cell r="C97" t="str">
            <v>GVK186</v>
          </cell>
        </row>
        <row r="98">
          <cell r="C98" t="str">
            <v>GVK186</v>
          </cell>
        </row>
        <row r="99">
          <cell r="C99">
            <v>0</v>
          </cell>
        </row>
        <row r="100">
          <cell r="C100">
            <v>0</v>
          </cell>
        </row>
        <row r="101">
          <cell r="C101">
            <v>0</v>
          </cell>
        </row>
        <row r="102">
          <cell r="C102" t="str">
            <v>GVK186</v>
          </cell>
        </row>
        <row r="103">
          <cell r="C103" t="str">
            <v>GVK186</v>
          </cell>
        </row>
        <row r="104">
          <cell r="C104" t="str">
            <v>GVK186</v>
          </cell>
        </row>
        <row r="105">
          <cell r="C105" t="str">
            <v>GVK186</v>
          </cell>
        </row>
        <row r="106">
          <cell r="C106">
            <v>0</v>
          </cell>
        </row>
        <row r="107">
          <cell r="C107">
            <v>0</v>
          </cell>
        </row>
        <row r="108">
          <cell r="C108" t="str">
            <v>GVK186</v>
          </cell>
        </row>
        <row r="109">
          <cell r="C109" t="str">
            <v>GVK186</v>
          </cell>
        </row>
        <row r="110">
          <cell r="C110" t="str">
            <v>GVK186</v>
          </cell>
        </row>
        <row r="111">
          <cell r="C111" t="str">
            <v>GVK186</v>
          </cell>
        </row>
        <row r="112">
          <cell r="C112" t="str">
            <v>GVK186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 t="str">
            <v>GVK186</v>
          </cell>
        </row>
        <row r="117">
          <cell r="C117" t="str">
            <v>GVK186</v>
          </cell>
        </row>
        <row r="118">
          <cell r="C118" t="str">
            <v>GVK186</v>
          </cell>
        </row>
        <row r="119">
          <cell r="C119" t="str">
            <v>GVK186</v>
          </cell>
        </row>
        <row r="120">
          <cell r="C120">
            <v>0</v>
          </cell>
        </row>
        <row r="121">
          <cell r="C121" t="str">
            <v>GVK186</v>
          </cell>
        </row>
        <row r="122">
          <cell r="C122" t="str">
            <v>GVK186</v>
          </cell>
        </row>
        <row r="123">
          <cell r="C123" t="str">
            <v>GVK186</v>
          </cell>
        </row>
        <row r="124">
          <cell r="C124" t="str">
            <v>GVK186</v>
          </cell>
        </row>
        <row r="125">
          <cell r="C125" t="str">
            <v>GVK186</v>
          </cell>
        </row>
        <row r="126">
          <cell r="C126" t="str">
            <v>JTR555</v>
          </cell>
        </row>
        <row r="127">
          <cell r="C127" t="str">
            <v>JTR555</v>
          </cell>
        </row>
        <row r="128">
          <cell r="C128" t="str">
            <v>JTR555</v>
          </cell>
        </row>
        <row r="129">
          <cell r="C129" t="str">
            <v>JTR555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 t="str">
            <v>JTR555</v>
          </cell>
        </row>
        <row r="134">
          <cell r="C134" t="str">
            <v>JTR555</v>
          </cell>
        </row>
        <row r="135">
          <cell r="C135" t="str">
            <v>JTR555</v>
          </cell>
        </row>
        <row r="136">
          <cell r="C136" t="str">
            <v>JTR555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 t="str">
            <v>JTR555</v>
          </cell>
        </row>
        <row r="140">
          <cell r="C140" t="str">
            <v>JTR555</v>
          </cell>
        </row>
        <row r="141">
          <cell r="C141" t="str">
            <v>JTR555</v>
          </cell>
        </row>
        <row r="142">
          <cell r="C142" t="str">
            <v>JTR555</v>
          </cell>
        </row>
        <row r="143">
          <cell r="C143" t="str">
            <v>JTR555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 t="str">
            <v>JTR555</v>
          </cell>
        </row>
        <row r="148">
          <cell r="C148" t="str">
            <v>JTR555</v>
          </cell>
        </row>
        <row r="149">
          <cell r="C149" t="str">
            <v>JTR555</v>
          </cell>
        </row>
        <row r="150">
          <cell r="C150" t="str">
            <v>JTR555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 t="str">
            <v>JTR555</v>
          </cell>
        </row>
        <row r="154">
          <cell r="C154" t="str">
            <v>JTR555</v>
          </cell>
        </row>
        <row r="155">
          <cell r="C155" t="str">
            <v>JTR555</v>
          </cell>
        </row>
        <row r="156">
          <cell r="C156" t="str">
            <v>JTR555</v>
          </cell>
        </row>
        <row r="157">
          <cell r="C157" t="str">
            <v>JTQ047</v>
          </cell>
        </row>
        <row r="158">
          <cell r="C158" t="str">
            <v>JTQ047</v>
          </cell>
        </row>
        <row r="159">
          <cell r="C159" t="str">
            <v>JTQ047</v>
          </cell>
        </row>
        <row r="160">
          <cell r="C160" t="str">
            <v>JTQ047</v>
          </cell>
        </row>
        <row r="161">
          <cell r="C161">
            <v>0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 t="str">
            <v>JTQ047</v>
          </cell>
        </row>
        <row r="165">
          <cell r="C165" t="str">
            <v>JTQ047</v>
          </cell>
        </row>
        <row r="166">
          <cell r="C166" t="str">
            <v>JTQ047</v>
          </cell>
        </row>
        <row r="167">
          <cell r="C167" t="str">
            <v>JTQ047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 t="str">
            <v>JTQ047</v>
          </cell>
        </row>
        <row r="171">
          <cell r="C171" t="str">
            <v>JTQ047</v>
          </cell>
        </row>
        <row r="172">
          <cell r="C172" t="str">
            <v>JTQ047</v>
          </cell>
        </row>
        <row r="173">
          <cell r="C173" t="str">
            <v>JTQ047</v>
          </cell>
        </row>
        <row r="174">
          <cell r="C174" t="str">
            <v>JTQ047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 t="str">
            <v>JTQ047</v>
          </cell>
        </row>
        <row r="179">
          <cell r="C179" t="str">
            <v>JTQ047</v>
          </cell>
        </row>
        <row r="180">
          <cell r="C180" t="str">
            <v>JTQ047</v>
          </cell>
        </row>
        <row r="181">
          <cell r="C181" t="str">
            <v>JTQ047</v>
          </cell>
        </row>
        <row r="182">
          <cell r="C182">
            <v>0</v>
          </cell>
        </row>
        <row r="183">
          <cell r="C183">
            <v>0</v>
          </cell>
        </row>
        <row r="184">
          <cell r="C184" t="str">
            <v>JTQ047</v>
          </cell>
        </row>
        <row r="185">
          <cell r="C185" t="str">
            <v>JTQ047</v>
          </cell>
        </row>
        <row r="186">
          <cell r="C186" t="str">
            <v>JTQ047</v>
          </cell>
        </row>
        <row r="187">
          <cell r="C187" t="str">
            <v>JTQ047</v>
          </cell>
        </row>
        <row r="188">
          <cell r="C188" t="str">
            <v>GUX968</v>
          </cell>
        </row>
        <row r="189">
          <cell r="C189" t="str">
            <v>GUX968</v>
          </cell>
        </row>
        <row r="190">
          <cell r="C190" t="str">
            <v>GUX968</v>
          </cell>
        </row>
        <row r="191">
          <cell r="C191" t="str">
            <v>GUX968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 t="str">
            <v>GUX968</v>
          </cell>
        </row>
        <row r="195">
          <cell r="C195" t="str">
            <v>GUX968</v>
          </cell>
        </row>
        <row r="196">
          <cell r="C196" t="str">
            <v>GUX968</v>
          </cell>
        </row>
        <row r="197">
          <cell r="C197" t="str">
            <v>GUX968</v>
          </cell>
        </row>
        <row r="198">
          <cell r="C198" t="str">
            <v>GUX968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 t="str">
            <v>GUX968</v>
          </cell>
        </row>
        <row r="202">
          <cell r="C202" t="str">
            <v>GUX968</v>
          </cell>
        </row>
        <row r="203">
          <cell r="C203" t="str">
            <v>GUX968</v>
          </cell>
        </row>
        <row r="204">
          <cell r="C204" t="str">
            <v>GUX968</v>
          </cell>
        </row>
        <row r="205">
          <cell r="C205" t="str">
            <v>GUX968</v>
          </cell>
        </row>
        <row r="206">
          <cell r="C206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 t="str">
            <v>GUX968</v>
          </cell>
        </row>
        <row r="210">
          <cell r="C210" t="str">
            <v>GUX968</v>
          </cell>
        </row>
        <row r="211">
          <cell r="C211" t="str">
            <v>GUX968</v>
          </cell>
        </row>
        <row r="212">
          <cell r="C212" t="str">
            <v>GUX968</v>
          </cell>
        </row>
        <row r="213">
          <cell r="C213">
            <v>0</v>
          </cell>
        </row>
        <row r="214">
          <cell r="C214">
            <v>0</v>
          </cell>
        </row>
        <row r="215">
          <cell r="C215" t="str">
            <v>GUX968</v>
          </cell>
        </row>
        <row r="216">
          <cell r="C216" t="str">
            <v>GUX968</v>
          </cell>
        </row>
        <row r="217">
          <cell r="C217" t="str">
            <v>GUX968</v>
          </cell>
        </row>
        <row r="218">
          <cell r="C218" t="str">
            <v>GUX968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CURSOS HUMANOS" refreshedDate="45477.713308101855" createdVersion="8" refreshedVersion="8" minRefreshableVersion="3" recordCount="73" xr:uid="{0EDB40B9-AB74-475A-A174-B4EE9A001220}">
  <cacheSource type="worksheet">
    <worksheetSource ref="B6:V79" sheet="CUADRO VEHICULAR"/>
  </cacheSource>
  <cacheFields count="21">
    <cacheField name="FECHA DEL SERVICIO " numFmtId="0">
      <sharedItems containsNonDate="0" containsDate="1" containsString="0" containsBlank="1" minDate="2024-06-04T00:00:00" maxDate="2024-06-29T00:00:00"/>
    </cacheField>
    <cacheField name="PLACA FIJA " numFmtId="0">
      <sharedItems containsBlank="1" count="5">
        <m/>
        <s v="KYP175"/>
        <s v="LSZ498"/>
        <s v="LSY256"/>
        <s v="LSY439"/>
      </sharedItems>
    </cacheField>
    <cacheField name="PLACA RELEVO" numFmtId="0">
      <sharedItems containsNonDate="0" containsString="0" containsBlank="1"/>
    </cacheField>
    <cacheField name="NOMBRE DEL CONDUCTOR" numFmtId="0">
      <sharedItems containsBlank="1"/>
    </cacheField>
    <cacheField name="CONTACTO" numFmtId="0">
      <sharedItems containsString="0" containsBlank="1" containsNumber="1" containsInteger="1" minValue="3127090611" maxValue="3212099459"/>
    </cacheField>
    <cacheField name="CIUDAD PROYECTO" numFmtId="0">
      <sharedItems containsBlank="1"/>
    </cacheField>
    <cacheField name="DEPENDENCIA" numFmtId="0">
      <sharedItems containsBlank="1"/>
    </cacheField>
    <cacheField name="ORIGEN " numFmtId="0">
      <sharedItems containsBlank="1"/>
    </cacheField>
    <cacheField name="DESTINO " numFmtId="0">
      <sharedItems containsBlank="1"/>
    </cacheField>
    <cacheField name="TIPO DE SERVICIO RURAL _x000a_( COLOCAR R) " numFmtId="0">
      <sharedItems containsBlank="1"/>
    </cacheField>
    <cacheField name="HORA INICIO" numFmtId="0">
      <sharedItems containsNonDate="0" containsDate="1" containsString="0" containsBlank="1" minDate="1899-12-30T06:00:00" maxDate="1899-12-30T09:32:00"/>
    </cacheField>
    <cacheField name="HORA FINALIZACIÓN" numFmtId="0">
      <sharedItems containsNonDate="0" containsDate="1" containsString="0" containsBlank="1" minDate="1899-12-30T16:00:00" maxDate="1899-12-30T19:08:00"/>
    </cacheField>
    <cacheField name="TOTAL HORAS " numFmtId="0">
      <sharedItems containsNonDate="0" containsDate="1" containsString="0" containsBlank="1" minDate="1899-12-30T07:00:00" maxDate="1899-12-30T12:00:00"/>
    </cacheField>
    <cacheField name="TOTAL HORAS EXTRAS" numFmtId="0">
      <sharedItems containsNonDate="0" containsDate="1" containsString="0" containsBlank="1" minDate="1899-12-30T11:00:00" maxDate="1899-12-30T11:00:00"/>
    </cacheField>
    <cacheField name="DOMINICAL O FESTIVO" numFmtId="0">
      <sharedItems containsNonDate="0" containsString="0" containsBlank="1"/>
    </cacheField>
    <cacheField name="VALOR DIA DE SERVICIO URBANO" numFmtId="44">
      <sharedItems containsString="0" containsBlank="1" containsNumber="1" minValue="394757.65888888889" maxValue="7105637.8600000003"/>
    </cacheField>
    <cacheField name="VALOR DIA RURAL " numFmtId="44">
      <sharedItems containsString="0" containsBlank="1" containsNumber="1" minValue="396134.17722222226" maxValue="7130415.1900000004"/>
    </cacheField>
    <cacheField name="VALOR DIA DOMINGOS Y FESTIVOS " numFmtId="0">
      <sharedItems containsNonDate="0" containsString="0" containsBlank="1"/>
    </cacheField>
    <cacheField name="TOTAL VALOR HORAS ADICIONALES" numFmtId="0">
      <sharedItems containsNonDate="0" containsString="0" containsBlank="1"/>
    </cacheField>
    <cacheField name="TOTAL VALOR DOMINGOS Y FESTIVOS" numFmtId="0">
      <sharedItems containsString="0" containsBlank="1" containsNumber="1" containsInteger="1" minValue="1" maxValue="1"/>
    </cacheField>
    <cacheField name="TOTAL SERVICIO" numFmtId="0">
      <sharedItems containsSemiMixedTypes="0" containsString="0" containsNumber="1" minValue="240177.39" maxValue="396134.177222222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m/>
    <x v="0"/>
    <m/>
    <m/>
    <m/>
    <m/>
    <m/>
    <m/>
    <m/>
    <m/>
    <m/>
    <m/>
    <m/>
    <d v="1899-12-30T11:00:00"/>
    <m/>
    <n v="7105637.8600000003"/>
    <n v="7130415.1900000004"/>
    <m/>
    <m/>
    <n v="1"/>
    <n v="240177.39"/>
  </r>
  <r>
    <d v="2024-06-04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04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04T00:00:00"/>
    <x v="3"/>
    <m/>
    <s v="JORGE NIÑO"/>
    <n v="3212099459"/>
    <s v="BOGOTA"/>
    <s v="FACULTAD CIENCIAS MAT Y NAT"/>
    <s v="CRA27 ·45 A16"/>
    <s v="VARIAS SEDES U/D"/>
    <s v="U"/>
    <d v="1899-12-30T07:01:00"/>
    <d v="1899-12-30T17:50:00"/>
    <d v="1899-12-30T10:49:00"/>
    <m/>
    <m/>
    <n v="394757.65888888889"/>
    <m/>
    <m/>
    <m/>
    <m/>
    <n v="394757.65888888889"/>
  </r>
  <r>
    <d v="2024-06-04T00:00:00"/>
    <x v="4"/>
    <m/>
    <s v="EDWIN ALMEIRO DAZA GARZON"/>
    <n v="3138656627"/>
    <s v="BOGOTA"/>
    <s v="FACULTAD MEDIO AMBIENTE"/>
    <s v="CALERA"/>
    <s v="VIVERO-CALERA"/>
    <s v="R"/>
    <d v="1899-12-30T07:00:00"/>
    <d v="1899-12-30T17:00:00"/>
    <d v="1899-12-30T10:00:00"/>
    <m/>
    <m/>
    <m/>
    <n v="396134.17722222226"/>
    <m/>
    <m/>
    <m/>
    <n v="396134.17722222226"/>
  </r>
  <r>
    <d v="2024-06-05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05T00:00:00"/>
    <x v="2"/>
    <m/>
    <s v="WILSON ROJAS"/>
    <n v="3127090611"/>
    <s v="BOGOTA"/>
    <s v="FACULTAD CIENCIAS DE LA SALUD"/>
    <s v="Cra 53 ·123 - 34"/>
    <s v="Cra 93 Cll 52"/>
    <s v="U"/>
    <d v="1899-12-30T07:00:00"/>
    <d v="1899-12-30T17:00:00"/>
    <d v="1899-12-30T10:00:00"/>
    <m/>
    <m/>
    <n v="394757.65888888889"/>
    <m/>
    <m/>
    <m/>
    <m/>
    <n v="394757.65888888889"/>
  </r>
  <r>
    <d v="2024-06-05T00:00:00"/>
    <x v="3"/>
    <m/>
    <s v="JORGE NIÑO"/>
    <n v="3212099459"/>
    <s v="BOGOTA"/>
    <s v="FACULTAD CIENCIAS MAT Y NAT"/>
    <s v="CRA27 ·45 A16"/>
    <s v="VARIAS SEDES U/D"/>
    <s v="U"/>
    <d v="1899-12-30T08:28:00"/>
    <d v="1899-12-30T18:57:00"/>
    <d v="1899-12-30T10:29:00"/>
    <m/>
    <m/>
    <n v="394757.65888888889"/>
    <m/>
    <m/>
    <m/>
    <m/>
    <n v="394757.65888888889"/>
  </r>
  <r>
    <d v="2024-06-05T00:00:00"/>
    <x v="4"/>
    <m/>
    <s v="EDWIN ALMEIRO DAZA GARZON"/>
    <n v="3138656627"/>
    <s v="BOGOTA"/>
    <s v="FACULTAD MEDIO AMBIENTE"/>
    <s v="CALERA"/>
    <s v="VIVERO-CALERA"/>
    <s v="R"/>
    <d v="1899-12-30T06:30:00"/>
    <d v="1899-12-30T16:30:00"/>
    <d v="1899-12-30T10:00:00"/>
    <m/>
    <m/>
    <m/>
    <n v="396134.17722222226"/>
    <m/>
    <m/>
    <m/>
    <n v="396134.17722222226"/>
  </r>
  <r>
    <d v="2024-06-06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06T00:00:00"/>
    <x v="2"/>
    <m/>
    <s v="WILSON ROJAS"/>
    <n v="3127090611"/>
    <s v="BOGOTA"/>
    <s v="FACULTAD CIENCIAS DE LA SALUD"/>
    <s v="Cra 53 ·123 - 34"/>
    <s v="Cll 13 Cra 32"/>
    <s v="U"/>
    <d v="1899-12-30T07:00:00"/>
    <d v="1899-12-30T19:00:00"/>
    <d v="1899-12-30T12:00:00"/>
    <m/>
    <m/>
    <n v="394757.65888888889"/>
    <m/>
    <m/>
    <m/>
    <m/>
    <n v="394757.65888888889"/>
  </r>
  <r>
    <d v="2024-06-06T00:00:00"/>
    <x v="3"/>
    <m/>
    <s v="JORGE NIÑO"/>
    <n v="3212099459"/>
    <s v="BOGOTA"/>
    <s v="FACULTAD CIENCIAS MAT Y NAT"/>
    <s v="CRA27 ·45 A16"/>
    <s v="VARIAS SEDES U/D"/>
    <s v="U"/>
    <d v="1899-12-30T08:47:00"/>
    <d v="1899-12-30T19:04:00"/>
    <d v="1899-12-30T10:17:00"/>
    <m/>
    <m/>
    <n v="394757.65888888889"/>
    <m/>
    <m/>
    <m/>
    <m/>
    <n v="394757.65888888889"/>
  </r>
  <r>
    <d v="2024-06-06T00:00:00"/>
    <x v="4"/>
    <m/>
    <s v="EDWIN ALMEIRO DAZA GARZON"/>
    <n v="3138656627"/>
    <s v="BOGOTA"/>
    <s v="FACULTAD MEDIO AMBIENTE"/>
    <s v="CALERA"/>
    <s v="VIVERO-CALERA"/>
    <s v="R"/>
    <d v="1899-12-30T07:00:00"/>
    <d v="1899-12-30T17:00:00"/>
    <d v="1899-12-30T10:00:00"/>
    <m/>
    <m/>
    <m/>
    <n v="396134.17722222226"/>
    <m/>
    <m/>
    <m/>
    <n v="396134.17722222226"/>
  </r>
  <r>
    <d v="2024-06-07T00:00:00"/>
    <x v="1"/>
    <m/>
    <s v="ANCIZAR LOPEZ"/>
    <n v="3173877316"/>
    <s v="BOGOTA"/>
    <s v="FACULTAD DE ARTES ASAB"/>
    <s v="Cra 4ta 16 75"/>
    <s v="FACULTAD ARTES"/>
    <s v="U"/>
    <d v="1899-12-30T06:30:00"/>
    <d v="1899-12-30T16:30:00"/>
    <d v="1899-12-30T10:00:00"/>
    <m/>
    <m/>
    <n v="394757.65888888889"/>
    <m/>
    <m/>
    <m/>
    <m/>
    <n v="394757.65888888889"/>
  </r>
  <r>
    <d v="2024-06-07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07T00:00:00"/>
    <x v="3"/>
    <m/>
    <s v="JORGE NIÑO"/>
    <n v="3212099459"/>
    <s v="BOGOTA"/>
    <s v="FACULTAD CIENCIAS MAT Y NAT"/>
    <s v="CRA27 ·45 A16"/>
    <s v="VARIAS SEDES U/D"/>
    <s v="U"/>
    <d v="1899-12-30T07:08:00"/>
    <d v="1899-12-30T17:30:00"/>
    <d v="1899-12-30T10:22:00"/>
    <m/>
    <m/>
    <n v="394757.65888888889"/>
    <m/>
    <m/>
    <m/>
    <m/>
    <n v="394757.65888888889"/>
  </r>
  <r>
    <d v="2024-06-07T00:00:00"/>
    <x v="4"/>
    <m/>
    <s v="EDWIN ALMEIRO DAZA GARZON"/>
    <n v="3138656627"/>
    <s v="BOGOTA"/>
    <s v="FACULTAD MEDIO AMBIENTE"/>
    <s v="CALERA"/>
    <s v="VIVERO-CALERA"/>
    <s v="R"/>
    <d v="1899-12-30T06:30:00"/>
    <d v="1899-12-30T16:30:00"/>
    <d v="1899-12-30T10:00:00"/>
    <m/>
    <m/>
    <m/>
    <n v="396134.17722222226"/>
    <m/>
    <m/>
    <m/>
    <n v="396134.17722222226"/>
  </r>
  <r>
    <d v="2024-06-11T00:00:00"/>
    <x v="1"/>
    <m/>
    <s v="ANCIZAR LOPEZ"/>
    <n v="3173877316"/>
    <s v="BOGOTA"/>
    <s v="FACULTAD DE ARTES ASAB"/>
    <s v="Cra 4ta 16 75"/>
    <s v="FACULTAD ARTES"/>
    <s v="U"/>
    <d v="1899-12-30T06:30:00"/>
    <d v="1899-12-30T16:30:00"/>
    <d v="1899-12-30T10:00:00"/>
    <m/>
    <m/>
    <n v="394757.65888888889"/>
    <m/>
    <m/>
    <m/>
    <m/>
    <n v="394757.65888888889"/>
  </r>
  <r>
    <d v="2024-06-11T00:00:00"/>
    <x v="2"/>
    <m/>
    <s v="WILSON ROJAS"/>
    <n v="3127090611"/>
    <s v="BOGOTA"/>
    <s v="FACULTAD CIENCIAS DE LA SALUD"/>
    <s v="Cra 53 ·123 - 34"/>
    <s v="Cra 93 Cll 52"/>
    <s v="U"/>
    <d v="1899-12-30T07:00:00"/>
    <d v="1899-12-30T17:00:00"/>
    <d v="1899-12-30T10:00:00"/>
    <m/>
    <m/>
    <n v="394757.65888888889"/>
    <m/>
    <m/>
    <m/>
    <m/>
    <n v="394757.65888888889"/>
  </r>
  <r>
    <d v="2024-06-11T00:00:00"/>
    <x v="3"/>
    <m/>
    <s v="JORGE NIÑO"/>
    <n v="3212099459"/>
    <s v="BOGOTA"/>
    <s v="FACULTAD CIENCIAS MAT Y NAT"/>
    <s v="CRA27 ·45 A16"/>
    <s v="VARIAS SEDES U/D"/>
    <s v="U"/>
    <d v="1899-12-30T07:50:00"/>
    <d v="1899-12-30T18:21:00"/>
    <d v="1899-12-30T10:31:00"/>
    <m/>
    <m/>
    <n v="394757.65888888889"/>
    <m/>
    <m/>
    <m/>
    <m/>
    <n v="394757.65888888889"/>
  </r>
  <r>
    <d v="2024-06-11T00:00:00"/>
    <x v="4"/>
    <m/>
    <s v="EDWIN ALMEIRO DAZA GARZON"/>
    <n v="3138656627"/>
    <s v="BOGOTA"/>
    <s v="FACULTAD MEDIO AMBIENTE"/>
    <s v="PAIBA"/>
    <s v="CALERA-VIERO"/>
    <s v="R"/>
    <d v="1899-12-30T08:00:00"/>
    <d v="1899-12-30T18:00:00"/>
    <d v="1899-12-30T10:00:00"/>
    <m/>
    <m/>
    <m/>
    <n v="396134.17722222226"/>
    <m/>
    <m/>
    <m/>
    <n v="396134.17722222226"/>
  </r>
  <r>
    <d v="2024-06-12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12T00:00:00"/>
    <x v="2"/>
    <m/>
    <s v="WILSON ROJAS"/>
    <n v="3127090611"/>
    <s v="BOGOTA"/>
    <s v="FACULTAD CIENCIAS DE LA SALUD"/>
    <s v="Cra 53 ·123 - 34"/>
    <s v="Cra 93 Cll 13"/>
    <s v="U"/>
    <d v="1899-12-30T07:00:00"/>
    <d v="1899-12-30T17:00:00"/>
    <d v="1899-12-30T10:00:00"/>
    <m/>
    <m/>
    <n v="394757.65888888889"/>
    <m/>
    <m/>
    <m/>
    <m/>
    <n v="394757.65888888889"/>
  </r>
  <r>
    <d v="2024-06-12T00:00:00"/>
    <x v="3"/>
    <m/>
    <s v="JORGE NIÑO"/>
    <n v="3212099459"/>
    <s v="BOGOTA"/>
    <s v="FACULTAD CIENCIAS MAT Y NAT"/>
    <s v="CRA27 ·45 A16"/>
    <s v="VARIAS SEDES U/D"/>
    <s v="U"/>
    <d v="1899-12-30T07:28:00"/>
    <d v="1899-12-30T17:42:00"/>
    <d v="1899-12-30T10:14:00"/>
    <m/>
    <m/>
    <n v="394757.65888888889"/>
    <m/>
    <m/>
    <m/>
    <m/>
    <n v="394757.65888888889"/>
  </r>
  <r>
    <d v="2024-06-12T00:00:00"/>
    <x v="4"/>
    <m/>
    <s v="EDWIN ALMEIRO DAZA GARZON"/>
    <n v="3138656627"/>
    <s v="BOGOTA"/>
    <s v="FACULTAD MEDIO AMBIENTE"/>
    <s v="CALERA"/>
    <s v="PAIBA-VIVERO-CALERA"/>
    <s v="R"/>
    <d v="1899-12-30T06:00:00"/>
    <d v="1899-12-30T16:00:00"/>
    <d v="1899-12-30T10:00:00"/>
    <m/>
    <m/>
    <m/>
    <n v="396134.17722222226"/>
    <m/>
    <m/>
    <m/>
    <n v="396134.17722222226"/>
  </r>
  <r>
    <d v="2024-06-13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13T00:00:00"/>
    <x v="2"/>
    <m/>
    <s v="WILSON ROJAS"/>
    <n v="3127090611"/>
    <s v="BOGOTA"/>
    <s v="FACULTAD CIENCIAS DE LA SALUD"/>
    <s v="Cra 53 ·123 - 34"/>
    <s v="Cra 93 Cll 52"/>
    <s v="U"/>
    <d v="1899-12-30T07:00:00"/>
    <d v="1899-12-30T17:00:00"/>
    <d v="1899-12-30T10:00:00"/>
    <m/>
    <m/>
    <n v="394757.65888888889"/>
    <m/>
    <m/>
    <m/>
    <m/>
    <n v="394757.65888888889"/>
  </r>
  <r>
    <d v="2024-06-13T00:00:00"/>
    <x v="3"/>
    <m/>
    <s v="JORGE NIÑO"/>
    <n v="3212099459"/>
    <s v="BOGOTA"/>
    <s v="FACULTAD CIENCIAS MAT Y NAT"/>
    <s v="CRA27 ·45 A16"/>
    <s v="VARIAS SEDES U/D"/>
    <s v="U"/>
    <d v="1899-12-30T07:25:00"/>
    <d v="1899-12-30T18:17:00"/>
    <d v="1899-12-30T10:52:00"/>
    <m/>
    <m/>
    <n v="394757.65888888889"/>
    <m/>
    <m/>
    <m/>
    <m/>
    <n v="394757.65888888889"/>
  </r>
  <r>
    <d v="2024-06-13T00:00:00"/>
    <x v="4"/>
    <m/>
    <s v="EDWIN ALMEIRO DAZA GARZON"/>
    <n v="3138656627"/>
    <s v="BOGOTA"/>
    <s v="FACULTAD MEDIO AMBIENTE"/>
    <s v="PAIBA"/>
    <s v="VIVERO-PAIBA"/>
    <s v="R"/>
    <d v="1899-12-30T07:00:00"/>
    <d v="1899-12-30T17:00:00"/>
    <d v="1899-12-30T10:00:00"/>
    <m/>
    <m/>
    <m/>
    <n v="396134.17722222226"/>
    <m/>
    <m/>
    <m/>
    <n v="396134.17722222226"/>
  </r>
  <r>
    <d v="2024-06-14T00:00:00"/>
    <x v="1"/>
    <m/>
    <s v="ANCIZAR LOPEZ"/>
    <n v="3173877316"/>
    <s v="BOGOTA"/>
    <s v="FACULTAD DE ARTES ASAB"/>
    <s v="Cra 4ta 16 75"/>
    <s v="FACULTAD ARTES"/>
    <s v="U"/>
    <d v="1899-12-30T07:30:00"/>
    <d v="1899-12-30T17:30:00"/>
    <d v="1899-12-30T10:00:00"/>
    <m/>
    <m/>
    <n v="394757.65888888889"/>
    <m/>
    <m/>
    <m/>
    <m/>
    <n v="394757.65888888889"/>
  </r>
  <r>
    <d v="2024-06-14T00:00:00"/>
    <x v="2"/>
    <m/>
    <s v="WILSON ROJAS"/>
    <n v="3127090611"/>
    <s v="BOGOTA"/>
    <s v="FACULTAD CIENCIAS DE LA SALUD"/>
    <s v="Cra 53 ·123 - 34"/>
    <s v="Cra 93 Cll 52 "/>
    <s v="U"/>
    <d v="1899-12-30T07:00:00"/>
    <d v="1899-12-30T17:00:00"/>
    <d v="1899-12-30T10:00:00"/>
    <m/>
    <m/>
    <n v="394757.65888888889"/>
    <m/>
    <m/>
    <m/>
    <m/>
    <n v="394757.65888888889"/>
  </r>
  <r>
    <d v="2024-06-14T00:00:00"/>
    <x v="3"/>
    <m/>
    <s v="JORGE NIÑO"/>
    <n v="3212099459"/>
    <s v="BOGOTA"/>
    <s v="FACULTAD CIENCIAS MAT Y NAT"/>
    <s v="CRA27 ·45 A16"/>
    <s v="VARIAS SEDES U/D"/>
    <s v="U"/>
    <d v="1899-12-30T08:25:00"/>
    <d v="1899-12-30T18:32:00"/>
    <d v="1899-12-30T10:07:00"/>
    <m/>
    <m/>
    <n v="394757.65888888889"/>
    <m/>
    <m/>
    <m/>
    <m/>
    <n v="394757.65888888889"/>
  </r>
  <r>
    <d v="2024-06-14T00:00:00"/>
    <x v="4"/>
    <m/>
    <s v="EDWIN ALMEIRO DAZA GARZON"/>
    <n v="3138656627"/>
    <s v="BOGOTA"/>
    <s v="FACULTAD MEDIO AMBIENTE"/>
    <s v="VIVERO"/>
    <s v="PAIBA-VIVERO-PAIBA"/>
    <s v="R"/>
    <d v="1899-12-30T06:30:00"/>
    <d v="1899-12-30T16:30:00"/>
    <d v="1899-12-30T10:00:00"/>
    <m/>
    <m/>
    <m/>
    <n v="396134.17722222226"/>
    <m/>
    <m/>
    <m/>
    <n v="396134.17722222226"/>
  </r>
  <r>
    <d v="2024-06-17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17T00:00:00"/>
    <x v="4"/>
    <m/>
    <s v="EDWIN ALMEIRO DAZA GARZON"/>
    <n v="3138656627"/>
    <s v="BOGOTA"/>
    <s v="FACULTAD MEDIO AMBIENTE"/>
    <s v="CALERA"/>
    <s v="VIVERO-PAIBA-CALERA"/>
    <s v="R"/>
    <d v="1899-12-30T06:30:00"/>
    <d v="1899-12-30T16:30:00"/>
    <d v="1899-12-30T10:00:00"/>
    <m/>
    <m/>
    <m/>
    <n v="396134.17722222226"/>
    <m/>
    <m/>
    <m/>
    <n v="396134.17722222226"/>
  </r>
  <r>
    <d v="2024-06-17T00:00:00"/>
    <x v="1"/>
    <m/>
    <s v="ANCIZAR LOPEZ"/>
    <n v="3173877316"/>
    <s v="BOGOTA"/>
    <s v="FACULTAD DE ARTES ASAB"/>
    <s v="Cra 4ta 16 75"/>
    <s v="FACULTAD ARTES"/>
    <s v="U"/>
    <d v="1899-12-30T08:30:00"/>
    <d v="1899-12-30T18:30:00"/>
    <d v="1899-12-30T10:00:00"/>
    <m/>
    <m/>
    <n v="394757.65888888889"/>
    <m/>
    <m/>
    <m/>
    <m/>
    <n v="394757.65888888889"/>
  </r>
  <r>
    <d v="2024-06-17T00:00:00"/>
    <x v="3"/>
    <m/>
    <s v="JORGE NIÑO"/>
    <n v="3212099459"/>
    <s v="BOGOTA"/>
    <s v="FACULTAD CIENCIAS MAT Y NAT"/>
    <s v="CRA27 ·45 A16"/>
    <s v="VARIAS SEDES U/D"/>
    <s v="U"/>
    <d v="1899-12-30T08:37:00"/>
    <d v="1899-12-30T18:37:00"/>
    <d v="1899-12-30T10:00:00"/>
    <m/>
    <m/>
    <n v="394757.65888888889"/>
    <m/>
    <m/>
    <m/>
    <m/>
    <n v="394757.65888888889"/>
  </r>
  <r>
    <d v="2024-06-18T00:00:00"/>
    <x v="1"/>
    <m/>
    <s v="ANCIZAR LOPEZ"/>
    <n v="3173877316"/>
    <s v="BOGOTA"/>
    <s v="FACULTAD DE ARTES ASAB"/>
    <s v="Cra 4ta 16 75"/>
    <s v="PAIVA"/>
    <s v="U"/>
    <d v="1899-12-30T07:30:00"/>
    <d v="1899-12-30T17:30:00"/>
    <d v="1899-12-30T10:00:00"/>
    <m/>
    <m/>
    <n v="394757.65888888889"/>
    <m/>
    <m/>
    <m/>
    <m/>
    <n v="394757.65888888889"/>
  </r>
  <r>
    <d v="2024-06-18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18T00:00:00"/>
    <x v="3"/>
    <m/>
    <s v="JORGE NIÑO"/>
    <n v="3212099459"/>
    <s v="BOGOTA"/>
    <s v="FACULTAD CIENCIAS MAT Y NAT"/>
    <s v="CRA27 ·45 A16"/>
    <s v="VARIAS SEDES U/D"/>
    <s v="U"/>
    <d v="1899-12-30T07:26:00"/>
    <d v="1899-12-30T17:42:00"/>
    <d v="1899-12-30T10:16:00"/>
    <m/>
    <m/>
    <n v="394757.65888888889"/>
    <m/>
    <m/>
    <m/>
    <m/>
    <n v="394757.65888888889"/>
  </r>
  <r>
    <d v="2024-06-18T00:00:00"/>
    <x v="4"/>
    <m/>
    <s v="EDWIN ALMEIRO DAZA GARZON"/>
    <n v="3138656627"/>
    <s v="BOGOTA"/>
    <s v="FACULTAD MEDIO AMBIENTE"/>
    <s v="CALERA"/>
    <s v="VIVERO-PAIBA-CALERA"/>
    <s v="R"/>
    <d v="1899-12-30T07:00:00"/>
    <d v="1899-12-30T17:00:00"/>
    <d v="1899-12-30T10:00:00"/>
    <m/>
    <m/>
    <m/>
    <n v="396134.17722222226"/>
    <m/>
    <m/>
    <m/>
    <n v="396134.17722222226"/>
  </r>
  <r>
    <d v="2024-06-19T00:00:00"/>
    <x v="1"/>
    <m/>
    <s v="ANCIZAR LOPEZ"/>
    <n v="3173877316"/>
    <s v="BOGOTA"/>
    <s v="FACULTAD DE ARTES ASAB"/>
    <s v="Cra 4ta 16 75"/>
    <s v="COMPENSAR 68"/>
    <s v="U"/>
    <d v="1899-12-30T06:30:00"/>
    <d v="1899-12-30T16:30:00"/>
    <d v="1899-12-30T10:00:00"/>
    <m/>
    <m/>
    <n v="394757.65888888889"/>
    <m/>
    <m/>
    <m/>
    <m/>
    <n v="394757.65888888889"/>
  </r>
  <r>
    <d v="2024-06-19T00:00:00"/>
    <x v="2"/>
    <m/>
    <s v="WILSON ROJAS"/>
    <n v="3127090611"/>
    <s v="BOGOTA"/>
    <s v="FACULTAD CIENCIAS DE LA SALUD"/>
    <s v="Cra 53 ·123 - 34"/>
    <s v="Cra 69 Clle 49"/>
    <s v="U"/>
    <d v="1899-12-30T07:00:00"/>
    <d v="1899-12-30T17:00:00"/>
    <d v="1899-12-30T10:00:00"/>
    <m/>
    <m/>
    <n v="394757.65888888889"/>
    <m/>
    <m/>
    <m/>
    <m/>
    <n v="394757.65888888889"/>
  </r>
  <r>
    <d v="2024-06-19T00:00:00"/>
    <x v="3"/>
    <m/>
    <s v="JORGE NIÑO"/>
    <n v="3212099459"/>
    <s v="BOGOTA"/>
    <s v="FACULTAD CIENCIAS MAT Y NAT"/>
    <s v="CRA27 ·45 A16"/>
    <s v="VARIAS SEDES U/D"/>
    <s v="U"/>
    <d v="1899-12-30T06:28:00"/>
    <d v="1899-12-30T17:23:00"/>
    <d v="1899-12-30T10:55:00"/>
    <m/>
    <m/>
    <n v="394757.65888888889"/>
    <m/>
    <m/>
    <m/>
    <m/>
    <n v="394757.65888888889"/>
  </r>
  <r>
    <d v="2024-06-19T00:00:00"/>
    <x v="4"/>
    <m/>
    <s v="EDWIN ALMEIRO DAZA GARZON"/>
    <n v="3138656627"/>
    <s v="BOGOTA"/>
    <s v="FACULTAD MEDIO AMBIENTE"/>
    <s v="CALERA"/>
    <s v="VIVERO-PAIBA-CALERA"/>
    <s v="R"/>
    <d v="1899-12-30T06:00:00"/>
    <d v="1899-12-30T16:00:00"/>
    <d v="1899-12-30T10:00:00"/>
    <m/>
    <m/>
    <m/>
    <n v="396134.17722222226"/>
    <m/>
    <m/>
    <m/>
    <n v="396134.17722222226"/>
  </r>
  <r>
    <d v="2024-06-20T00:00:00"/>
    <x v="1"/>
    <m/>
    <s v="ANCIZAR LOPEZ"/>
    <n v="3173877316"/>
    <s v="BOGOTA"/>
    <s v="FACULTAD DE ARTES ASAB"/>
    <s v="Cra 4ta 16 75"/>
    <s v="FACULTAD ARTES"/>
    <s v="U"/>
    <d v="1899-12-30T08:30:00"/>
    <d v="1899-12-30T18:30:00"/>
    <d v="1899-12-30T10:00:00"/>
    <m/>
    <m/>
    <n v="394757.65888888889"/>
    <m/>
    <m/>
    <m/>
    <m/>
    <n v="394757.65888888889"/>
  </r>
  <r>
    <d v="2024-06-20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20T00:00:00"/>
    <x v="3"/>
    <m/>
    <s v="JORGE NIÑO"/>
    <n v="3212099459"/>
    <s v="BOGOTA"/>
    <s v="FACULTAD CIENCIAS MAT Y NAT"/>
    <s v="CRA27 ·45 A16"/>
    <s v="VARIAS SEDES U/D"/>
    <s v="U"/>
    <d v="1899-12-30T09:32:00"/>
    <d v="1899-12-30T16:32:00"/>
    <d v="1899-12-30T07:00:00"/>
    <m/>
    <m/>
    <n v="394757.65888888889"/>
    <m/>
    <m/>
    <m/>
    <m/>
    <n v="394757.65888888889"/>
  </r>
  <r>
    <d v="2024-06-20T00:00:00"/>
    <x v="4"/>
    <m/>
    <s v="EDWIN ALMEIRO DAZA GARZON"/>
    <n v="3138656627"/>
    <s v="BOGOTA"/>
    <s v="FACULTAD MEDIO AMBIENTE"/>
    <s v="CALERA"/>
    <s v="VIVERO-PAIBA-CALERA"/>
    <s v="R"/>
    <d v="1899-12-30T06:30:00"/>
    <d v="1899-12-30T16:30:00"/>
    <d v="1899-12-30T10:00:00"/>
    <m/>
    <m/>
    <m/>
    <n v="396134.17722222226"/>
    <m/>
    <m/>
    <m/>
    <n v="396134.17722222226"/>
  </r>
  <r>
    <d v="2024-06-21T00:00:00"/>
    <x v="1"/>
    <m/>
    <s v="ANCIZAR LOPEZ"/>
    <n v="3173877316"/>
    <s v="BOGOTA"/>
    <s v="FACULTAD DE ARTES ASAB"/>
    <s v="Cra 4ta 16 75"/>
    <s v="MIN EDUCACION "/>
    <s v="U"/>
    <d v="1899-12-30T08:00:00"/>
    <d v="1899-12-30T18:00:00"/>
    <d v="1899-12-30T10:00:00"/>
    <m/>
    <m/>
    <n v="394757.65888888889"/>
    <m/>
    <m/>
    <m/>
    <m/>
    <n v="394757.65888888889"/>
  </r>
  <r>
    <d v="2024-06-21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21T00:00:00"/>
    <x v="3"/>
    <m/>
    <s v="JORGE NIÑO"/>
    <n v="3212099459"/>
    <s v="BOGOTA"/>
    <s v="FACULTAD CIENCIAS MAT Y NAT"/>
    <s v="CRA27 ·45 A16"/>
    <s v="VARIAS SEDES U/D"/>
    <s v="U"/>
    <d v="1899-12-30T08:36:00"/>
    <d v="1899-12-30T18:56:00"/>
    <d v="1899-12-30T10:20:00"/>
    <m/>
    <m/>
    <n v="394757.65888888889"/>
    <m/>
    <m/>
    <m/>
    <m/>
    <n v="394757.65888888889"/>
  </r>
  <r>
    <d v="2024-06-21T00:00:00"/>
    <x v="4"/>
    <m/>
    <s v="EDWIN ALMEIRO DAZA GARZON"/>
    <n v="3138656627"/>
    <s v="BOGOTA"/>
    <s v="FACULTAD MEDIO AMBIENTE"/>
    <s v="VIVERO"/>
    <s v="VIVERO-PAIBA-CALERA"/>
    <s v="R"/>
    <d v="1899-12-30T07:30:00"/>
    <d v="1899-12-30T17:30:00"/>
    <d v="1899-12-30T10:00:00"/>
    <m/>
    <m/>
    <m/>
    <n v="396134.17722222226"/>
    <m/>
    <m/>
    <m/>
    <n v="396134.17722222226"/>
  </r>
  <r>
    <d v="2024-06-24T00:00:00"/>
    <x v="1"/>
    <m/>
    <s v="ANCIZAR LOPEZ"/>
    <n v="3173877316"/>
    <s v="BOGOTA"/>
    <s v="FACULTAD DE ARTES ASAB"/>
    <m/>
    <m/>
    <s v="U"/>
    <d v="1899-12-30T08:30:00"/>
    <d v="1899-12-30T18:30:00"/>
    <d v="1899-12-30T10:00:00"/>
    <m/>
    <m/>
    <n v="394757.65888888889"/>
    <m/>
    <m/>
    <m/>
    <m/>
    <n v="394757.65888888889"/>
  </r>
  <r>
    <d v="2024-06-24T00:00:00"/>
    <x v="2"/>
    <m/>
    <s v="WILSON ROJAS"/>
    <n v="3127090611"/>
    <s v="BOGOTA"/>
    <s v="FACULTAD CIENCIAS DE LA SALUD"/>
    <s v="Cra 53 ·123 - 34"/>
    <s v="Cra 93 Cll 52 "/>
    <s v="U"/>
    <d v="1899-12-30T07:00:00"/>
    <d v="1899-12-30T17:00:00"/>
    <d v="1899-12-30T10:00:00"/>
    <m/>
    <m/>
    <n v="394757.65888888889"/>
    <m/>
    <m/>
    <m/>
    <m/>
    <n v="394757.65888888889"/>
  </r>
  <r>
    <d v="2024-06-24T00:00:00"/>
    <x v="3"/>
    <m/>
    <s v="JORGE NIÑO"/>
    <n v="3212099459"/>
    <s v="BOGOTA"/>
    <s v="FACULTAD CIENCIAS MAT Y NAT"/>
    <s v="CRA27 ·45 A16"/>
    <s v="VARIAS SEDES U/D"/>
    <s v="U"/>
    <d v="1899-12-30T07:56:00"/>
    <d v="1899-12-30T18:01:00"/>
    <d v="1899-12-30T10:05:00"/>
    <m/>
    <m/>
    <n v="394757.65888888889"/>
    <m/>
    <m/>
    <m/>
    <m/>
    <n v="394757.65888888889"/>
  </r>
  <r>
    <d v="2024-06-24T00:00:00"/>
    <x v="4"/>
    <m/>
    <s v="EDWIN ALMEIRO DAZA GARZON"/>
    <n v="3138656627"/>
    <s v="BOGOTA"/>
    <s v="FACULTAD MEDIO AMBIENTE"/>
    <m/>
    <m/>
    <s v="R"/>
    <d v="1899-12-30T06:30:00"/>
    <d v="1899-12-30T16:30:00"/>
    <d v="1899-12-30T10:00:00"/>
    <m/>
    <m/>
    <m/>
    <n v="396134.17722222226"/>
    <m/>
    <m/>
    <m/>
    <n v="396134.17722222226"/>
  </r>
  <r>
    <d v="2024-06-25T00:00:00"/>
    <x v="1"/>
    <m/>
    <s v="ANCIZAR LOPEZ"/>
    <n v="3173877316"/>
    <s v="BOGOTA"/>
    <s v="FACULTAD DE ARTES ASAB"/>
    <m/>
    <m/>
    <s v="U"/>
    <d v="1899-12-30T07:30:00"/>
    <d v="1899-12-30T17:30:00"/>
    <d v="1899-12-30T10:00:00"/>
    <m/>
    <m/>
    <n v="394757.65888888889"/>
    <m/>
    <m/>
    <m/>
    <m/>
    <n v="394757.65888888889"/>
  </r>
  <r>
    <d v="2024-06-25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25T00:00:00"/>
    <x v="3"/>
    <m/>
    <s v="JORGE NIÑO"/>
    <n v="3212099459"/>
    <s v="BOGOTA"/>
    <s v="FACULTAD CIENCIAS MAT Y NAT"/>
    <s v="CRA27 ·45 A16"/>
    <s v="VARIAS SEDES U/D"/>
    <s v="U"/>
    <d v="1899-12-30T07:34:00"/>
    <d v="1899-12-30T18:00:00"/>
    <d v="1899-12-30T10:26:00"/>
    <m/>
    <m/>
    <n v="394757.65888888889"/>
    <m/>
    <m/>
    <m/>
    <m/>
    <n v="394757.65888888889"/>
  </r>
  <r>
    <d v="2024-06-25T00:00:00"/>
    <x v="4"/>
    <m/>
    <s v="EDWIN ALMEIRO DAZA GARZON"/>
    <n v="3138656627"/>
    <s v="BOGOTA"/>
    <s v="FACULTAD MEDIO AMBIENTE"/>
    <m/>
    <m/>
    <s v="R"/>
    <d v="1899-12-30T06:30:00"/>
    <d v="1899-12-30T16:30:00"/>
    <d v="1899-12-30T10:00:00"/>
    <m/>
    <m/>
    <m/>
    <n v="396134.17722222226"/>
    <m/>
    <m/>
    <m/>
    <n v="396134.17722222226"/>
  </r>
  <r>
    <d v="2024-06-26T00:00:00"/>
    <x v="1"/>
    <m/>
    <s v="ANCIZAR LOPEZ"/>
    <n v="3173877316"/>
    <s v="BOGOTA"/>
    <s v="FACULTAD DE ARTES ASAB"/>
    <m/>
    <m/>
    <s v="U"/>
    <d v="1899-12-30T07:30:00"/>
    <d v="1899-12-30T17:30:00"/>
    <d v="1899-12-30T10:00:00"/>
    <m/>
    <m/>
    <n v="394757.65888888889"/>
    <m/>
    <m/>
    <m/>
    <m/>
    <n v="394757.65888888889"/>
  </r>
  <r>
    <d v="2024-06-26T00:00:00"/>
    <x v="2"/>
    <m/>
    <s v="WILSON ROJAS"/>
    <n v="3127090611"/>
    <s v="BOGOTA"/>
    <s v="FACULTAD CIENCIAS DE LA SALUD"/>
    <s v="Cra 53 ·123 - 34"/>
    <s v="Cra 93 Cll 52 "/>
    <s v="U"/>
    <d v="1899-12-30T07:00:00"/>
    <d v="1899-12-30T17:00:00"/>
    <d v="1899-12-30T10:00:00"/>
    <m/>
    <m/>
    <n v="394757.65888888889"/>
    <m/>
    <m/>
    <m/>
    <m/>
    <n v="394757.65888888889"/>
  </r>
  <r>
    <d v="2024-06-26T00:00:00"/>
    <x v="3"/>
    <m/>
    <s v="JORGE NIÑO"/>
    <n v="3212099459"/>
    <s v="BOGOTA"/>
    <s v="FACULTAD CIENCIAS MAT Y NAT"/>
    <s v="CRA27 ·45 A16"/>
    <s v="VARIAS SEDES U/D"/>
    <s v="U"/>
    <d v="1899-12-30T08:52:00"/>
    <d v="1899-12-30T19:08:00"/>
    <d v="1899-12-30T10:16:00"/>
    <m/>
    <m/>
    <n v="394757.65888888889"/>
    <m/>
    <m/>
    <m/>
    <m/>
    <n v="394757.65888888889"/>
  </r>
  <r>
    <d v="2024-06-26T00:00:00"/>
    <x v="4"/>
    <m/>
    <s v="EDWIN ALMEIRO DAZA GARZON"/>
    <n v="3138656627"/>
    <s v="BOGOTA"/>
    <s v="FACULTAD MEDIO AMBIENTE"/>
    <m/>
    <m/>
    <s v="R"/>
    <d v="1899-12-30T06:30:00"/>
    <d v="1899-12-30T16:30:00"/>
    <d v="1899-12-30T10:00:00"/>
    <m/>
    <m/>
    <m/>
    <n v="396134.17722222226"/>
    <m/>
    <m/>
    <m/>
    <n v="396134.17722222226"/>
  </r>
  <r>
    <d v="2024-06-27T00:00:00"/>
    <x v="1"/>
    <m/>
    <s v="ANCIZAR LOPEZ"/>
    <n v="3173877316"/>
    <s v="BOGOTA"/>
    <s v="FACULTAD DE ARTES ASAB"/>
    <m/>
    <m/>
    <s v="U"/>
    <d v="1899-12-30T08:30:00"/>
    <d v="1899-12-30T18:30:00"/>
    <d v="1899-12-30T10:00:00"/>
    <m/>
    <m/>
    <n v="394757.65888888889"/>
    <m/>
    <m/>
    <m/>
    <m/>
    <n v="394757.65888888889"/>
  </r>
  <r>
    <d v="2024-06-27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27T00:00:00"/>
    <x v="3"/>
    <m/>
    <s v="JORGE NIÑO"/>
    <n v="3212099459"/>
    <s v="BOGOTA"/>
    <s v="FACULTAD CIENCIAS MAT Y NAT"/>
    <s v="CRA27 ·45 A16"/>
    <s v="VARIAS SEDES U/D"/>
    <s v="U"/>
    <d v="1899-12-30T08:35:00"/>
    <d v="1899-12-30T18:48:00"/>
    <d v="1899-12-30T10:13:00"/>
    <m/>
    <m/>
    <n v="394757.65888888889"/>
    <m/>
    <m/>
    <m/>
    <m/>
    <n v="394757.65888888889"/>
  </r>
  <r>
    <d v="2024-06-27T00:00:00"/>
    <x v="4"/>
    <m/>
    <s v="EDWIN ALMEIRO DAZA GARZON"/>
    <n v="3138656627"/>
    <s v="BOGOTA"/>
    <s v="FACULTAD MEDIO AMBIENTE"/>
    <m/>
    <m/>
    <s v="R"/>
    <d v="1899-12-30T06:30:00"/>
    <d v="1899-12-30T16:30:00"/>
    <d v="1899-12-30T10:00:00"/>
    <m/>
    <m/>
    <m/>
    <n v="396134.17722222226"/>
    <m/>
    <m/>
    <m/>
    <n v="396134.17722222226"/>
  </r>
  <r>
    <d v="2024-06-28T00:00:00"/>
    <x v="1"/>
    <m/>
    <s v="ANCIZAR LOPEZ"/>
    <n v="3173877316"/>
    <s v="BOGOTA"/>
    <s v="FACULTAD DE ARTES ASAB"/>
    <m/>
    <m/>
    <s v="U"/>
    <d v="1899-12-30T06:00:00"/>
    <d v="1899-12-30T17:00:00"/>
    <d v="1899-12-30T11:00:00"/>
    <m/>
    <m/>
    <n v="394757.65888888889"/>
    <m/>
    <m/>
    <m/>
    <m/>
    <n v="394757.65888888889"/>
  </r>
  <r>
    <d v="2024-06-28T00:00:00"/>
    <x v="2"/>
    <m/>
    <s v="WILSON ROJAS"/>
    <n v="3127090611"/>
    <s v="BOGOTA"/>
    <s v="FACULTAD CIENCIAS DE LA SALUD"/>
    <s v="Cra 53 ·123 - 34"/>
    <s v="Cll 13 Cra 32"/>
    <s v="U"/>
    <d v="1899-12-30T07:00:00"/>
    <d v="1899-12-30T17:00:00"/>
    <d v="1899-12-30T10:00:00"/>
    <m/>
    <m/>
    <n v="394757.65888888889"/>
    <m/>
    <m/>
    <m/>
    <m/>
    <n v="394757.65888888889"/>
  </r>
  <r>
    <d v="2024-06-28T00:00:00"/>
    <x v="3"/>
    <m/>
    <s v="JORGE NIÑO"/>
    <n v="3212099459"/>
    <s v="BOGOTA"/>
    <s v="FACULTAD CIENCIAS MAT Y NAT"/>
    <s v="CRA27 ·45 A16"/>
    <s v="VARIAS SEDES U/D"/>
    <s v="U"/>
    <d v="1899-12-30T07:24:00"/>
    <d v="1899-12-30T17:38:00"/>
    <d v="1899-12-30T10:14:00"/>
    <m/>
    <m/>
    <n v="394757.65888888889"/>
    <m/>
    <m/>
    <m/>
    <m/>
    <n v="394757.65888888889"/>
  </r>
  <r>
    <d v="2024-06-28T00:00:00"/>
    <x v="4"/>
    <m/>
    <s v="EDWIN ALMEIRO DAZA GARZON"/>
    <n v="3138656627"/>
    <s v="BOGOTA"/>
    <s v="FACULTAD MEDIO AMBIENTE"/>
    <m/>
    <m/>
    <s v="R"/>
    <d v="1899-12-30T06:15:00"/>
    <d v="1899-12-30T16:15:00"/>
    <d v="1899-12-30T10:00:00"/>
    <m/>
    <m/>
    <m/>
    <n v="396134.17722222226"/>
    <m/>
    <m/>
    <m/>
    <n v="396134.177222222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1D60CA-487C-4A1C-8047-70A06FC52C76}" name="TablaDinámica2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:D6" firstHeaderRow="0" firstDataRow="1" firstDataCol="1"/>
  <pivotFields count="21">
    <pivotField showAll="0"/>
    <pivotField axis="axisRow" dataField="1" showAll="0">
      <items count="6">
        <item x="1"/>
        <item x="3"/>
        <item x="4"/>
        <item x="2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PLACA FIJA " fld="1" subtotal="count" baseField="0" baseItem="0"/>
    <dataField name="Suma de TOTAL HORAS " fld="12" baseField="1" baseItem="0" numFmtId="46"/>
    <dataField name="Suma de TOTAL SERVICIO" fld="20" baseField="0" baseItem="0" numFmtId="165"/>
  </dataFields>
  <formats count="2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tabSelected="1" view="pageBreakPreview" zoomScaleNormal="85" zoomScaleSheetLayoutView="100" workbookViewId="0">
      <selection activeCell="C2" sqref="C2:F3"/>
    </sheetView>
  </sheetViews>
  <sheetFormatPr baseColWidth="10" defaultColWidth="8.88671875" defaultRowHeight="15" x14ac:dyDescent="0.25"/>
  <cols>
    <col min="1" max="1" width="23.6640625" style="42" customWidth="1"/>
    <col min="2" max="2" width="21.5546875" style="42" customWidth="1"/>
    <col min="3" max="3" width="17.5546875" style="42" customWidth="1"/>
    <col min="4" max="4" width="22.44140625" style="42" customWidth="1"/>
    <col min="5" max="5" width="18.33203125" style="42" customWidth="1"/>
    <col min="6" max="6" width="16.44140625" style="42" customWidth="1"/>
    <col min="7" max="7" width="17.109375" style="42" customWidth="1"/>
    <col min="8" max="8" width="17" style="42" customWidth="1"/>
    <col min="9" max="16384" width="8.88671875" style="42"/>
  </cols>
  <sheetData>
    <row r="1" spans="1:7" s="36" customFormat="1" ht="22.5" customHeight="1" x14ac:dyDescent="0.2">
      <c r="A1" s="87"/>
      <c r="B1" s="88"/>
      <c r="C1" s="93" t="s">
        <v>0</v>
      </c>
      <c r="D1" s="93"/>
      <c r="E1" s="93"/>
      <c r="F1" s="93"/>
      <c r="G1" s="78" t="s">
        <v>68</v>
      </c>
    </row>
    <row r="2" spans="1:7" s="36" customFormat="1" ht="18" customHeight="1" x14ac:dyDescent="0.2">
      <c r="A2" s="89"/>
      <c r="B2" s="90"/>
      <c r="C2" s="93" t="s">
        <v>69</v>
      </c>
      <c r="D2" s="93"/>
      <c r="E2" s="93"/>
      <c r="F2" s="93"/>
      <c r="G2" s="78" t="s">
        <v>3</v>
      </c>
    </row>
    <row r="3" spans="1:7" s="36" customFormat="1" ht="25.5" customHeight="1" x14ac:dyDescent="0.2">
      <c r="A3" s="91"/>
      <c r="B3" s="92"/>
      <c r="C3" s="93"/>
      <c r="D3" s="93"/>
      <c r="E3" s="93"/>
      <c r="F3" s="93"/>
      <c r="G3" s="78" t="s">
        <v>4</v>
      </c>
    </row>
    <row r="4" spans="1:7" s="38" customFormat="1" x14ac:dyDescent="0.25">
      <c r="A4" s="37"/>
      <c r="B4" s="37"/>
      <c r="C4" s="37"/>
      <c r="D4" s="37"/>
    </row>
    <row r="5" spans="1:7" s="38" customFormat="1" ht="18.75" x14ac:dyDescent="0.25">
      <c r="A5" s="128" t="s">
        <v>124</v>
      </c>
      <c r="B5" s="128"/>
      <c r="C5" s="129"/>
      <c r="D5" s="129"/>
      <c r="E5" s="129"/>
      <c r="F5" s="129"/>
    </row>
    <row r="6" spans="1:7" s="38" customFormat="1" ht="15.75" x14ac:dyDescent="0.25">
      <c r="A6" s="130" t="s">
        <v>131</v>
      </c>
      <c r="B6" s="130"/>
      <c r="C6" s="130"/>
      <c r="D6" s="130"/>
      <c r="E6" s="130"/>
      <c r="F6" s="130"/>
    </row>
    <row r="7" spans="1:7" s="38" customFormat="1" ht="15.75" x14ac:dyDescent="0.25">
      <c r="A7" s="130" t="s">
        <v>125</v>
      </c>
      <c r="B7" s="130"/>
      <c r="C7" s="130"/>
      <c r="D7" s="130"/>
      <c r="E7" s="130"/>
      <c r="F7" s="130"/>
    </row>
    <row r="8" spans="1:7" s="38" customFormat="1" ht="15.75" x14ac:dyDescent="0.25">
      <c r="A8" s="130" t="s">
        <v>132</v>
      </c>
      <c r="B8" s="130"/>
      <c r="C8" s="130"/>
      <c r="D8" s="130"/>
      <c r="E8" s="130"/>
      <c r="F8" s="130"/>
    </row>
    <row r="9" spans="1:7" s="38" customFormat="1" ht="15.75" x14ac:dyDescent="0.25">
      <c r="A9" s="40"/>
      <c r="B9" s="40"/>
      <c r="C9" s="40"/>
      <c r="D9" s="40"/>
      <c r="E9" s="39"/>
    </row>
    <row r="10" spans="1:7" s="41" customFormat="1" ht="42" x14ac:dyDescent="0.25">
      <c r="A10" s="119" t="s">
        <v>109</v>
      </c>
      <c r="B10" s="119" t="s">
        <v>110</v>
      </c>
      <c r="C10" s="119" t="s">
        <v>111</v>
      </c>
      <c r="D10" s="119" t="s">
        <v>112</v>
      </c>
      <c r="E10" s="119" t="s">
        <v>113</v>
      </c>
      <c r="F10" s="119" t="s">
        <v>114</v>
      </c>
      <c r="G10" s="119" t="s">
        <v>115</v>
      </c>
    </row>
    <row r="11" spans="1:7" x14ac:dyDescent="0.25">
      <c r="A11" s="127" t="s">
        <v>31</v>
      </c>
      <c r="B11" s="126" t="s">
        <v>116</v>
      </c>
      <c r="C11" s="127" t="s">
        <v>117</v>
      </c>
      <c r="D11" s="127" t="s">
        <v>118</v>
      </c>
      <c r="E11" s="151">
        <v>18</v>
      </c>
      <c r="F11" s="120">
        <v>7.5416666666666679</v>
      </c>
      <c r="G11" s="121">
        <v>7105637.8599999985</v>
      </c>
    </row>
    <row r="12" spans="1:7" x14ac:dyDescent="0.25">
      <c r="A12" s="126" t="s">
        <v>39</v>
      </c>
      <c r="B12" s="126" t="s">
        <v>119</v>
      </c>
      <c r="C12" s="127" t="s">
        <v>117</v>
      </c>
      <c r="D12" s="127" t="s">
        <v>118</v>
      </c>
      <c r="E12" s="151">
        <v>18</v>
      </c>
      <c r="F12" s="120">
        <v>7.6430555555555557</v>
      </c>
      <c r="G12" s="121">
        <v>7105637.8599999985</v>
      </c>
    </row>
    <row r="13" spans="1:7" x14ac:dyDescent="0.25">
      <c r="A13" s="126" t="s">
        <v>120</v>
      </c>
      <c r="B13" s="126" t="s">
        <v>121</v>
      </c>
      <c r="C13" s="127" t="s">
        <v>117</v>
      </c>
      <c r="D13" s="127" t="s">
        <v>122</v>
      </c>
      <c r="E13" s="151">
        <v>18</v>
      </c>
      <c r="F13" s="120">
        <v>7.5000000000000018</v>
      </c>
      <c r="G13" s="121">
        <v>7130415.1899999985</v>
      </c>
    </row>
    <row r="14" spans="1:7" x14ac:dyDescent="0.25">
      <c r="A14" s="126" t="s">
        <v>36</v>
      </c>
      <c r="B14" s="126" t="s">
        <v>121</v>
      </c>
      <c r="C14" s="127" t="s">
        <v>117</v>
      </c>
      <c r="D14" s="127" t="s">
        <v>118</v>
      </c>
      <c r="E14" s="151">
        <v>18</v>
      </c>
      <c r="F14" s="120">
        <v>7.5833333333333357</v>
      </c>
      <c r="G14" s="121">
        <v>7105637.8599999985</v>
      </c>
    </row>
    <row r="15" spans="1:7" ht="21" x14ac:dyDescent="0.25">
      <c r="A15" s="122" t="s">
        <v>123</v>
      </c>
      <c r="B15" s="122"/>
      <c r="C15" s="122"/>
      <c r="D15" s="122"/>
      <c r="E15" s="123">
        <f>SUM(E11:E14)</f>
        <v>72</v>
      </c>
      <c r="F15" s="124">
        <f>SUM(F11:F14)</f>
        <v>30.268055555555563</v>
      </c>
      <c r="G15" s="125">
        <f>SUM(G11:G14)</f>
        <v>28447328.769999996</v>
      </c>
    </row>
    <row r="16" spans="1:7" s="38" customFormat="1" x14ac:dyDescent="0.25"/>
    <row r="17" spans="1:5" s="38" customFormat="1" x14ac:dyDescent="0.25"/>
    <row r="18" spans="1:5" s="38" customFormat="1" x14ac:dyDescent="0.25"/>
    <row r="19" spans="1:5" ht="63" hidden="1" x14ac:dyDescent="0.25">
      <c r="B19" s="44" t="s">
        <v>70</v>
      </c>
      <c r="C19" s="44"/>
      <c r="D19" s="44" t="s">
        <v>76</v>
      </c>
      <c r="E19" s="44" t="s">
        <v>77</v>
      </c>
    </row>
    <row r="20" spans="1:5" hidden="1" x14ac:dyDescent="0.25">
      <c r="A20" s="45">
        <v>1</v>
      </c>
      <c r="B20" s="46" t="s">
        <v>78</v>
      </c>
      <c r="C20" s="46"/>
      <c r="D20" s="47" t="e">
        <f>+COUNTIF([2]RESUMEN!$C$2:$C$218,'ACTA FACTURACION'!B20)</f>
        <v>#VALUE!</v>
      </c>
    </row>
    <row r="21" spans="1:5" hidden="1" x14ac:dyDescent="0.25">
      <c r="A21" s="45">
        <v>2</v>
      </c>
      <c r="B21" s="46" t="s">
        <v>79</v>
      </c>
      <c r="C21" s="46"/>
      <c r="D21" s="47" t="e">
        <f>+COUNTIF([2]RESUMEN!$C$2:$C$218,'ACTA FACTURACION'!B21)</f>
        <v>#VALUE!</v>
      </c>
    </row>
    <row r="22" spans="1:5" hidden="1" x14ac:dyDescent="0.25">
      <c r="A22" s="45">
        <v>2</v>
      </c>
      <c r="B22" s="46" t="s">
        <v>80</v>
      </c>
      <c r="C22" s="46"/>
      <c r="D22" s="47" t="e">
        <f>+COUNTIF([2]RESUMEN!$C$2:$C$218,'ACTA FACTURACION'!B22)</f>
        <v>#VALUE!</v>
      </c>
    </row>
    <row r="23" spans="1:5" hidden="1" x14ac:dyDescent="0.25">
      <c r="A23" s="45">
        <v>3</v>
      </c>
      <c r="B23" s="46" t="s">
        <v>75</v>
      </c>
      <c r="C23" s="46"/>
      <c r="D23" s="47" t="e">
        <f>+COUNTIF([2]RESUMEN!$C$2:$C$218,'ACTA FACTURACION'!B23)</f>
        <v>#VALUE!</v>
      </c>
    </row>
    <row r="24" spans="1:5" hidden="1" x14ac:dyDescent="0.25">
      <c r="A24" s="45">
        <v>4</v>
      </c>
      <c r="B24" s="46" t="s">
        <v>72</v>
      </c>
      <c r="C24" s="46"/>
      <c r="D24" s="47" t="e">
        <f>+COUNTIF([2]RESUMEN!$C$2:$C$218,'ACTA FACTURACION'!B24)</f>
        <v>#VALUE!</v>
      </c>
    </row>
    <row r="25" spans="1:5" hidden="1" x14ac:dyDescent="0.25">
      <c r="A25" s="45">
        <v>5</v>
      </c>
      <c r="B25" s="46" t="s">
        <v>74</v>
      </c>
      <c r="C25" s="46"/>
      <c r="D25" s="47" t="e">
        <f>+COUNTIF([2]RESUMEN!$C$2:$C$218,'ACTA FACTURACION'!B25)</f>
        <v>#VALUE!</v>
      </c>
    </row>
    <row r="26" spans="1:5" hidden="1" x14ac:dyDescent="0.25">
      <c r="A26" s="45">
        <v>6</v>
      </c>
      <c r="B26" s="46" t="s">
        <v>73</v>
      </c>
      <c r="C26" s="46"/>
      <c r="D26" s="47" t="e">
        <f>+COUNTIF([2]RESUMEN!$C$2:$C$218,'ACTA FACTURACION'!B26)</f>
        <v>#VALUE!</v>
      </c>
    </row>
    <row r="27" spans="1:5" hidden="1" x14ac:dyDescent="0.25">
      <c r="A27" s="45">
        <v>7</v>
      </c>
      <c r="B27" s="46" t="s">
        <v>71</v>
      </c>
      <c r="C27" s="46"/>
      <c r="D27" s="47" t="e">
        <f>+COUNTIF([2]RESUMEN!$C$2:$C$218,'ACTA FACTURACION'!B27)</f>
        <v>#VALUE!</v>
      </c>
    </row>
    <row r="28" spans="1:5" ht="21" hidden="1" x14ac:dyDescent="0.25">
      <c r="B28" s="43" t="s">
        <v>81</v>
      </c>
      <c r="C28" s="43"/>
      <c r="D28" s="48" t="e">
        <f>SUM(D20:D27)</f>
        <v>#VALUE!</v>
      </c>
      <c r="E28" s="48">
        <f>SUM(E20:E27)</f>
        <v>0</v>
      </c>
    </row>
    <row r="29" spans="1:5" hidden="1" x14ac:dyDescent="0.25"/>
    <row r="30" spans="1:5" hidden="1" x14ac:dyDescent="0.25"/>
  </sheetData>
  <mergeCells count="7">
    <mergeCell ref="A15:D15"/>
    <mergeCell ref="A6:F6"/>
    <mergeCell ref="A7:F7"/>
    <mergeCell ref="A8:F8"/>
    <mergeCell ref="A1:B3"/>
    <mergeCell ref="C1:F1"/>
    <mergeCell ref="C2:F3"/>
  </mergeCells>
  <hyperlinks>
    <hyperlink ref="B25" location="'JTR555'!A1" display="VEHICULO JTR555" xr:uid="{00000000-0004-0000-0100-000000000000}"/>
    <hyperlink ref="B26" location="'JTQ047'!A1" display="VEHICULO JTQ047" xr:uid="{00000000-0004-0000-0100-000001000000}"/>
    <hyperlink ref="B20" location="'LSY426'!A1" display="VEHICULO LSY426" xr:uid="{00000000-0004-0000-0100-000002000000}"/>
    <hyperlink ref="B21" location="'LSY428'!A1" display="VEHICULO LSY428" xr:uid="{00000000-0004-0000-0100-000003000000}"/>
    <hyperlink ref="B23" location="'JTS113'!A1" display="VEHICULO JTS113" xr:uid="{00000000-0004-0000-0100-000004000000}"/>
    <hyperlink ref="B24" location="'GVK186'!A1" display="VEHICULO GVK186" xr:uid="{00000000-0004-0000-0100-000005000000}"/>
    <hyperlink ref="B22" location="'LSY428'!A1" display="VEHICULO LSY428" xr:uid="{00000000-0004-0000-0100-000006000000}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6"/>
  <sheetViews>
    <sheetView zoomScale="80" zoomScaleNormal="80" workbookViewId="0">
      <pane xSplit="5" ySplit="4" topLeftCell="N33" activePane="bottomRight" state="frozen"/>
      <selection pane="topRight" activeCell="F1" sqref="F1"/>
      <selection pane="bottomLeft" activeCell="A5" sqref="A5"/>
      <selection pane="bottomRight" activeCell="V81" sqref="V81"/>
    </sheetView>
  </sheetViews>
  <sheetFormatPr baseColWidth="10" defaultColWidth="7.109375" defaultRowHeight="15" x14ac:dyDescent="0.2"/>
  <cols>
    <col min="2" max="2" width="30" customWidth="1"/>
    <col min="3" max="3" width="9.77734375" style="21" customWidth="1"/>
    <col min="4" max="4" width="9.88671875" customWidth="1"/>
    <col min="5" max="5" width="26.77734375" customWidth="1"/>
    <col min="6" max="6" width="15.33203125" customWidth="1"/>
    <col min="7" max="7" width="13.109375" customWidth="1"/>
    <col min="8" max="8" width="30.88671875" style="20" customWidth="1"/>
    <col min="9" max="9" width="19" customWidth="1"/>
    <col min="10" max="10" width="22.21875" style="11" customWidth="1"/>
    <col min="11" max="11" width="13.21875" style="11" customWidth="1"/>
    <col min="12" max="12" width="9.33203125" style="11" customWidth="1"/>
    <col min="13" max="13" width="16.21875" style="11" customWidth="1"/>
    <col min="14" max="14" width="14" style="11" customWidth="1"/>
    <col min="15" max="15" width="11" style="11" customWidth="1"/>
    <col min="16" max="16" width="14.21875" style="11" customWidth="1"/>
    <col min="17" max="17" width="17.109375" customWidth="1"/>
    <col min="18" max="18" width="15.109375" customWidth="1"/>
    <col min="19" max="19" width="14.6640625" customWidth="1"/>
    <col min="20" max="20" width="17.109375" customWidth="1"/>
    <col min="21" max="21" width="18.77734375" customWidth="1"/>
    <col min="22" max="22" width="17.44140625" customWidth="1"/>
    <col min="23" max="23" width="28.21875" customWidth="1"/>
  </cols>
  <sheetData>
    <row r="1" spans="1:23" ht="18.75" customHeight="1" x14ac:dyDescent="0.2">
      <c r="A1" s="81"/>
      <c r="B1" s="81"/>
      <c r="C1" s="81"/>
      <c r="D1" s="82" t="s">
        <v>0</v>
      </c>
      <c r="E1" s="83"/>
      <c r="F1" s="84"/>
      <c r="G1" s="84"/>
      <c r="H1" s="83"/>
      <c r="I1" s="83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1" t="s">
        <v>1</v>
      </c>
    </row>
    <row r="2" spans="1:23" ht="15" customHeight="1" x14ac:dyDescent="0.2">
      <c r="A2" s="81"/>
      <c r="B2" s="81"/>
      <c r="C2" s="81"/>
      <c r="D2" s="82" t="s">
        <v>2</v>
      </c>
      <c r="E2" s="83"/>
      <c r="F2" s="84"/>
      <c r="G2" s="84"/>
      <c r="H2" s="83"/>
      <c r="I2" s="83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1" t="s">
        <v>3</v>
      </c>
    </row>
    <row r="3" spans="1:23" ht="15" customHeight="1" x14ac:dyDescent="0.2">
      <c r="A3" s="81"/>
      <c r="B3" s="81"/>
      <c r="C3" s="81"/>
      <c r="D3" s="82"/>
      <c r="E3" s="83"/>
      <c r="F3" s="84"/>
      <c r="G3" s="84"/>
      <c r="H3" s="83"/>
      <c r="I3" s="83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1" t="s">
        <v>4</v>
      </c>
    </row>
    <row r="4" spans="1:23" ht="41.25" customHeight="1" x14ac:dyDescent="0.2">
      <c r="A4" s="81"/>
      <c r="B4" s="81"/>
      <c r="C4" s="81"/>
      <c r="D4" s="85" t="s">
        <v>5</v>
      </c>
      <c r="E4" s="85"/>
      <c r="F4" s="84" t="s">
        <v>6</v>
      </c>
      <c r="G4" s="84"/>
      <c r="H4" s="83"/>
      <c r="I4" s="83"/>
      <c r="J4" s="82"/>
      <c r="K4" s="85" t="s">
        <v>7</v>
      </c>
      <c r="L4" s="85"/>
      <c r="M4" s="82"/>
      <c r="N4" s="82"/>
      <c r="O4" s="82"/>
      <c r="P4" s="82"/>
      <c r="Q4" s="82"/>
      <c r="R4" s="82"/>
      <c r="S4" s="82"/>
      <c r="T4" s="82"/>
      <c r="U4" s="82"/>
      <c r="V4" s="82"/>
      <c r="W4" s="2"/>
    </row>
    <row r="5" spans="1:23" ht="41.25" customHeight="1" x14ac:dyDescent="0.2">
      <c r="A5" s="3"/>
      <c r="B5" s="3"/>
      <c r="C5" s="3"/>
      <c r="D5" s="4"/>
      <c r="E5" s="4"/>
      <c r="F5" s="5"/>
      <c r="G5" s="5"/>
      <c r="H5" s="6"/>
      <c r="I5" s="6"/>
      <c r="J5" s="7"/>
      <c r="K5" s="4"/>
      <c r="L5" s="4"/>
      <c r="M5" s="7"/>
      <c r="N5" s="7"/>
      <c r="O5" s="7"/>
      <c r="P5" s="7"/>
      <c r="Q5" s="7"/>
      <c r="R5" s="7"/>
      <c r="S5" s="7"/>
      <c r="T5" s="7"/>
      <c r="U5" s="7"/>
      <c r="V5" s="7"/>
      <c r="W5" s="6"/>
    </row>
    <row r="6" spans="1:23" s="11" customFormat="1" ht="45" customHeight="1" x14ac:dyDescent="0.2">
      <c r="A6" s="86" t="s">
        <v>8</v>
      </c>
      <c r="B6" s="79" t="s">
        <v>9</v>
      </c>
      <c r="C6" s="79" t="s">
        <v>10</v>
      </c>
      <c r="D6" s="79" t="s">
        <v>11</v>
      </c>
      <c r="E6" s="79" t="s">
        <v>12</v>
      </c>
      <c r="F6" s="79" t="s">
        <v>13</v>
      </c>
      <c r="G6" s="79" t="s">
        <v>14</v>
      </c>
      <c r="H6" s="79" t="s">
        <v>15</v>
      </c>
      <c r="I6" s="79" t="s">
        <v>16</v>
      </c>
      <c r="J6" s="79" t="s">
        <v>17</v>
      </c>
      <c r="K6" s="79" t="s">
        <v>18</v>
      </c>
      <c r="L6" s="79" t="s">
        <v>19</v>
      </c>
      <c r="M6" s="79" t="s">
        <v>20</v>
      </c>
      <c r="N6" s="79" t="s">
        <v>21</v>
      </c>
      <c r="O6" s="8" t="s">
        <v>22</v>
      </c>
      <c r="P6" s="8" t="s">
        <v>23</v>
      </c>
      <c r="Q6" s="9" t="s">
        <v>24</v>
      </c>
      <c r="R6" s="9" t="s">
        <v>25</v>
      </c>
      <c r="S6" s="80" t="s">
        <v>26</v>
      </c>
      <c r="T6" s="80" t="s">
        <v>27</v>
      </c>
      <c r="U6" s="80" t="s">
        <v>28</v>
      </c>
      <c r="V6" s="80" t="s">
        <v>29</v>
      </c>
      <c r="W6" s="10" t="s">
        <v>30</v>
      </c>
    </row>
    <row r="7" spans="1:23" s="11" customFormat="1" ht="21" customHeight="1" x14ac:dyDescent="0.2">
      <c r="A7" s="86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12">
        <v>0.45833333333333331</v>
      </c>
      <c r="P7" s="13"/>
      <c r="Q7" s="13">
        <f>7105637.86</f>
        <v>7105637.8600000003</v>
      </c>
      <c r="R7" s="13">
        <f>7130415.19</f>
        <v>7130415.1900000004</v>
      </c>
      <c r="S7" s="80"/>
      <c r="T7" s="80"/>
      <c r="U7" s="80">
        <v>1</v>
      </c>
      <c r="V7" s="80">
        <v>240177.39</v>
      </c>
      <c r="W7" s="10"/>
    </row>
    <row r="8" spans="1:23" s="139" customFormat="1" x14ac:dyDescent="0.2">
      <c r="A8" s="14">
        <v>1</v>
      </c>
      <c r="B8" s="133">
        <v>45447</v>
      </c>
      <c r="C8" s="134" t="s">
        <v>31</v>
      </c>
      <c r="D8" s="135"/>
      <c r="E8" s="134" t="s">
        <v>32</v>
      </c>
      <c r="F8" s="134">
        <v>3173877316</v>
      </c>
      <c r="G8" s="136" t="s">
        <v>33</v>
      </c>
      <c r="H8" s="136" t="s">
        <v>34</v>
      </c>
      <c r="I8" s="137" t="s">
        <v>61</v>
      </c>
      <c r="J8" s="137" t="s">
        <v>62</v>
      </c>
      <c r="K8" s="134" t="s">
        <v>35</v>
      </c>
      <c r="L8" s="138">
        <v>0.3125</v>
      </c>
      <c r="M8" s="138">
        <v>0.72916666666666663</v>
      </c>
      <c r="N8" s="16">
        <f t="shared" ref="N8" si="0">+M8-L8</f>
        <v>0.41666666666666663</v>
      </c>
      <c r="O8" s="17"/>
      <c r="P8" s="135"/>
      <c r="Q8" s="19">
        <f>+$Q$7/18</f>
        <v>394757.65888888889</v>
      </c>
      <c r="R8" s="143"/>
      <c r="S8" s="135"/>
      <c r="T8" s="135"/>
      <c r="U8" s="135"/>
      <c r="V8" s="18">
        <f t="shared" ref="V8" si="1">+Q8+R8</f>
        <v>394757.65888888889</v>
      </c>
      <c r="W8" s="135"/>
    </row>
    <row r="9" spans="1:23" s="139" customFormat="1" x14ac:dyDescent="0.2">
      <c r="A9" s="14">
        <v>2</v>
      </c>
      <c r="B9" s="133">
        <v>45447</v>
      </c>
      <c r="C9" s="134" t="s">
        <v>36</v>
      </c>
      <c r="D9" s="134"/>
      <c r="E9" s="134" t="s">
        <v>37</v>
      </c>
      <c r="F9" s="134">
        <v>3127090611</v>
      </c>
      <c r="G9" s="136" t="s">
        <v>33</v>
      </c>
      <c r="H9" s="136" t="s">
        <v>38</v>
      </c>
      <c r="I9" s="134" t="s">
        <v>56</v>
      </c>
      <c r="J9" s="135" t="s">
        <v>57</v>
      </c>
      <c r="K9" s="134" t="s">
        <v>35</v>
      </c>
      <c r="L9" s="138">
        <v>0.29166666666666669</v>
      </c>
      <c r="M9" s="138">
        <v>0.70833333333333337</v>
      </c>
      <c r="N9" s="16">
        <f t="shared" ref="N9:N27" si="2">+M9-L9</f>
        <v>0.41666666666666669</v>
      </c>
      <c r="O9" s="17"/>
      <c r="P9" s="135"/>
      <c r="Q9" s="19">
        <f t="shared" ref="Q9:Q10" si="3">+$Q$7/18</f>
        <v>394757.65888888889</v>
      </c>
      <c r="R9" s="143"/>
      <c r="S9" s="135"/>
      <c r="T9" s="135"/>
      <c r="U9" s="135"/>
      <c r="V9" s="18">
        <f t="shared" ref="V9:V27" si="4">+Q9+R9</f>
        <v>394757.65888888889</v>
      </c>
      <c r="W9" s="135"/>
    </row>
    <row r="10" spans="1:23" s="139" customFormat="1" x14ac:dyDescent="0.2">
      <c r="A10" s="14">
        <v>3</v>
      </c>
      <c r="B10" s="133">
        <v>45447</v>
      </c>
      <c r="C10" s="134" t="s">
        <v>39</v>
      </c>
      <c r="D10" s="135"/>
      <c r="E10" s="134" t="s">
        <v>40</v>
      </c>
      <c r="F10" s="134">
        <v>3212099459</v>
      </c>
      <c r="G10" s="136" t="s">
        <v>33</v>
      </c>
      <c r="H10" s="136" t="s">
        <v>41</v>
      </c>
      <c r="I10" s="134" t="s">
        <v>46</v>
      </c>
      <c r="J10" s="134" t="s">
        <v>47</v>
      </c>
      <c r="K10" s="134" t="s">
        <v>35</v>
      </c>
      <c r="L10" s="138">
        <v>0.29236111111111113</v>
      </c>
      <c r="M10" s="138">
        <v>0.74305555555555547</v>
      </c>
      <c r="N10" s="16">
        <f t="shared" si="2"/>
        <v>0.45069444444444434</v>
      </c>
      <c r="O10" s="17"/>
      <c r="P10" s="135"/>
      <c r="Q10" s="19">
        <f t="shared" si="3"/>
        <v>394757.65888888889</v>
      </c>
      <c r="R10" s="143"/>
      <c r="S10" s="135"/>
      <c r="T10" s="135"/>
      <c r="U10" s="135"/>
      <c r="V10" s="18">
        <f t="shared" si="4"/>
        <v>394757.65888888889</v>
      </c>
      <c r="W10" s="135"/>
    </row>
    <row r="11" spans="1:23" s="139" customFormat="1" x14ac:dyDescent="0.2">
      <c r="A11" s="14">
        <v>4</v>
      </c>
      <c r="B11" s="133">
        <v>45447</v>
      </c>
      <c r="C11" s="134" t="s">
        <v>42</v>
      </c>
      <c r="D11" s="135"/>
      <c r="E11" s="134" t="s">
        <v>45</v>
      </c>
      <c r="F11" s="134">
        <v>3138656627</v>
      </c>
      <c r="G11" s="136" t="s">
        <v>33</v>
      </c>
      <c r="H11" s="136" t="s">
        <v>43</v>
      </c>
      <c r="I11" s="135" t="s">
        <v>48</v>
      </c>
      <c r="J11" s="135" t="s">
        <v>49</v>
      </c>
      <c r="K11" s="134" t="s">
        <v>44</v>
      </c>
      <c r="L11" s="138">
        <v>0.29166666666666669</v>
      </c>
      <c r="M11" s="138">
        <v>0.70833333333333337</v>
      </c>
      <c r="N11" s="16">
        <f t="shared" si="2"/>
        <v>0.41666666666666669</v>
      </c>
      <c r="O11" s="17"/>
      <c r="P11" s="135"/>
      <c r="Q11" s="19"/>
      <c r="R11" s="143">
        <f>+$R$7/18</f>
        <v>396134.17722222226</v>
      </c>
      <c r="S11" s="135"/>
      <c r="T11" s="135"/>
      <c r="U11" s="135"/>
      <c r="V11" s="18">
        <f t="shared" si="4"/>
        <v>396134.17722222226</v>
      </c>
      <c r="W11" s="135"/>
    </row>
    <row r="12" spans="1:23" s="139" customFormat="1" x14ac:dyDescent="0.2">
      <c r="A12" s="14">
        <v>5</v>
      </c>
      <c r="B12" s="133">
        <v>45448</v>
      </c>
      <c r="C12" s="134" t="s">
        <v>31</v>
      </c>
      <c r="D12" s="135"/>
      <c r="E12" s="134" t="s">
        <v>32</v>
      </c>
      <c r="F12" s="134">
        <v>3173877316</v>
      </c>
      <c r="G12" s="136" t="s">
        <v>33</v>
      </c>
      <c r="H12" s="136" t="s">
        <v>34</v>
      </c>
      <c r="I12" s="137" t="s">
        <v>61</v>
      </c>
      <c r="J12" s="137" t="s">
        <v>62</v>
      </c>
      <c r="K12" s="134" t="s">
        <v>35</v>
      </c>
      <c r="L12" s="138">
        <v>0.3125</v>
      </c>
      <c r="M12" s="138">
        <v>0.72916666666666663</v>
      </c>
      <c r="N12" s="16">
        <f t="shared" si="2"/>
        <v>0.41666666666666663</v>
      </c>
      <c r="O12" s="17"/>
      <c r="P12" s="135"/>
      <c r="Q12" s="19">
        <f>+$Q$7/18</f>
        <v>394757.65888888889</v>
      </c>
      <c r="R12" s="143"/>
      <c r="S12" s="135"/>
      <c r="T12" s="135"/>
      <c r="U12" s="135"/>
      <c r="V12" s="18">
        <f t="shared" si="4"/>
        <v>394757.65888888889</v>
      </c>
      <c r="W12" s="135"/>
    </row>
    <row r="13" spans="1:23" s="139" customFormat="1" x14ac:dyDescent="0.2">
      <c r="A13" s="14">
        <v>6</v>
      </c>
      <c r="B13" s="133">
        <v>45448</v>
      </c>
      <c r="C13" s="134" t="s">
        <v>36</v>
      </c>
      <c r="D13" s="134"/>
      <c r="E13" s="134" t="s">
        <v>37</v>
      </c>
      <c r="F13" s="134">
        <v>3127090611</v>
      </c>
      <c r="G13" s="136" t="s">
        <v>33</v>
      </c>
      <c r="H13" s="136" t="s">
        <v>38</v>
      </c>
      <c r="I13" s="134" t="s">
        <v>56</v>
      </c>
      <c r="J13" s="135" t="s">
        <v>58</v>
      </c>
      <c r="K13" s="134" t="s">
        <v>35</v>
      </c>
      <c r="L13" s="138">
        <v>0.29166666666666669</v>
      </c>
      <c r="M13" s="138">
        <v>0.70833333333333337</v>
      </c>
      <c r="N13" s="16">
        <f t="shared" si="2"/>
        <v>0.41666666666666669</v>
      </c>
      <c r="O13" s="17"/>
      <c r="P13" s="135"/>
      <c r="Q13" s="19">
        <f t="shared" ref="Q13:Q14" si="5">+$Q$7/18</f>
        <v>394757.65888888889</v>
      </c>
      <c r="R13" s="143"/>
      <c r="S13" s="135"/>
      <c r="T13" s="135"/>
      <c r="U13" s="135"/>
      <c r="V13" s="18">
        <f t="shared" si="4"/>
        <v>394757.65888888889</v>
      </c>
      <c r="W13" s="135"/>
    </row>
    <row r="14" spans="1:23" s="139" customFormat="1" x14ac:dyDescent="0.2">
      <c r="A14" s="14">
        <v>7</v>
      </c>
      <c r="B14" s="133">
        <v>45448</v>
      </c>
      <c r="C14" s="134" t="s">
        <v>39</v>
      </c>
      <c r="D14" s="135"/>
      <c r="E14" s="134" t="s">
        <v>40</v>
      </c>
      <c r="F14" s="134">
        <v>3212099459</v>
      </c>
      <c r="G14" s="136" t="s">
        <v>33</v>
      </c>
      <c r="H14" s="136" t="s">
        <v>41</v>
      </c>
      <c r="I14" s="134" t="s">
        <v>46</v>
      </c>
      <c r="J14" s="134" t="s">
        <v>47</v>
      </c>
      <c r="K14" s="134" t="s">
        <v>35</v>
      </c>
      <c r="L14" s="138">
        <v>0.3527777777777778</v>
      </c>
      <c r="M14" s="138">
        <v>0.7895833333333333</v>
      </c>
      <c r="N14" s="16">
        <f t="shared" si="2"/>
        <v>0.4368055555555555</v>
      </c>
      <c r="O14" s="17"/>
      <c r="P14" s="135"/>
      <c r="Q14" s="19">
        <f t="shared" si="5"/>
        <v>394757.65888888889</v>
      </c>
      <c r="R14" s="143"/>
      <c r="S14" s="135"/>
      <c r="T14" s="135"/>
      <c r="U14" s="135"/>
      <c r="V14" s="18">
        <f t="shared" si="4"/>
        <v>394757.65888888889</v>
      </c>
      <c r="W14" s="135"/>
    </row>
    <row r="15" spans="1:23" s="139" customFormat="1" x14ac:dyDescent="0.2">
      <c r="A15" s="14">
        <v>8</v>
      </c>
      <c r="B15" s="133">
        <v>45448</v>
      </c>
      <c r="C15" s="134" t="s">
        <v>42</v>
      </c>
      <c r="D15" s="135"/>
      <c r="E15" s="134" t="s">
        <v>45</v>
      </c>
      <c r="F15" s="134">
        <v>3138656627</v>
      </c>
      <c r="G15" s="136" t="s">
        <v>33</v>
      </c>
      <c r="H15" s="136" t="s">
        <v>43</v>
      </c>
      <c r="I15" s="135" t="s">
        <v>48</v>
      </c>
      <c r="J15" s="135" t="s">
        <v>49</v>
      </c>
      <c r="K15" s="134" t="s">
        <v>44</v>
      </c>
      <c r="L15" s="138">
        <v>0.27083333333333331</v>
      </c>
      <c r="M15" s="138">
        <v>0.6875</v>
      </c>
      <c r="N15" s="16">
        <f t="shared" si="2"/>
        <v>0.41666666666666669</v>
      </c>
      <c r="O15" s="17"/>
      <c r="P15" s="135"/>
      <c r="Q15" s="19"/>
      <c r="R15" s="143">
        <f>+$R$7/18</f>
        <v>396134.17722222226</v>
      </c>
      <c r="S15" s="135"/>
      <c r="T15" s="135"/>
      <c r="U15" s="135"/>
      <c r="V15" s="18">
        <f t="shared" si="4"/>
        <v>396134.17722222226</v>
      </c>
      <c r="W15" s="135"/>
    </row>
    <row r="16" spans="1:23" s="139" customFormat="1" x14ac:dyDescent="0.2">
      <c r="A16" s="14">
        <v>9</v>
      </c>
      <c r="B16" s="133">
        <v>45449</v>
      </c>
      <c r="C16" s="134" t="s">
        <v>31</v>
      </c>
      <c r="D16" s="135"/>
      <c r="E16" s="134" t="s">
        <v>32</v>
      </c>
      <c r="F16" s="134">
        <v>3173877316</v>
      </c>
      <c r="G16" s="136" t="s">
        <v>33</v>
      </c>
      <c r="H16" s="136" t="s">
        <v>34</v>
      </c>
      <c r="I16" s="137" t="s">
        <v>61</v>
      </c>
      <c r="J16" s="137" t="s">
        <v>62</v>
      </c>
      <c r="K16" s="134" t="s">
        <v>35</v>
      </c>
      <c r="L16" s="138">
        <v>0.3125</v>
      </c>
      <c r="M16" s="138">
        <v>0.72916666666666663</v>
      </c>
      <c r="N16" s="16">
        <f t="shared" si="2"/>
        <v>0.41666666666666663</v>
      </c>
      <c r="O16" s="17"/>
      <c r="P16" s="135"/>
      <c r="Q16" s="19">
        <f>+$Q$7/18</f>
        <v>394757.65888888889</v>
      </c>
      <c r="R16" s="143"/>
      <c r="S16" s="135"/>
      <c r="T16" s="135"/>
      <c r="U16" s="135"/>
      <c r="V16" s="18">
        <f t="shared" si="4"/>
        <v>394757.65888888889</v>
      </c>
      <c r="W16" s="135"/>
    </row>
    <row r="17" spans="1:23" s="139" customFormat="1" x14ac:dyDescent="0.2">
      <c r="A17" s="14">
        <v>10</v>
      </c>
      <c r="B17" s="133">
        <v>45449</v>
      </c>
      <c r="C17" s="134" t="s">
        <v>36</v>
      </c>
      <c r="D17" s="134"/>
      <c r="E17" s="134" t="s">
        <v>37</v>
      </c>
      <c r="F17" s="134">
        <v>3127090611</v>
      </c>
      <c r="G17" s="136" t="s">
        <v>33</v>
      </c>
      <c r="H17" s="136" t="s">
        <v>38</v>
      </c>
      <c r="I17" s="134" t="s">
        <v>56</v>
      </c>
      <c r="J17" s="135" t="s">
        <v>57</v>
      </c>
      <c r="K17" s="134" t="s">
        <v>35</v>
      </c>
      <c r="L17" s="138">
        <v>0.29166666666666669</v>
      </c>
      <c r="M17" s="138">
        <v>0.79166666666666663</v>
      </c>
      <c r="N17" s="16">
        <f t="shared" si="2"/>
        <v>0.49999999999999994</v>
      </c>
      <c r="O17" s="17"/>
      <c r="P17" s="135"/>
      <c r="Q17" s="19">
        <f t="shared" ref="Q17:Q18" si="6">+$Q$7/18</f>
        <v>394757.65888888889</v>
      </c>
      <c r="R17" s="143"/>
      <c r="S17" s="135"/>
      <c r="T17" s="135"/>
      <c r="U17" s="135"/>
      <c r="V17" s="18">
        <f t="shared" si="4"/>
        <v>394757.65888888889</v>
      </c>
      <c r="W17" s="135"/>
    </row>
    <row r="18" spans="1:23" s="139" customFormat="1" x14ac:dyDescent="0.2">
      <c r="A18" s="14">
        <v>11</v>
      </c>
      <c r="B18" s="133">
        <v>45449</v>
      </c>
      <c r="C18" s="134" t="s">
        <v>39</v>
      </c>
      <c r="D18" s="135"/>
      <c r="E18" s="134" t="s">
        <v>40</v>
      </c>
      <c r="F18" s="134">
        <v>3212099459</v>
      </c>
      <c r="G18" s="136" t="s">
        <v>33</v>
      </c>
      <c r="H18" s="136" t="s">
        <v>41</v>
      </c>
      <c r="I18" s="134" t="s">
        <v>46</v>
      </c>
      <c r="J18" s="134" t="s">
        <v>47</v>
      </c>
      <c r="K18" s="134" t="s">
        <v>35</v>
      </c>
      <c r="L18" s="138">
        <v>0.3659722222222222</v>
      </c>
      <c r="M18" s="138">
        <v>0.7944444444444444</v>
      </c>
      <c r="N18" s="16">
        <f t="shared" si="2"/>
        <v>0.4284722222222222</v>
      </c>
      <c r="O18" s="17"/>
      <c r="P18" s="135"/>
      <c r="Q18" s="19">
        <f t="shared" si="6"/>
        <v>394757.65888888889</v>
      </c>
      <c r="R18" s="143"/>
      <c r="S18" s="135"/>
      <c r="T18" s="135"/>
      <c r="U18" s="135"/>
      <c r="V18" s="18">
        <f t="shared" si="4"/>
        <v>394757.65888888889</v>
      </c>
      <c r="W18" s="135"/>
    </row>
    <row r="19" spans="1:23" s="139" customFormat="1" x14ac:dyDescent="0.2">
      <c r="A19" s="14">
        <v>12</v>
      </c>
      <c r="B19" s="133">
        <v>45449</v>
      </c>
      <c r="C19" s="134" t="s">
        <v>42</v>
      </c>
      <c r="D19" s="135"/>
      <c r="E19" s="134" t="s">
        <v>45</v>
      </c>
      <c r="F19" s="134">
        <v>3138656627</v>
      </c>
      <c r="G19" s="136" t="s">
        <v>33</v>
      </c>
      <c r="H19" s="136" t="s">
        <v>43</v>
      </c>
      <c r="I19" s="135" t="s">
        <v>48</v>
      </c>
      <c r="J19" s="135" t="s">
        <v>49</v>
      </c>
      <c r="K19" s="134" t="s">
        <v>44</v>
      </c>
      <c r="L19" s="138">
        <v>0.29166666666666669</v>
      </c>
      <c r="M19" s="138">
        <v>0.70833333333333337</v>
      </c>
      <c r="N19" s="16">
        <f t="shared" si="2"/>
        <v>0.41666666666666669</v>
      </c>
      <c r="O19" s="17"/>
      <c r="P19" s="135"/>
      <c r="Q19" s="19"/>
      <c r="R19" s="143">
        <f>+$R$7/18</f>
        <v>396134.17722222226</v>
      </c>
      <c r="S19" s="135"/>
      <c r="T19" s="135"/>
      <c r="U19" s="135"/>
      <c r="V19" s="18">
        <f t="shared" si="4"/>
        <v>396134.17722222226</v>
      </c>
      <c r="W19" s="135"/>
    </row>
    <row r="20" spans="1:23" s="139" customFormat="1" x14ac:dyDescent="0.2">
      <c r="A20" s="14">
        <v>13</v>
      </c>
      <c r="B20" s="133">
        <v>45450</v>
      </c>
      <c r="C20" s="134" t="s">
        <v>31</v>
      </c>
      <c r="D20" s="135"/>
      <c r="E20" s="134" t="s">
        <v>32</v>
      </c>
      <c r="F20" s="134">
        <v>3173877316</v>
      </c>
      <c r="G20" s="136" t="s">
        <v>33</v>
      </c>
      <c r="H20" s="136" t="s">
        <v>34</v>
      </c>
      <c r="I20" s="137" t="s">
        <v>61</v>
      </c>
      <c r="J20" s="137" t="s">
        <v>62</v>
      </c>
      <c r="K20" s="134" t="s">
        <v>35</v>
      </c>
      <c r="L20" s="138">
        <v>0.27083333333333331</v>
      </c>
      <c r="M20" s="138">
        <v>0.6875</v>
      </c>
      <c r="N20" s="16">
        <f t="shared" si="2"/>
        <v>0.41666666666666669</v>
      </c>
      <c r="O20" s="17"/>
      <c r="P20" s="135"/>
      <c r="Q20" s="19">
        <f>+$Q$7/18</f>
        <v>394757.65888888889</v>
      </c>
      <c r="R20" s="143"/>
      <c r="S20" s="135"/>
      <c r="T20" s="135"/>
      <c r="U20" s="135"/>
      <c r="V20" s="18">
        <f t="shared" si="4"/>
        <v>394757.65888888889</v>
      </c>
      <c r="W20" s="135"/>
    </row>
    <row r="21" spans="1:23" s="139" customFormat="1" x14ac:dyDescent="0.2">
      <c r="A21" s="14">
        <v>14</v>
      </c>
      <c r="B21" s="133">
        <v>45450</v>
      </c>
      <c r="C21" s="134" t="s">
        <v>36</v>
      </c>
      <c r="D21" s="134"/>
      <c r="E21" s="134" t="s">
        <v>37</v>
      </c>
      <c r="F21" s="134">
        <v>3127090611</v>
      </c>
      <c r="G21" s="136" t="s">
        <v>33</v>
      </c>
      <c r="H21" s="136" t="s">
        <v>38</v>
      </c>
      <c r="I21" s="134" t="s">
        <v>56</v>
      </c>
      <c r="J21" s="135" t="s">
        <v>57</v>
      </c>
      <c r="K21" s="134" t="s">
        <v>35</v>
      </c>
      <c r="L21" s="138">
        <v>0.29166666666666669</v>
      </c>
      <c r="M21" s="138">
        <v>0.70833333333333337</v>
      </c>
      <c r="N21" s="16">
        <f t="shared" si="2"/>
        <v>0.41666666666666669</v>
      </c>
      <c r="O21" s="17"/>
      <c r="P21" s="135"/>
      <c r="Q21" s="19">
        <f t="shared" ref="Q21:Q22" si="7">+$Q$7/18</f>
        <v>394757.65888888889</v>
      </c>
      <c r="R21" s="143"/>
      <c r="S21" s="135"/>
      <c r="T21" s="135"/>
      <c r="U21" s="135"/>
      <c r="V21" s="18">
        <f t="shared" si="4"/>
        <v>394757.65888888889</v>
      </c>
      <c r="W21" s="135"/>
    </row>
    <row r="22" spans="1:23" s="139" customFormat="1" x14ac:dyDescent="0.2">
      <c r="A22" s="14">
        <v>15</v>
      </c>
      <c r="B22" s="133">
        <v>45450</v>
      </c>
      <c r="C22" s="134" t="s">
        <v>39</v>
      </c>
      <c r="D22" s="135"/>
      <c r="E22" s="134" t="s">
        <v>40</v>
      </c>
      <c r="F22" s="134">
        <v>3212099459</v>
      </c>
      <c r="G22" s="136" t="s">
        <v>33</v>
      </c>
      <c r="H22" s="136" t="s">
        <v>41</v>
      </c>
      <c r="I22" s="134" t="s">
        <v>46</v>
      </c>
      <c r="J22" s="134" t="s">
        <v>47</v>
      </c>
      <c r="K22" s="134" t="s">
        <v>35</v>
      </c>
      <c r="L22" s="138">
        <v>0.29722222222222222</v>
      </c>
      <c r="M22" s="138">
        <v>0.72916666666666663</v>
      </c>
      <c r="N22" s="16">
        <f t="shared" si="2"/>
        <v>0.43194444444444441</v>
      </c>
      <c r="O22" s="17"/>
      <c r="P22" s="135"/>
      <c r="Q22" s="19">
        <f t="shared" si="7"/>
        <v>394757.65888888889</v>
      </c>
      <c r="R22" s="143"/>
      <c r="S22" s="135"/>
      <c r="T22" s="135"/>
      <c r="U22" s="135"/>
      <c r="V22" s="18">
        <f t="shared" si="4"/>
        <v>394757.65888888889</v>
      </c>
      <c r="W22" s="135"/>
    </row>
    <row r="23" spans="1:23" s="139" customFormat="1" x14ac:dyDescent="0.2">
      <c r="A23" s="14">
        <v>16</v>
      </c>
      <c r="B23" s="133">
        <v>45450</v>
      </c>
      <c r="C23" s="134" t="s">
        <v>42</v>
      </c>
      <c r="D23" s="135"/>
      <c r="E23" s="134" t="s">
        <v>45</v>
      </c>
      <c r="F23" s="134">
        <v>3138656627</v>
      </c>
      <c r="G23" s="136" t="s">
        <v>33</v>
      </c>
      <c r="H23" s="136" t="s">
        <v>43</v>
      </c>
      <c r="I23" s="135" t="s">
        <v>48</v>
      </c>
      <c r="J23" s="135" t="s">
        <v>49</v>
      </c>
      <c r="K23" s="134" t="s">
        <v>44</v>
      </c>
      <c r="L23" s="138">
        <v>0.27083333333333331</v>
      </c>
      <c r="M23" s="138">
        <v>0.6875</v>
      </c>
      <c r="N23" s="16">
        <f t="shared" si="2"/>
        <v>0.41666666666666669</v>
      </c>
      <c r="O23" s="17"/>
      <c r="P23" s="135"/>
      <c r="Q23" s="19"/>
      <c r="R23" s="143">
        <f>+$R$7/18</f>
        <v>396134.17722222226</v>
      </c>
      <c r="S23" s="135"/>
      <c r="T23" s="135"/>
      <c r="U23" s="135"/>
      <c r="V23" s="18">
        <f t="shared" si="4"/>
        <v>396134.17722222226</v>
      </c>
      <c r="W23" s="135"/>
    </row>
    <row r="24" spans="1:23" s="139" customFormat="1" x14ac:dyDescent="0.2">
      <c r="A24" s="14">
        <v>17</v>
      </c>
      <c r="B24" s="133">
        <v>45454</v>
      </c>
      <c r="C24" s="134" t="s">
        <v>31</v>
      </c>
      <c r="D24" s="135"/>
      <c r="E24" s="134" t="s">
        <v>32</v>
      </c>
      <c r="F24" s="134">
        <v>3173877316</v>
      </c>
      <c r="G24" s="136" t="s">
        <v>33</v>
      </c>
      <c r="H24" s="136" t="s">
        <v>34</v>
      </c>
      <c r="I24" s="137" t="s">
        <v>61</v>
      </c>
      <c r="J24" s="137" t="s">
        <v>62</v>
      </c>
      <c r="K24" s="134" t="s">
        <v>35</v>
      </c>
      <c r="L24" s="138">
        <v>0.27083333333333331</v>
      </c>
      <c r="M24" s="138">
        <v>0.6875</v>
      </c>
      <c r="N24" s="16">
        <f t="shared" si="2"/>
        <v>0.41666666666666669</v>
      </c>
      <c r="O24" s="17"/>
      <c r="P24" s="135"/>
      <c r="Q24" s="19">
        <f>+$Q$7/18</f>
        <v>394757.65888888889</v>
      </c>
      <c r="R24" s="143"/>
      <c r="S24" s="135"/>
      <c r="T24" s="135"/>
      <c r="U24" s="135"/>
      <c r="V24" s="18">
        <f t="shared" si="4"/>
        <v>394757.65888888889</v>
      </c>
      <c r="W24" s="135"/>
    </row>
    <row r="25" spans="1:23" s="139" customFormat="1" x14ac:dyDescent="0.2">
      <c r="A25" s="14">
        <v>18</v>
      </c>
      <c r="B25" s="133">
        <v>45454</v>
      </c>
      <c r="C25" s="134" t="s">
        <v>36</v>
      </c>
      <c r="D25" s="134"/>
      <c r="E25" s="134" t="s">
        <v>37</v>
      </c>
      <c r="F25" s="134">
        <v>3127090611</v>
      </c>
      <c r="G25" s="136" t="s">
        <v>33</v>
      </c>
      <c r="H25" s="136" t="s">
        <v>38</v>
      </c>
      <c r="I25" s="134" t="s">
        <v>56</v>
      </c>
      <c r="J25" s="135" t="s">
        <v>58</v>
      </c>
      <c r="K25" s="134" t="s">
        <v>35</v>
      </c>
      <c r="L25" s="138">
        <v>0.29166666666666669</v>
      </c>
      <c r="M25" s="138">
        <v>0.70833333333333337</v>
      </c>
      <c r="N25" s="16">
        <f t="shared" si="2"/>
        <v>0.41666666666666669</v>
      </c>
      <c r="O25" s="17"/>
      <c r="P25" s="135"/>
      <c r="Q25" s="19">
        <f t="shared" ref="Q25:Q26" si="8">+$Q$7/18</f>
        <v>394757.65888888889</v>
      </c>
      <c r="R25" s="143"/>
      <c r="S25" s="135"/>
      <c r="T25" s="135"/>
      <c r="U25" s="135"/>
      <c r="V25" s="18">
        <f t="shared" si="4"/>
        <v>394757.65888888889</v>
      </c>
      <c r="W25" s="135"/>
    </row>
    <row r="26" spans="1:23" s="139" customFormat="1" x14ac:dyDescent="0.2">
      <c r="A26" s="14">
        <v>19</v>
      </c>
      <c r="B26" s="133">
        <v>45454</v>
      </c>
      <c r="C26" s="134" t="s">
        <v>39</v>
      </c>
      <c r="D26" s="135"/>
      <c r="E26" s="134" t="s">
        <v>40</v>
      </c>
      <c r="F26" s="134">
        <v>3212099459</v>
      </c>
      <c r="G26" s="136" t="s">
        <v>33</v>
      </c>
      <c r="H26" s="136" t="s">
        <v>41</v>
      </c>
      <c r="I26" s="134" t="s">
        <v>46</v>
      </c>
      <c r="J26" s="134" t="s">
        <v>47</v>
      </c>
      <c r="K26" s="134" t="s">
        <v>35</v>
      </c>
      <c r="L26" s="138">
        <v>0.3263888888888889</v>
      </c>
      <c r="M26" s="138">
        <v>0.76458333333333339</v>
      </c>
      <c r="N26" s="16">
        <f t="shared" si="2"/>
        <v>0.4381944444444445</v>
      </c>
      <c r="O26" s="17"/>
      <c r="P26" s="135"/>
      <c r="Q26" s="19">
        <f t="shared" si="8"/>
        <v>394757.65888888889</v>
      </c>
      <c r="R26" s="143"/>
      <c r="S26" s="135"/>
      <c r="T26" s="135"/>
      <c r="U26" s="135"/>
      <c r="V26" s="18">
        <f t="shared" si="4"/>
        <v>394757.65888888889</v>
      </c>
      <c r="W26" s="135"/>
    </row>
    <row r="27" spans="1:23" s="139" customFormat="1" x14ac:dyDescent="0.2">
      <c r="A27" s="14">
        <v>20</v>
      </c>
      <c r="B27" s="133">
        <v>45454</v>
      </c>
      <c r="C27" s="134" t="s">
        <v>42</v>
      </c>
      <c r="D27" s="135"/>
      <c r="E27" s="134" t="s">
        <v>45</v>
      </c>
      <c r="F27" s="134">
        <v>3138656627</v>
      </c>
      <c r="G27" s="136" t="s">
        <v>33</v>
      </c>
      <c r="H27" s="136" t="s">
        <v>43</v>
      </c>
      <c r="I27" s="135" t="s">
        <v>50</v>
      </c>
      <c r="J27" s="135" t="s">
        <v>51</v>
      </c>
      <c r="K27" s="134" t="s">
        <v>44</v>
      </c>
      <c r="L27" s="138">
        <v>0.33333333333333331</v>
      </c>
      <c r="M27" s="138">
        <v>0.75</v>
      </c>
      <c r="N27" s="16">
        <f t="shared" si="2"/>
        <v>0.41666666666666669</v>
      </c>
      <c r="O27" s="17"/>
      <c r="P27" s="135"/>
      <c r="Q27" s="19"/>
      <c r="R27" s="143">
        <f>+$R$7/18</f>
        <v>396134.17722222226</v>
      </c>
      <c r="S27" s="135"/>
      <c r="T27" s="135"/>
      <c r="U27" s="135"/>
      <c r="V27" s="18">
        <f t="shared" si="4"/>
        <v>396134.17722222226</v>
      </c>
      <c r="W27" s="135"/>
    </row>
    <row r="28" spans="1:23" s="139" customFormat="1" x14ac:dyDescent="0.2">
      <c r="A28" s="14">
        <v>21</v>
      </c>
      <c r="B28" s="133">
        <v>45455</v>
      </c>
      <c r="C28" s="134" t="s">
        <v>31</v>
      </c>
      <c r="D28" s="135"/>
      <c r="E28" s="134" t="s">
        <v>32</v>
      </c>
      <c r="F28" s="134">
        <v>3173877316</v>
      </c>
      <c r="G28" s="136" t="s">
        <v>33</v>
      </c>
      <c r="H28" s="136" t="s">
        <v>34</v>
      </c>
      <c r="I28" s="137" t="s">
        <v>61</v>
      </c>
      <c r="J28" s="137" t="s">
        <v>62</v>
      </c>
      <c r="K28" s="134" t="s">
        <v>35</v>
      </c>
      <c r="L28" s="138">
        <v>0.3125</v>
      </c>
      <c r="M28" s="138">
        <v>0.72916666666666663</v>
      </c>
      <c r="N28" s="16">
        <f t="shared" ref="N28:N79" si="9">+M28-L28</f>
        <v>0.41666666666666663</v>
      </c>
      <c r="O28" s="17"/>
      <c r="P28" s="135"/>
      <c r="Q28" s="19">
        <f>+$Q$7/18</f>
        <v>394757.65888888889</v>
      </c>
      <c r="R28" s="143"/>
      <c r="S28" s="135"/>
      <c r="T28" s="135"/>
      <c r="U28" s="135"/>
      <c r="V28" s="18">
        <f t="shared" ref="V28:V79" si="10">+Q28+R28</f>
        <v>394757.65888888889</v>
      </c>
      <c r="W28" s="135"/>
    </row>
    <row r="29" spans="1:23" s="139" customFormat="1" x14ac:dyDescent="0.2">
      <c r="A29" s="14">
        <v>22</v>
      </c>
      <c r="B29" s="133">
        <v>45455</v>
      </c>
      <c r="C29" s="134" t="s">
        <v>36</v>
      </c>
      <c r="D29" s="134"/>
      <c r="E29" s="134" t="s">
        <v>37</v>
      </c>
      <c r="F29" s="134">
        <v>3127090611</v>
      </c>
      <c r="G29" s="136" t="s">
        <v>33</v>
      </c>
      <c r="H29" s="136" t="s">
        <v>38</v>
      </c>
      <c r="I29" s="134" t="s">
        <v>56</v>
      </c>
      <c r="J29" s="135" t="s">
        <v>59</v>
      </c>
      <c r="K29" s="134" t="s">
        <v>35</v>
      </c>
      <c r="L29" s="138">
        <v>0.29166666666666669</v>
      </c>
      <c r="M29" s="138">
        <v>0.70833333333333337</v>
      </c>
      <c r="N29" s="16">
        <f t="shared" si="9"/>
        <v>0.41666666666666669</v>
      </c>
      <c r="O29" s="17"/>
      <c r="P29" s="135"/>
      <c r="Q29" s="19">
        <f t="shared" ref="Q29:Q78" si="11">+$Q$7/18</f>
        <v>394757.65888888889</v>
      </c>
      <c r="R29" s="143"/>
      <c r="S29" s="135"/>
      <c r="T29" s="135"/>
      <c r="U29" s="135"/>
      <c r="V29" s="18">
        <f t="shared" si="10"/>
        <v>394757.65888888889</v>
      </c>
      <c r="W29" s="135"/>
    </row>
    <row r="30" spans="1:23" s="139" customFormat="1" x14ac:dyDescent="0.2">
      <c r="A30" s="14">
        <v>23</v>
      </c>
      <c r="B30" s="133">
        <v>45455</v>
      </c>
      <c r="C30" s="134" t="s">
        <v>39</v>
      </c>
      <c r="D30" s="135"/>
      <c r="E30" s="134" t="s">
        <v>40</v>
      </c>
      <c r="F30" s="134">
        <v>3212099459</v>
      </c>
      <c r="G30" s="136" t="s">
        <v>33</v>
      </c>
      <c r="H30" s="136" t="s">
        <v>41</v>
      </c>
      <c r="I30" s="134" t="s">
        <v>46</v>
      </c>
      <c r="J30" s="134" t="s">
        <v>47</v>
      </c>
      <c r="K30" s="134" t="s">
        <v>35</v>
      </c>
      <c r="L30" s="138">
        <v>0.31111111111111112</v>
      </c>
      <c r="M30" s="138">
        <v>0.73749999999999993</v>
      </c>
      <c r="N30" s="16">
        <f t="shared" si="9"/>
        <v>0.42638888888888882</v>
      </c>
      <c r="O30" s="17"/>
      <c r="P30" s="135"/>
      <c r="Q30" s="19">
        <f t="shared" si="11"/>
        <v>394757.65888888889</v>
      </c>
      <c r="R30" s="143"/>
      <c r="S30" s="135"/>
      <c r="T30" s="135"/>
      <c r="U30" s="135"/>
      <c r="V30" s="18">
        <f t="shared" si="10"/>
        <v>394757.65888888889</v>
      </c>
      <c r="W30" s="135"/>
    </row>
    <row r="31" spans="1:23" s="139" customFormat="1" x14ac:dyDescent="0.2">
      <c r="A31" s="14">
        <v>24</v>
      </c>
      <c r="B31" s="133">
        <v>45455</v>
      </c>
      <c r="C31" s="134" t="s">
        <v>42</v>
      </c>
      <c r="D31" s="135"/>
      <c r="E31" s="134" t="s">
        <v>45</v>
      </c>
      <c r="F31" s="134">
        <v>3138656627</v>
      </c>
      <c r="G31" s="136" t="s">
        <v>33</v>
      </c>
      <c r="H31" s="136" t="s">
        <v>43</v>
      </c>
      <c r="I31" s="135" t="s">
        <v>48</v>
      </c>
      <c r="J31" s="135" t="s">
        <v>52</v>
      </c>
      <c r="K31" s="134" t="s">
        <v>44</v>
      </c>
      <c r="L31" s="138">
        <v>0.25</v>
      </c>
      <c r="M31" s="138">
        <v>0.66666666666666663</v>
      </c>
      <c r="N31" s="16">
        <f t="shared" si="9"/>
        <v>0.41666666666666663</v>
      </c>
      <c r="O31" s="17"/>
      <c r="P31" s="135"/>
      <c r="Q31" s="19"/>
      <c r="R31" s="143">
        <f>+$R$7/18</f>
        <v>396134.17722222226</v>
      </c>
      <c r="S31" s="135"/>
      <c r="T31" s="135"/>
      <c r="U31" s="135"/>
      <c r="V31" s="18">
        <f t="shared" si="10"/>
        <v>396134.17722222226</v>
      </c>
      <c r="W31" s="135"/>
    </row>
    <row r="32" spans="1:23" s="139" customFormat="1" x14ac:dyDescent="0.2">
      <c r="A32" s="14">
        <v>25</v>
      </c>
      <c r="B32" s="133">
        <v>45456</v>
      </c>
      <c r="C32" s="134" t="s">
        <v>31</v>
      </c>
      <c r="D32" s="135"/>
      <c r="E32" s="134" t="s">
        <v>32</v>
      </c>
      <c r="F32" s="134">
        <v>3173877316</v>
      </c>
      <c r="G32" s="136" t="s">
        <v>33</v>
      </c>
      <c r="H32" s="136" t="s">
        <v>34</v>
      </c>
      <c r="I32" s="137" t="s">
        <v>61</v>
      </c>
      <c r="J32" s="137" t="s">
        <v>62</v>
      </c>
      <c r="K32" s="134" t="s">
        <v>35</v>
      </c>
      <c r="L32" s="138">
        <v>0.3125</v>
      </c>
      <c r="M32" s="138">
        <v>0.72916666666666663</v>
      </c>
      <c r="N32" s="16">
        <f t="shared" si="9"/>
        <v>0.41666666666666663</v>
      </c>
      <c r="O32" s="17"/>
      <c r="P32" s="135"/>
      <c r="Q32" s="19">
        <f t="shared" si="11"/>
        <v>394757.65888888889</v>
      </c>
      <c r="R32" s="143"/>
      <c r="S32" s="135"/>
      <c r="T32" s="135"/>
      <c r="U32" s="135"/>
      <c r="V32" s="18">
        <f t="shared" si="10"/>
        <v>394757.65888888889</v>
      </c>
      <c r="W32" s="135"/>
    </row>
    <row r="33" spans="1:23" s="139" customFormat="1" x14ac:dyDescent="0.2">
      <c r="A33" s="14">
        <v>26</v>
      </c>
      <c r="B33" s="133">
        <v>45456</v>
      </c>
      <c r="C33" s="134" t="s">
        <v>36</v>
      </c>
      <c r="D33" s="134"/>
      <c r="E33" s="134" t="s">
        <v>37</v>
      </c>
      <c r="F33" s="134">
        <v>3127090611</v>
      </c>
      <c r="G33" s="136" t="s">
        <v>33</v>
      </c>
      <c r="H33" s="136" t="s">
        <v>38</v>
      </c>
      <c r="I33" s="134" t="s">
        <v>56</v>
      </c>
      <c r="J33" s="135" t="s">
        <v>58</v>
      </c>
      <c r="K33" s="134" t="s">
        <v>35</v>
      </c>
      <c r="L33" s="138">
        <v>0.29166666666666669</v>
      </c>
      <c r="M33" s="138">
        <v>0.70833333333333337</v>
      </c>
      <c r="N33" s="16">
        <f t="shared" si="9"/>
        <v>0.41666666666666669</v>
      </c>
      <c r="O33" s="17"/>
      <c r="P33" s="135"/>
      <c r="Q33" s="19">
        <f t="shared" si="11"/>
        <v>394757.65888888889</v>
      </c>
      <c r="R33" s="143"/>
      <c r="S33" s="135"/>
      <c r="T33" s="135"/>
      <c r="U33" s="135"/>
      <c r="V33" s="18">
        <f t="shared" si="10"/>
        <v>394757.65888888889</v>
      </c>
      <c r="W33" s="135"/>
    </row>
    <row r="34" spans="1:23" s="139" customFormat="1" x14ac:dyDescent="0.2">
      <c r="A34" s="14">
        <v>27</v>
      </c>
      <c r="B34" s="133">
        <v>45456</v>
      </c>
      <c r="C34" s="134" t="s">
        <v>39</v>
      </c>
      <c r="D34" s="135"/>
      <c r="E34" s="134" t="s">
        <v>40</v>
      </c>
      <c r="F34" s="134">
        <v>3212099459</v>
      </c>
      <c r="G34" s="136" t="s">
        <v>33</v>
      </c>
      <c r="H34" s="136" t="s">
        <v>41</v>
      </c>
      <c r="I34" s="134" t="s">
        <v>46</v>
      </c>
      <c r="J34" s="134" t="s">
        <v>47</v>
      </c>
      <c r="K34" s="134" t="s">
        <v>35</v>
      </c>
      <c r="L34" s="138">
        <v>0.30902777777777779</v>
      </c>
      <c r="M34" s="138">
        <v>0.76180555555555562</v>
      </c>
      <c r="N34" s="16">
        <f t="shared" si="9"/>
        <v>0.45277777777777783</v>
      </c>
      <c r="O34" s="17"/>
      <c r="P34" s="135"/>
      <c r="Q34" s="19">
        <f t="shared" si="11"/>
        <v>394757.65888888889</v>
      </c>
      <c r="R34" s="143"/>
      <c r="S34" s="135"/>
      <c r="T34" s="135"/>
      <c r="U34" s="135"/>
      <c r="V34" s="18">
        <f t="shared" si="10"/>
        <v>394757.65888888889</v>
      </c>
      <c r="W34" s="135"/>
    </row>
    <row r="35" spans="1:23" s="139" customFormat="1" x14ac:dyDescent="0.2">
      <c r="A35" s="14">
        <v>28</v>
      </c>
      <c r="B35" s="133">
        <v>45456</v>
      </c>
      <c r="C35" s="134" t="s">
        <v>42</v>
      </c>
      <c r="D35" s="135"/>
      <c r="E35" s="134" t="s">
        <v>45</v>
      </c>
      <c r="F35" s="134">
        <v>3138656627</v>
      </c>
      <c r="G35" s="136" t="s">
        <v>33</v>
      </c>
      <c r="H35" s="136" t="s">
        <v>43</v>
      </c>
      <c r="I35" s="135" t="s">
        <v>50</v>
      </c>
      <c r="J35" s="135" t="s">
        <v>53</v>
      </c>
      <c r="K35" s="134" t="s">
        <v>44</v>
      </c>
      <c r="L35" s="138">
        <v>0.29166666666666669</v>
      </c>
      <c r="M35" s="138">
        <v>0.70833333333333337</v>
      </c>
      <c r="N35" s="16">
        <f t="shared" si="9"/>
        <v>0.41666666666666669</v>
      </c>
      <c r="O35" s="17"/>
      <c r="P35" s="135"/>
      <c r="Q35" s="19"/>
      <c r="R35" s="143">
        <f>+$R$7/18</f>
        <v>396134.17722222226</v>
      </c>
      <c r="S35" s="135"/>
      <c r="T35" s="135"/>
      <c r="U35" s="135"/>
      <c r="V35" s="18">
        <f t="shared" si="10"/>
        <v>396134.17722222226</v>
      </c>
      <c r="W35" s="135"/>
    </row>
    <row r="36" spans="1:23" s="139" customFormat="1" x14ac:dyDescent="0.2">
      <c r="A36" s="14">
        <v>29</v>
      </c>
      <c r="B36" s="133">
        <v>45457</v>
      </c>
      <c r="C36" s="134" t="s">
        <v>31</v>
      </c>
      <c r="D36" s="135"/>
      <c r="E36" s="134" t="s">
        <v>32</v>
      </c>
      <c r="F36" s="134">
        <v>3173877316</v>
      </c>
      <c r="G36" s="136" t="s">
        <v>33</v>
      </c>
      <c r="H36" s="136" t="s">
        <v>34</v>
      </c>
      <c r="I36" s="137" t="s">
        <v>61</v>
      </c>
      <c r="J36" s="137" t="s">
        <v>62</v>
      </c>
      <c r="K36" s="134" t="s">
        <v>35</v>
      </c>
      <c r="L36" s="138">
        <v>0.3125</v>
      </c>
      <c r="M36" s="138">
        <v>0.72916666666666663</v>
      </c>
      <c r="N36" s="16">
        <f t="shared" si="9"/>
        <v>0.41666666666666663</v>
      </c>
      <c r="O36" s="17"/>
      <c r="P36" s="135"/>
      <c r="Q36" s="19">
        <f t="shared" si="11"/>
        <v>394757.65888888889</v>
      </c>
      <c r="R36" s="143"/>
      <c r="S36" s="135"/>
      <c r="T36" s="135"/>
      <c r="U36" s="135"/>
      <c r="V36" s="18">
        <f t="shared" si="10"/>
        <v>394757.65888888889</v>
      </c>
      <c r="W36" s="135"/>
    </row>
    <row r="37" spans="1:23" s="139" customFormat="1" x14ac:dyDescent="0.2">
      <c r="A37" s="14">
        <v>30</v>
      </c>
      <c r="B37" s="133">
        <v>45457</v>
      </c>
      <c r="C37" s="134" t="s">
        <v>36</v>
      </c>
      <c r="D37" s="134"/>
      <c r="E37" s="134" t="s">
        <v>37</v>
      </c>
      <c r="F37" s="134">
        <v>3127090611</v>
      </c>
      <c r="G37" s="136" t="s">
        <v>33</v>
      </c>
      <c r="H37" s="136" t="s">
        <v>38</v>
      </c>
      <c r="I37" s="134" t="s">
        <v>56</v>
      </c>
      <c r="J37" s="135" t="s">
        <v>60</v>
      </c>
      <c r="K37" s="134" t="s">
        <v>35</v>
      </c>
      <c r="L37" s="138">
        <v>0.29166666666666669</v>
      </c>
      <c r="M37" s="138">
        <v>0.70833333333333337</v>
      </c>
      <c r="N37" s="16">
        <f t="shared" si="9"/>
        <v>0.41666666666666669</v>
      </c>
      <c r="O37" s="17"/>
      <c r="P37" s="135"/>
      <c r="Q37" s="19">
        <f t="shared" si="11"/>
        <v>394757.65888888889</v>
      </c>
      <c r="R37" s="143"/>
      <c r="S37" s="135"/>
      <c r="T37" s="135"/>
      <c r="U37" s="135"/>
      <c r="V37" s="18">
        <f t="shared" si="10"/>
        <v>394757.65888888889</v>
      </c>
      <c r="W37" s="135"/>
    </row>
    <row r="38" spans="1:23" s="139" customFormat="1" x14ac:dyDescent="0.2">
      <c r="A38" s="14">
        <v>31</v>
      </c>
      <c r="B38" s="133">
        <v>45457</v>
      </c>
      <c r="C38" s="134" t="s">
        <v>39</v>
      </c>
      <c r="D38" s="135"/>
      <c r="E38" s="134" t="s">
        <v>40</v>
      </c>
      <c r="F38" s="134">
        <v>3212099459</v>
      </c>
      <c r="G38" s="136" t="s">
        <v>33</v>
      </c>
      <c r="H38" s="136" t="s">
        <v>41</v>
      </c>
      <c r="I38" s="134" t="s">
        <v>46</v>
      </c>
      <c r="J38" s="134" t="s">
        <v>47</v>
      </c>
      <c r="K38" s="134" t="s">
        <v>35</v>
      </c>
      <c r="L38" s="138">
        <v>0.35069444444444442</v>
      </c>
      <c r="M38" s="138">
        <v>0.77222222222222225</v>
      </c>
      <c r="N38" s="16">
        <f t="shared" si="9"/>
        <v>0.42152777777777783</v>
      </c>
      <c r="O38" s="17"/>
      <c r="P38" s="135"/>
      <c r="Q38" s="19">
        <f t="shared" si="11"/>
        <v>394757.65888888889</v>
      </c>
      <c r="R38" s="143"/>
      <c r="S38" s="135"/>
      <c r="T38" s="135"/>
      <c r="U38" s="135"/>
      <c r="V38" s="18">
        <f t="shared" si="10"/>
        <v>394757.65888888889</v>
      </c>
      <c r="W38" s="135"/>
    </row>
    <row r="39" spans="1:23" s="142" customFormat="1" x14ac:dyDescent="0.2">
      <c r="A39" s="14">
        <v>32</v>
      </c>
      <c r="B39" s="133">
        <v>45457</v>
      </c>
      <c r="C39" s="134" t="s">
        <v>42</v>
      </c>
      <c r="D39" s="140"/>
      <c r="E39" s="134" t="s">
        <v>45</v>
      </c>
      <c r="F39" s="134">
        <v>3138656627</v>
      </c>
      <c r="G39" s="136" t="s">
        <v>33</v>
      </c>
      <c r="H39" s="136" t="s">
        <v>43</v>
      </c>
      <c r="I39" s="140" t="s">
        <v>54</v>
      </c>
      <c r="J39" s="140" t="s">
        <v>55</v>
      </c>
      <c r="K39" s="134" t="s">
        <v>44</v>
      </c>
      <c r="L39" s="141">
        <v>0.27083333333333331</v>
      </c>
      <c r="M39" s="141">
        <v>0.6875</v>
      </c>
      <c r="N39" s="16">
        <f t="shared" si="9"/>
        <v>0.41666666666666669</v>
      </c>
      <c r="O39" s="17"/>
      <c r="P39" s="140"/>
      <c r="Q39" s="131"/>
      <c r="R39" s="144">
        <f>+$R$7/18</f>
        <v>396134.17722222226</v>
      </c>
      <c r="S39" s="140"/>
      <c r="T39" s="140"/>
      <c r="U39" s="140"/>
      <c r="V39" s="132">
        <f t="shared" si="10"/>
        <v>396134.17722222226</v>
      </c>
      <c r="W39" s="140"/>
    </row>
    <row r="40" spans="1:23" s="139" customFormat="1" x14ac:dyDescent="0.2">
      <c r="A40" s="14">
        <v>34</v>
      </c>
      <c r="B40" s="133">
        <v>45460</v>
      </c>
      <c r="C40" s="134" t="s">
        <v>36</v>
      </c>
      <c r="D40" s="134"/>
      <c r="E40" s="134" t="s">
        <v>37</v>
      </c>
      <c r="F40" s="134">
        <v>3127090611</v>
      </c>
      <c r="G40" s="136" t="s">
        <v>33</v>
      </c>
      <c r="H40" s="136" t="s">
        <v>38</v>
      </c>
      <c r="I40" s="134" t="s">
        <v>56</v>
      </c>
      <c r="J40" s="135" t="s">
        <v>57</v>
      </c>
      <c r="K40" s="134" t="s">
        <v>35</v>
      </c>
      <c r="L40" s="138">
        <v>0.29166666666666669</v>
      </c>
      <c r="M40" s="138">
        <v>0.70833333333333337</v>
      </c>
      <c r="N40" s="16">
        <f t="shared" si="9"/>
        <v>0.41666666666666669</v>
      </c>
      <c r="O40" s="17"/>
      <c r="P40" s="135"/>
      <c r="Q40" s="19">
        <f t="shared" si="11"/>
        <v>394757.65888888889</v>
      </c>
      <c r="R40" s="143"/>
      <c r="S40" s="135"/>
      <c r="T40" s="135"/>
      <c r="U40" s="135"/>
      <c r="V40" s="18">
        <f t="shared" si="10"/>
        <v>394757.65888888889</v>
      </c>
      <c r="W40" s="135"/>
    </row>
    <row r="41" spans="1:23" s="139" customFormat="1" x14ac:dyDescent="0.2">
      <c r="A41" s="14">
        <v>36</v>
      </c>
      <c r="B41" s="133">
        <v>45460</v>
      </c>
      <c r="C41" s="134" t="s">
        <v>42</v>
      </c>
      <c r="D41" s="135"/>
      <c r="E41" s="134" t="s">
        <v>45</v>
      </c>
      <c r="F41" s="134">
        <v>3138656627</v>
      </c>
      <c r="G41" s="136" t="s">
        <v>33</v>
      </c>
      <c r="H41" s="136" t="s">
        <v>43</v>
      </c>
      <c r="I41" s="135" t="s">
        <v>48</v>
      </c>
      <c r="J41" s="135" t="s">
        <v>67</v>
      </c>
      <c r="K41" s="134" t="s">
        <v>44</v>
      </c>
      <c r="L41" s="138">
        <v>0.27083333333333331</v>
      </c>
      <c r="M41" s="138">
        <v>0.6875</v>
      </c>
      <c r="N41" s="16">
        <f t="shared" si="9"/>
        <v>0.41666666666666669</v>
      </c>
      <c r="O41" s="17"/>
      <c r="P41" s="135"/>
      <c r="Q41" s="19"/>
      <c r="R41" s="143">
        <f>+$R$7/18</f>
        <v>396134.17722222226</v>
      </c>
      <c r="S41" s="135"/>
      <c r="T41" s="135"/>
      <c r="U41" s="135"/>
      <c r="V41" s="18">
        <f t="shared" si="10"/>
        <v>396134.17722222226</v>
      </c>
      <c r="W41" s="135"/>
    </row>
    <row r="42" spans="1:23" s="139" customFormat="1" x14ac:dyDescent="0.2">
      <c r="A42" s="14">
        <v>33</v>
      </c>
      <c r="B42" s="133">
        <v>45460</v>
      </c>
      <c r="C42" s="134" t="s">
        <v>31</v>
      </c>
      <c r="D42" s="135"/>
      <c r="E42" s="134" t="s">
        <v>32</v>
      </c>
      <c r="F42" s="134">
        <v>3173877316</v>
      </c>
      <c r="G42" s="136" t="s">
        <v>33</v>
      </c>
      <c r="H42" s="136" t="s">
        <v>34</v>
      </c>
      <c r="I42" s="137" t="s">
        <v>61</v>
      </c>
      <c r="J42" s="137" t="s">
        <v>62</v>
      </c>
      <c r="K42" s="134" t="s">
        <v>35</v>
      </c>
      <c r="L42" s="138">
        <v>0.35416666666666669</v>
      </c>
      <c r="M42" s="138">
        <v>0.77083333333333337</v>
      </c>
      <c r="N42" s="16">
        <f t="shared" si="9"/>
        <v>0.41666666666666669</v>
      </c>
      <c r="O42" s="17"/>
      <c r="P42" s="135"/>
      <c r="Q42" s="19">
        <f t="shared" si="11"/>
        <v>394757.65888888889</v>
      </c>
      <c r="R42" s="143"/>
      <c r="S42" s="135"/>
      <c r="T42" s="135"/>
      <c r="U42" s="135"/>
      <c r="V42" s="18">
        <f t="shared" si="10"/>
        <v>394757.65888888889</v>
      </c>
      <c r="W42" s="135"/>
    </row>
    <row r="43" spans="1:23" s="139" customFormat="1" x14ac:dyDescent="0.2">
      <c r="A43" s="14">
        <v>35</v>
      </c>
      <c r="B43" s="133">
        <v>45460</v>
      </c>
      <c r="C43" s="134" t="s">
        <v>39</v>
      </c>
      <c r="D43" s="135"/>
      <c r="E43" s="134" t="s">
        <v>40</v>
      </c>
      <c r="F43" s="134">
        <v>3212099459</v>
      </c>
      <c r="G43" s="136" t="s">
        <v>33</v>
      </c>
      <c r="H43" s="136" t="s">
        <v>41</v>
      </c>
      <c r="I43" s="134" t="s">
        <v>46</v>
      </c>
      <c r="J43" s="134" t="s">
        <v>47</v>
      </c>
      <c r="K43" s="134" t="s">
        <v>35</v>
      </c>
      <c r="L43" s="138">
        <v>0.35902777777777778</v>
      </c>
      <c r="M43" s="138">
        <v>0.77569444444444446</v>
      </c>
      <c r="N43" s="16">
        <f t="shared" si="9"/>
        <v>0.41666666666666669</v>
      </c>
      <c r="O43" s="17"/>
      <c r="P43" s="135"/>
      <c r="Q43" s="19">
        <f t="shared" si="11"/>
        <v>394757.65888888889</v>
      </c>
      <c r="R43" s="143"/>
      <c r="S43" s="135"/>
      <c r="T43" s="135"/>
      <c r="U43" s="135"/>
      <c r="V43" s="18">
        <f t="shared" si="10"/>
        <v>394757.65888888889</v>
      </c>
      <c r="W43" s="135"/>
    </row>
    <row r="44" spans="1:23" s="139" customFormat="1" x14ac:dyDescent="0.2">
      <c r="A44" s="14">
        <v>37</v>
      </c>
      <c r="B44" s="133">
        <v>45461</v>
      </c>
      <c r="C44" s="134" t="s">
        <v>31</v>
      </c>
      <c r="D44" s="135"/>
      <c r="E44" s="134" t="s">
        <v>32</v>
      </c>
      <c r="F44" s="134">
        <v>3173877316</v>
      </c>
      <c r="G44" s="136" t="s">
        <v>33</v>
      </c>
      <c r="H44" s="136" t="s">
        <v>34</v>
      </c>
      <c r="I44" s="137" t="s">
        <v>61</v>
      </c>
      <c r="J44" s="137" t="s">
        <v>64</v>
      </c>
      <c r="K44" s="134" t="s">
        <v>35</v>
      </c>
      <c r="L44" s="138">
        <v>0.3125</v>
      </c>
      <c r="M44" s="138">
        <v>0.72916666666666663</v>
      </c>
      <c r="N44" s="16">
        <f t="shared" si="9"/>
        <v>0.41666666666666663</v>
      </c>
      <c r="O44" s="17"/>
      <c r="P44" s="135"/>
      <c r="Q44" s="19">
        <f t="shared" si="11"/>
        <v>394757.65888888889</v>
      </c>
      <c r="R44" s="143"/>
      <c r="S44" s="135"/>
      <c r="T44" s="135"/>
      <c r="U44" s="135"/>
      <c r="V44" s="18">
        <f t="shared" si="10"/>
        <v>394757.65888888889</v>
      </c>
      <c r="W44" s="135"/>
    </row>
    <row r="45" spans="1:23" s="139" customFormat="1" x14ac:dyDescent="0.2">
      <c r="A45" s="14">
        <v>38</v>
      </c>
      <c r="B45" s="133">
        <v>45461</v>
      </c>
      <c r="C45" s="134" t="s">
        <v>36</v>
      </c>
      <c r="D45" s="134"/>
      <c r="E45" s="134" t="s">
        <v>37</v>
      </c>
      <c r="F45" s="134">
        <v>3127090611</v>
      </c>
      <c r="G45" s="136" t="s">
        <v>33</v>
      </c>
      <c r="H45" s="136" t="s">
        <v>38</v>
      </c>
      <c r="I45" s="134" t="s">
        <v>56</v>
      </c>
      <c r="J45" s="135" t="s">
        <v>57</v>
      </c>
      <c r="K45" s="134" t="s">
        <v>35</v>
      </c>
      <c r="L45" s="138">
        <v>0.29166666666666669</v>
      </c>
      <c r="M45" s="138">
        <v>0.70833333333333337</v>
      </c>
      <c r="N45" s="16">
        <f t="shared" si="9"/>
        <v>0.41666666666666669</v>
      </c>
      <c r="O45" s="17"/>
      <c r="P45" s="135"/>
      <c r="Q45" s="19">
        <f t="shared" si="11"/>
        <v>394757.65888888889</v>
      </c>
      <c r="R45" s="143"/>
      <c r="S45" s="135"/>
      <c r="T45" s="135"/>
      <c r="U45" s="135"/>
      <c r="V45" s="18">
        <f t="shared" si="10"/>
        <v>394757.65888888889</v>
      </c>
      <c r="W45" s="135"/>
    </row>
    <row r="46" spans="1:23" s="139" customFormat="1" x14ac:dyDescent="0.2">
      <c r="A46" s="14">
        <v>39</v>
      </c>
      <c r="B46" s="133">
        <v>45461</v>
      </c>
      <c r="C46" s="134" t="s">
        <v>39</v>
      </c>
      <c r="D46" s="135"/>
      <c r="E46" s="134" t="s">
        <v>40</v>
      </c>
      <c r="F46" s="134">
        <v>3212099459</v>
      </c>
      <c r="G46" s="136" t="s">
        <v>33</v>
      </c>
      <c r="H46" s="136" t="s">
        <v>41</v>
      </c>
      <c r="I46" s="134" t="s">
        <v>46</v>
      </c>
      <c r="J46" s="134" t="s">
        <v>47</v>
      </c>
      <c r="K46" s="134" t="s">
        <v>35</v>
      </c>
      <c r="L46" s="138">
        <v>0.30972222222222223</v>
      </c>
      <c r="M46" s="138">
        <v>0.73749999999999993</v>
      </c>
      <c r="N46" s="16">
        <f t="shared" si="9"/>
        <v>0.4277777777777777</v>
      </c>
      <c r="O46" s="17"/>
      <c r="P46" s="135"/>
      <c r="Q46" s="19">
        <f t="shared" si="11"/>
        <v>394757.65888888889</v>
      </c>
      <c r="R46" s="143"/>
      <c r="S46" s="135"/>
      <c r="T46" s="135"/>
      <c r="U46" s="135"/>
      <c r="V46" s="18">
        <f t="shared" si="10"/>
        <v>394757.65888888889</v>
      </c>
      <c r="W46" s="135"/>
    </row>
    <row r="47" spans="1:23" s="139" customFormat="1" x14ac:dyDescent="0.2">
      <c r="A47" s="14">
        <v>40</v>
      </c>
      <c r="B47" s="133">
        <v>45461</v>
      </c>
      <c r="C47" s="134" t="s">
        <v>42</v>
      </c>
      <c r="D47" s="135"/>
      <c r="E47" s="134" t="s">
        <v>45</v>
      </c>
      <c r="F47" s="134">
        <v>3138656627</v>
      </c>
      <c r="G47" s="136" t="s">
        <v>33</v>
      </c>
      <c r="H47" s="136" t="s">
        <v>43</v>
      </c>
      <c r="I47" s="135" t="s">
        <v>48</v>
      </c>
      <c r="J47" s="135" t="s">
        <v>67</v>
      </c>
      <c r="K47" s="134" t="s">
        <v>44</v>
      </c>
      <c r="L47" s="138">
        <v>0.29166666666666669</v>
      </c>
      <c r="M47" s="138">
        <v>0.70833333333333337</v>
      </c>
      <c r="N47" s="16">
        <f t="shared" si="9"/>
        <v>0.41666666666666669</v>
      </c>
      <c r="O47" s="17"/>
      <c r="P47" s="135"/>
      <c r="Q47" s="19"/>
      <c r="R47" s="143">
        <f>+$R$7/18</f>
        <v>396134.17722222226</v>
      </c>
      <c r="S47" s="135"/>
      <c r="T47" s="135"/>
      <c r="U47" s="135"/>
      <c r="V47" s="18">
        <f t="shared" si="10"/>
        <v>396134.17722222226</v>
      </c>
      <c r="W47" s="135"/>
    </row>
    <row r="48" spans="1:23" s="139" customFormat="1" x14ac:dyDescent="0.2">
      <c r="A48" s="14">
        <v>41</v>
      </c>
      <c r="B48" s="133">
        <v>45462</v>
      </c>
      <c r="C48" s="134" t="s">
        <v>31</v>
      </c>
      <c r="D48" s="135"/>
      <c r="E48" s="134" t="s">
        <v>32</v>
      </c>
      <c r="F48" s="134">
        <v>3173877316</v>
      </c>
      <c r="G48" s="136" t="s">
        <v>33</v>
      </c>
      <c r="H48" s="136" t="s">
        <v>34</v>
      </c>
      <c r="I48" s="137" t="s">
        <v>61</v>
      </c>
      <c r="J48" s="137" t="s">
        <v>65</v>
      </c>
      <c r="K48" s="134" t="s">
        <v>35</v>
      </c>
      <c r="L48" s="138">
        <v>0.27083333333333331</v>
      </c>
      <c r="M48" s="138">
        <v>0.6875</v>
      </c>
      <c r="N48" s="16">
        <f t="shared" si="9"/>
        <v>0.41666666666666669</v>
      </c>
      <c r="O48" s="17"/>
      <c r="P48" s="135"/>
      <c r="Q48" s="19">
        <f t="shared" si="11"/>
        <v>394757.65888888889</v>
      </c>
      <c r="R48" s="143"/>
      <c r="S48" s="135"/>
      <c r="T48" s="135"/>
      <c r="U48" s="135"/>
      <c r="V48" s="18">
        <f t="shared" si="10"/>
        <v>394757.65888888889</v>
      </c>
      <c r="W48" s="135"/>
    </row>
    <row r="49" spans="1:23" s="139" customFormat="1" x14ac:dyDescent="0.2">
      <c r="A49" s="14">
        <v>42</v>
      </c>
      <c r="B49" s="133">
        <v>45462</v>
      </c>
      <c r="C49" s="134" t="s">
        <v>36</v>
      </c>
      <c r="D49" s="134"/>
      <c r="E49" s="134" t="s">
        <v>37</v>
      </c>
      <c r="F49" s="134">
        <v>3127090611</v>
      </c>
      <c r="G49" s="136" t="s">
        <v>33</v>
      </c>
      <c r="H49" s="136" t="s">
        <v>38</v>
      </c>
      <c r="I49" s="134" t="s">
        <v>56</v>
      </c>
      <c r="J49" s="135" t="s">
        <v>63</v>
      </c>
      <c r="K49" s="134" t="s">
        <v>35</v>
      </c>
      <c r="L49" s="138">
        <v>0.29166666666666669</v>
      </c>
      <c r="M49" s="138">
        <v>0.70833333333333337</v>
      </c>
      <c r="N49" s="16">
        <f t="shared" si="9"/>
        <v>0.41666666666666669</v>
      </c>
      <c r="O49" s="17"/>
      <c r="P49" s="135"/>
      <c r="Q49" s="19">
        <f t="shared" si="11"/>
        <v>394757.65888888889</v>
      </c>
      <c r="R49" s="143"/>
      <c r="S49" s="135"/>
      <c r="T49" s="135"/>
      <c r="U49" s="135"/>
      <c r="V49" s="18">
        <f t="shared" si="10"/>
        <v>394757.65888888889</v>
      </c>
      <c r="W49" s="135"/>
    </row>
    <row r="50" spans="1:23" s="139" customFormat="1" x14ac:dyDescent="0.2">
      <c r="A50" s="14">
        <v>43</v>
      </c>
      <c r="B50" s="133">
        <v>45462</v>
      </c>
      <c r="C50" s="134" t="s">
        <v>39</v>
      </c>
      <c r="D50" s="135"/>
      <c r="E50" s="134" t="s">
        <v>40</v>
      </c>
      <c r="F50" s="134">
        <v>3212099459</v>
      </c>
      <c r="G50" s="136" t="s">
        <v>33</v>
      </c>
      <c r="H50" s="136" t="s">
        <v>41</v>
      </c>
      <c r="I50" s="134" t="s">
        <v>46</v>
      </c>
      <c r="J50" s="134" t="s">
        <v>47</v>
      </c>
      <c r="K50" s="134" t="s">
        <v>35</v>
      </c>
      <c r="L50" s="138">
        <v>0.26944444444444443</v>
      </c>
      <c r="M50" s="138">
        <v>0.72430555555555554</v>
      </c>
      <c r="N50" s="16">
        <f t="shared" si="9"/>
        <v>0.4548611111111111</v>
      </c>
      <c r="O50" s="17"/>
      <c r="P50" s="135"/>
      <c r="Q50" s="19">
        <f t="shared" si="11"/>
        <v>394757.65888888889</v>
      </c>
      <c r="R50" s="143"/>
      <c r="S50" s="135"/>
      <c r="T50" s="135"/>
      <c r="U50" s="135"/>
      <c r="V50" s="18">
        <f t="shared" si="10"/>
        <v>394757.65888888889</v>
      </c>
      <c r="W50" s="135"/>
    </row>
    <row r="51" spans="1:23" s="139" customFormat="1" x14ac:dyDescent="0.2">
      <c r="A51" s="14">
        <v>44</v>
      </c>
      <c r="B51" s="133">
        <v>45462</v>
      </c>
      <c r="C51" s="134" t="s">
        <v>42</v>
      </c>
      <c r="D51" s="135"/>
      <c r="E51" s="134" t="s">
        <v>45</v>
      </c>
      <c r="F51" s="134">
        <v>3138656627</v>
      </c>
      <c r="G51" s="136" t="s">
        <v>33</v>
      </c>
      <c r="H51" s="136" t="s">
        <v>43</v>
      </c>
      <c r="I51" s="135" t="s">
        <v>48</v>
      </c>
      <c r="J51" s="135" t="s">
        <v>67</v>
      </c>
      <c r="K51" s="134" t="s">
        <v>44</v>
      </c>
      <c r="L51" s="138">
        <v>0.25</v>
      </c>
      <c r="M51" s="138">
        <v>0.66666666666666663</v>
      </c>
      <c r="N51" s="16">
        <f t="shared" si="9"/>
        <v>0.41666666666666663</v>
      </c>
      <c r="O51" s="17"/>
      <c r="P51" s="135"/>
      <c r="Q51" s="19"/>
      <c r="R51" s="143">
        <f>+$R$7/18</f>
        <v>396134.17722222226</v>
      </c>
      <c r="S51" s="135"/>
      <c r="T51" s="135"/>
      <c r="U51" s="135"/>
      <c r="V51" s="18">
        <f t="shared" si="10"/>
        <v>396134.17722222226</v>
      </c>
      <c r="W51" s="135"/>
    </row>
    <row r="52" spans="1:23" s="139" customFormat="1" x14ac:dyDescent="0.2">
      <c r="A52" s="14">
        <v>45</v>
      </c>
      <c r="B52" s="133">
        <v>45463</v>
      </c>
      <c r="C52" s="134" t="s">
        <v>31</v>
      </c>
      <c r="D52" s="135"/>
      <c r="E52" s="134" t="s">
        <v>32</v>
      </c>
      <c r="F52" s="134">
        <v>3173877316</v>
      </c>
      <c r="G52" s="136" t="s">
        <v>33</v>
      </c>
      <c r="H52" s="136" t="s">
        <v>34</v>
      </c>
      <c r="I52" s="137" t="s">
        <v>61</v>
      </c>
      <c r="J52" s="137" t="s">
        <v>62</v>
      </c>
      <c r="K52" s="134" t="s">
        <v>35</v>
      </c>
      <c r="L52" s="138">
        <v>0.35416666666666669</v>
      </c>
      <c r="M52" s="138">
        <v>0.77083333333333337</v>
      </c>
      <c r="N52" s="16">
        <f t="shared" si="9"/>
        <v>0.41666666666666669</v>
      </c>
      <c r="O52" s="17"/>
      <c r="P52" s="135"/>
      <c r="Q52" s="19">
        <f t="shared" si="11"/>
        <v>394757.65888888889</v>
      </c>
      <c r="R52" s="143"/>
      <c r="S52" s="135"/>
      <c r="T52" s="135"/>
      <c r="U52" s="135"/>
      <c r="V52" s="18">
        <f t="shared" si="10"/>
        <v>394757.65888888889</v>
      </c>
      <c r="W52" s="135"/>
    </row>
    <row r="53" spans="1:23" s="139" customFormat="1" x14ac:dyDescent="0.2">
      <c r="A53" s="14">
        <v>46</v>
      </c>
      <c r="B53" s="133">
        <v>45463</v>
      </c>
      <c r="C53" s="134" t="s">
        <v>36</v>
      </c>
      <c r="D53" s="134"/>
      <c r="E53" s="134" t="s">
        <v>37</v>
      </c>
      <c r="F53" s="134">
        <v>3127090611</v>
      </c>
      <c r="G53" s="136" t="s">
        <v>33</v>
      </c>
      <c r="H53" s="136" t="s">
        <v>38</v>
      </c>
      <c r="I53" s="134" t="s">
        <v>56</v>
      </c>
      <c r="J53" s="135" t="s">
        <v>57</v>
      </c>
      <c r="K53" s="134" t="s">
        <v>35</v>
      </c>
      <c r="L53" s="138">
        <v>0.29166666666666669</v>
      </c>
      <c r="M53" s="138">
        <v>0.70833333333333337</v>
      </c>
      <c r="N53" s="16">
        <f t="shared" si="9"/>
        <v>0.41666666666666669</v>
      </c>
      <c r="O53" s="17"/>
      <c r="P53" s="135"/>
      <c r="Q53" s="19">
        <f t="shared" si="11"/>
        <v>394757.65888888889</v>
      </c>
      <c r="R53" s="143"/>
      <c r="S53" s="135"/>
      <c r="T53" s="135"/>
      <c r="U53" s="135"/>
      <c r="V53" s="18">
        <f t="shared" si="10"/>
        <v>394757.65888888889</v>
      </c>
      <c r="W53" s="135"/>
    </row>
    <row r="54" spans="1:23" s="139" customFormat="1" x14ac:dyDescent="0.2">
      <c r="A54" s="14">
        <v>47</v>
      </c>
      <c r="B54" s="133">
        <v>45463</v>
      </c>
      <c r="C54" s="134" t="s">
        <v>39</v>
      </c>
      <c r="D54" s="135"/>
      <c r="E54" s="134" t="s">
        <v>40</v>
      </c>
      <c r="F54" s="134">
        <v>3212099459</v>
      </c>
      <c r="G54" s="136" t="s">
        <v>33</v>
      </c>
      <c r="H54" s="136" t="s">
        <v>41</v>
      </c>
      <c r="I54" s="134" t="s">
        <v>46</v>
      </c>
      <c r="J54" s="134" t="s">
        <v>47</v>
      </c>
      <c r="K54" s="134" t="s">
        <v>35</v>
      </c>
      <c r="L54" s="138">
        <v>0.3972222222222222</v>
      </c>
      <c r="M54" s="138">
        <v>0.68888888888888899</v>
      </c>
      <c r="N54" s="16">
        <f t="shared" si="9"/>
        <v>0.2916666666666668</v>
      </c>
      <c r="O54" s="17"/>
      <c r="P54" s="135"/>
      <c r="Q54" s="19">
        <f t="shared" si="11"/>
        <v>394757.65888888889</v>
      </c>
      <c r="R54" s="143"/>
      <c r="S54" s="135"/>
      <c r="T54" s="135"/>
      <c r="U54" s="135"/>
      <c r="V54" s="18">
        <f t="shared" si="10"/>
        <v>394757.65888888889</v>
      </c>
      <c r="W54" s="135"/>
    </row>
    <row r="55" spans="1:23" s="139" customFormat="1" x14ac:dyDescent="0.2">
      <c r="A55" s="14">
        <v>48</v>
      </c>
      <c r="B55" s="133">
        <v>45463</v>
      </c>
      <c r="C55" s="134" t="s">
        <v>42</v>
      </c>
      <c r="D55" s="135"/>
      <c r="E55" s="134" t="s">
        <v>45</v>
      </c>
      <c r="F55" s="134">
        <v>3138656627</v>
      </c>
      <c r="G55" s="136" t="s">
        <v>33</v>
      </c>
      <c r="H55" s="136" t="s">
        <v>43</v>
      </c>
      <c r="I55" s="135" t="s">
        <v>48</v>
      </c>
      <c r="J55" s="135" t="s">
        <v>67</v>
      </c>
      <c r="K55" s="134" t="s">
        <v>44</v>
      </c>
      <c r="L55" s="138">
        <v>0.27083333333333331</v>
      </c>
      <c r="M55" s="138">
        <v>0.6875</v>
      </c>
      <c r="N55" s="16">
        <f t="shared" si="9"/>
        <v>0.41666666666666669</v>
      </c>
      <c r="O55" s="17"/>
      <c r="P55" s="135"/>
      <c r="Q55" s="19"/>
      <c r="R55" s="143">
        <f>+$R$7/18</f>
        <v>396134.17722222226</v>
      </c>
      <c r="S55" s="135"/>
      <c r="T55" s="135"/>
      <c r="U55" s="135"/>
      <c r="V55" s="18">
        <f t="shared" si="10"/>
        <v>396134.17722222226</v>
      </c>
      <c r="W55" s="135"/>
    </row>
    <row r="56" spans="1:23" s="139" customFormat="1" x14ac:dyDescent="0.2">
      <c r="A56" s="14">
        <v>49</v>
      </c>
      <c r="B56" s="133">
        <v>45464</v>
      </c>
      <c r="C56" s="134" t="s">
        <v>31</v>
      </c>
      <c r="D56" s="135"/>
      <c r="E56" s="134" t="s">
        <v>32</v>
      </c>
      <c r="F56" s="134">
        <v>3173877316</v>
      </c>
      <c r="G56" s="136" t="s">
        <v>33</v>
      </c>
      <c r="H56" s="136" t="s">
        <v>34</v>
      </c>
      <c r="I56" s="137" t="s">
        <v>61</v>
      </c>
      <c r="J56" s="137" t="s">
        <v>66</v>
      </c>
      <c r="K56" s="134" t="s">
        <v>35</v>
      </c>
      <c r="L56" s="138">
        <v>0.33333333333333331</v>
      </c>
      <c r="M56" s="138">
        <v>0.75</v>
      </c>
      <c r="N56" s="16">
        <f t="shared" si="9"/>
        <v>0.41666666666666669</v>
      </c>
      <c r="O56" s="17"/>
      <c r="P56" s="135"/>
      <c r="Q56" s="19">
        <f t="shared" si="11"/>
        <v>394757.65888888889</v>
      </c>
      <c r="R56" s="143"/>
      <c r="S56" s="135"/>
      <c r="T56" s="135"/>
      <c r="U56" s="135"/>
      <c r="V56" s="18">
        <f t="shared" si="10"/>
        <v>394757.65888888889</v>
      </c>
      <c r="W56" s="135"/>
    </row>
    <row r="57" spans="1:23" s="139" customFormat="1" x14ac:dyDescent="0.2">
      <c r="A57" s="14">
        <v>50</v>
      </c>
      <c r="B57" s="133">
        <v>45464</v>
      </c>
      <c r="C57" s="134" t="s">
        <v>36</v>
      </c>
      <c r="D57" s="134"/>
      <c r="E57" s="134" t="s">
        <v>37</v>
      </c>
      <c r="F57" s="134">
        <v>3127090611</v>
      </c>
      <c r="G57" s="136" t="s">
        <v>33</v>
      </c>
      <c r="H57" s="136" t="s">
        <v>38</v>
      </c>
      <c r="I57" s="134" t="s">
        <v>56</v>
      </c>
      <c r="J57" s="135" t="s">
        <v>57</v>
      </c>
      <c r="K57" s="134" t="s">
        <v>35</v>
      </c>
      <c r="L57" s="138">
        <v>0.29166666666666669</v>
      </c>
      <c r="M57" s="138">
        <v>0.70833333333333337</v>
      </c>
      <c r="N57" s="16">
        <f t="shared" si="9"/>
        <v>0.41666666666666669</v>
      </c>
      <c r="O57" s="17"/>
      <c r="P57" s="135"/>
      <c r="Q57" s="19">
        <f t="shared" si="11"/>
        <v>394757.65888888889</v>
      </c>
      <c r="R57" s="143"/>
      <c r="S57" s="135"/>
      <c r="T57" s="135"/>
      <c r="U57" s="135"/>
      <c r="V57" s="18">
        <f t="shared" si="10"/>
        <v>394757.65888888889</v>
      </c>
      <c r="W57" s="135"/>
    </row>
    <row r="58" spans="1:23" s="139" customFormat="1" x14ac:dyDescent="0.2">
      <c r="A58" s="14">
        <v>51</v>
      </c>
      <c r="B58" s="133">
        <v>45464</v>
      </c>
      <c r="C58" s="134" t="s">
        <v>39</v>
      </c>
      <c r="D58" s="135"/>
      <c r="E58" s="134" t="s">
        <v>40</v>
      </c>
      <c r="F58" s="134">
        <v>3212099459</v>
      </c>
      <c r="G58" s="136" t="s">
        <v>33</v>
      </c>
      <c r="H58" s="136" t="s">
        <v>41</v>
      </c>
      <c r="I58" s="134" t="s">
        <v>46</v>
      </c>
      <c r="J58" s="134" t="s">
        <v>47</v>
      </c>
      <c r="K58" s="134" t="s">
        <v>35</v>
      </c>
      <c r="L58" s="138">
        <v>0.35833333333333334</v>
      </c>
      <c r="M58" s="138">
        <v>0.78888888888888886</v>
      </c>
      <c r="N58" s="16">
        <f t="shared" si="9"/>
        <v>0.43055555555555552</v>
      </c>
      <c r="O58" s="17"/>
      <c r="P58" s="135"/>
      <c r="Q58" s="19">
        <f t="shared" si="11"/>
        <v>394757.65888888889</v>
      </c>
      <c r="R58" s="143"/>
      <c r="S58" s="135"/>
      <c r="T58" s="135"/>
      <c r="U58" s="135"/>
      <c r="V58" s="18">
        <f t="shared" si="10"/>
        <v>394757.65888888889</v>
      </c>
      <c r="W58" s="135"/>
    </row>
    <row r="59" spans="1:23" s="139" customFormat="1" x14ac:dyDescent="0.2">
      <c r="A59" s="14">
        <v>52</v>
      </c>
      <c r="B59" s="133">
        <v>45464</v>
      </c>
      <c r="C59" s="134" t="s">
        <v>42</v>
      </c>
      <c r="D59" s="135"/>
      <c r="E59" s="134" t="s">
        <v>45</v>
      </c>
      <c r="F59" s="134">
        <v>3138656627</v>
      </c>
      <c r="G59" s="136" t="s">
        <v>33</v>
      </c>
      <c r="H59" s="136" t="s">
        <v>43</v>
      </c>
      <c r="I59" s="135" t="s">
        <v>54</v>
      </c>
      <c r="J59" s="135" t="s">
        <v>67</v>
      </c>
      <c r="K59" s="134" t="s">
        <v>44</v>
      </c>
      <c r="L59" s="138">
        <v>0.3125</v>
      </c>
      <c r="M59" s="138">
        <v>0.72916666666666663</v>
      </c>
      <c r="N59" s="16">
        <f t="shared" si="9"/>
        <v>0.41666666666666663</v>
      </c>
      <c r="O59" s="17"/>
      <c r="P59" s="135"/>
      <c r="Q59" s="19"/>
      <c r="R59" s="143">
        <f>+$R$7/18</f>
        <v>396134.17722222226</v>
      </c>
      <c r="S59" s="135"/>
      <c r="T59" s="135"/>
      <c r="U59" s="135"/>
      <c r="V59" s="18">
        <f t="shared" si="10"/>
        <v>396134.17722222226</v>
      </c>
      <c r="W59" s="135"/>
    </row>
    <row r="60" spans="1:23" s="139" customFormat="1" x14ac:dyDescent="0.2">
      <c r="A60" s="14">
        <v>53</v>
      </c>
      <c r="B60" s="133">
        <v>45467</v>
      </c>
      <c r="C60" s="134" t="s">
        <v>31</v>
      </c>
      <c r="D60" s="135"/>
      <c r="E60" s="134" t="s">
        <v>32</v>
      </c>
      <c r="F60" s="134">
        <v>3173877316</v>
      </c>
      <c r="G60" s="136" t="s">
        <v>33</v>
      </c>
      <c r="H60" s="136" t="s">
        <v>34</v>
      </c>
      <c r="I60" s="137"/>
      <c r="J60" s="137"/>
      <c r="K60" s="134" t="s">
        <v>35</v>
      </c>
      <c r="L60" s="138">
        <v>0.35416666666666669</v>
      </c>
      <c r="M60" s="138">
        <v>0.77083333333333337</v>
      </c>
      <c r="N60" s="16">
        <f t="shared" si="9"/>
        <v>0.41666666666666669</v>
      </c>
      <c r="O60" s="17"/>
      <c r="P60" s="135"/>
      <c r="Q60" s="19">
        <f t="shared" si="11"/>
        <v>394757.65888888889</v>
      </c>
      <c r="R60" s="143"/>
      <c r="S60" s="135"/>
      <c r="T60" s="135"/>
      <c r="U60" s="135"/>
      <c r="V60" s="18">
        <f t="shared" si="10"/>
        <v>394757.65888888889</v>
      </c>
      <c r="W60" s="135"/>
    </row>
    <row r="61" spans="1:23" s="139" customFormat="1" x14ac:dyDescent="0.2">
      <c r="A61" s="14">
        <v>54</v>
      </c>
      <c r="B61" s="133">
        <v>45467</v>
      </c>
      <c r="C61" s="134" t="s">
        <v>36</v>
      </c>
      <c r="D61" s="134"/>
      <c r="E61" s="134" t="s">
        <v>37</v>
      </c>
      <c r="F61" s="134">
        <v>3127090611</v>
      </c>
      <c r="G61" s="136" t="s">
        <v>33</v>
      </c>
      <c r="H61" s="136" t="s">
        <v>38</v>
      </c>
      <c r="I61" s="134" t="s">
        <v>56</v>
      </c>
      <c r="J61" s="135" t="s">
        <v>60</v>
      </c>
      <c r="K61" s="134" t="s">
        <v>35</v>
      </c>
      <c r="L61" s="138">
        <v>0.29166666666666669</v>
      </c>
      <c r="M61" s="138">
        <v>0.70833333333333337</v>
      </c>
      <c r="N61" s="16">
        <f t="shared" si="9"/>
        <v>0.41666666666666669</v>
      </c>
      <c r="O61" s="17"/>
      <c r="P61" s="135"/>
      <c r="Q61" s="19">
        <f t="shared" si="11"/>
        <v>394757.65888888889</v>
      </c>
      <c r="R61" s="143"/>
      <c r="S61" s="135"/>
      <c r="T61" s="135"/>
      <c r="U61" s="135"/>
      <c r="V61" s="18">
        <f t="shared" si="10"/>
        <v>394757.65888888889</v>
      </c>
      <c r="W61" s="135"/>
    </row>
    <row r="62" spans="1:23" s="139" customFormat="1" x14ac:dyDescent="0.2">
      <c r="A62" s="14">
        <v>55</v>
      </c>
      <c r="B62" s="133">
        <v>45467</v>
      </c>
      <c r="C62" s="134" t="s">
        <v>39</v>
      </c>
      <c r="D62" s="135"/>
      <c r="E62" s="134" t="s">
        <v>40</v>
      </c>
      <c r="F62" s="134">
        <v>3212099459</v>
      </c>
      <c r="G62" s="136" t="s">
        <v>33</v>
      </c>
      <c r="H62" s="136" t="s">
        <v>41</v>
      </c>
      <c r="I62" s="134" t="s">
        <v>46</v>
      </c>
      <c r="J62" s="134" t="s">
        <v>47</v>
      </c>
      <c r="K62" s="134" t="s">
        <v>35</v>
      </c>
      <c r="L62" s="138">
        <v>0.33055555555555555</v>
      </c>
      <c r="M62" s="138">
        <v>0.75069444444444444</v>
      </c>
      <c r="N62" s="16">
        <f t="shared" si="9"/>
        <v>0.4201388888888889</v>
      </c>
      <c r="O62" s="17"/>
      <c r="P62" s="135"/>
      <c r="Q62" s="19">
        <f t="shared" si="11"/>
        <v>394757.65888888889</v>
      </c>
      <c r="R62" s="143"/>
      <c r="S62" s="135"/>
      <c r="T62" s="135"/>
      <c r="U62" s="135"/>
      <c r="V62" s="18">
        <f t="shared" si="10"/>
        <v>394757.65888888889</v>
      </c>
      <c r="W62" s="135"/>
    </row>
    <row r="63" spans="1:23" s="139" customFormat="1" x14ac:dyDescent="0.2">
      <c r="A63" s="14">
        <v>56</v>
      </c>
      <c r="B63" s="133">
        <v>45467</v>
      </c>
      <c r="C63" s="134" t="s">
        <v>42</v>
      </c>
      <c r="D63" s="135"/>
      <c r="E63" s="134" t="s">
        <v>45</v>
      </c>
      <c r="F63" s="134">
        <v>3138656627</v>
      </c>
      <c r="G63" s="136" t="s">
        <v>33</v>
      </c>
      <c r="H63" s="136" t="s">
        <v>43</v>
      </c>
      <c r="I63" s="135"/>
      <c r="J63" s="135"/>
      <c r="K63" s="134" t="s">
        <v>44</v>
      </c>
      <c r="L63" s="138">
        <v>0.27083333333333331</v>
      </c>
      <c r="M63" s="138">
        <v>0.6875</v>
      </c>
      <c r="N63" s="16">
        <f t="shared" si="9"/>
        <v>0.41666666666666669</v>
      </c>
      <c r="O63" s="17"/>
      <c r="P63" s="135"/>
      <c r="Q63" s="19"/>
      <c r="R63" s="143">
        <f>+$R$7/18</f>
        <v>396134.17722222226</v>
      </c>
      <c r="S63" s="135"/>
      <c r="T63" s="135"/>
      <c r="U63" s="135"/>
      <c r="V63" s="18">
        <f t="shared" si="10"/>
        <v>396134.17722222226</v>
      </c>
      <c r="W63" s="135"/>
    </row>
    <row r="64" spans="1:23" s="139" customFormat="1" x14ac:dyDescent="0.2">
      <c r="A64" s="14">
        <v>57</v>
      </c>
      <c r="B64" s="133">
        <v>45468</v>
      </c>
      <c r="C64" s="134" t="s">
        <v>31</v>
      </c>
      <c r="D64" s="135"/>
      <c r="E64" s="134" t="s">
        <v>32</v>
      </c>
      <c r="F64" s="134">
        <v>3173877316</v>
      </c>
      <c r="G64" s="136" t="s">
        <v>33</v>
      </c>
      <c r="H64" s="136" t="s">
        <v>34</v>
      </c>
      <c r="I64" s="137"/>
      <c r="J64" s="137"/>
      <c r="K64" s="134" t="s">
        <v>35</v>
      </c>
      <c r="L64" s="138">
        <v>0.3125</v>
      </c>
      <c r="M64" s="138">
        <v>0.72916666666666663</v>
      </c>
      <c r="N64" s="16">
        <f t="shared" si="9"/>
        <v>0.41666666666666663</v>
      </c>
      <c r="O64" s="17"/>
      <c r="P64" s="135"/>
      <c r="Q64" s="19">
        <f t="shared" si="11"/>
        <v>394757.65888888889</v>
      </c>
      <c r="R64" s="143"/>
      <c r="S64" s="135"/>
      <c r="T64" s="135"/>
      <c r="U64" s="135"/>
      <c r="V64" s="18">
        <f t="shared" si="10"/>
        <v>394757.65888888889</v>
      </c>
      <c r="W64" s="135"/>
    </row>
    <row r="65" spans="1:23" s="139" customFormat="1" x14ac:dyDescent="0.2">
      <c r="A65" s="14">
        <v>58</v>
      </c>
      <c r="B65" s="133">
        <v>45468</v>
      </c>
      <c r="C65" s="134" t="s">
        <v>36</v>
      </c>
      <c r="D65" s="134"/>
      <c r="E65" s="134" t="s">
        <v>37</v>
      </c>
      <c r="F65" s="134">
        <v>3127090611</v>
      </c>
      <c r="G65" s="136" t="s">
        <v>33</v>
      </c>
      <c r="H65" s="136" t="s">
        <v>38</v>
      </c>
      <c r="I65" s="134" t="s">
        <v>56</v>
      </c>
      <c r="J65" s="135" t="s">
        <v>57</v>
      </c>
      <c r="K65" s="134" t="s">
        <v>35</v>
      </c>
      <c r="L65" s="138">
        <v>0.29166666666666669</v>
      </c>
      <c r="M65" s="138">
        <v>0.70833333333333337</v>
      </c>
      <c r="N65" s="16">
        <f t="shared" si="9"/>
        <v>0.41666666666666669</v>
      </c>
      <c r="O65" s="17"/>
      <c r="P65" s="135"/>
      <c r="Q65" s="19">
        <f t="shared" si="11"/>
        <v>394757.65888888889</v>
      </c>
      <c r="R65" s="143"/>
      <c r="S65" s="135"/>
      <c r="T65" s="135"/>
      <c r="U65" s="135"/>
      <c r="V65" s="18">
        <f t="shared" si="10"/>
        <v>394757.65888888889</v>
      </c>
      <c r="W65" s="135"/>
    </row>
    <row r="66" spans="1:23" s="139" customFormat="1" x14ac:dyDescent="0.2">
      <c r="A66" s="14">
        <v>59</v>
      </c>
      <c r="B66" s="133">
        <v>45468</v>
      </c>
      <c r="C66" s="134" t="s">
        <v>39</v>
      </c>
      <c r="D66" s="135"/>
      <c r="E66" s="134" t="s">
        <v>40</v>
      </c>
      <c r="F66" s="134">
        <v>3212099459</v>
      </c>
      <c r="G66" s="136" t="s">
        <v>33</v>
      </c>
      <c r="H66" s="136" t="s">
        <v>41</v>
      </c>
      <c r="I66" s="134" t="s">
        <v>46</v>
      </c>
      <c r="J66" s="134" t="s">
        <v>47</v>
      </c>
      <c r="K66" s="134" t="s">
        <v>35</v>
      </c>
      <c r="L66" s="138">
        <v>0.31527777777777777</v>
      </c>
      <c r="M66" s="138">
        <v>0.75</v>
      </c>
      <c r="N66" s="16">
        <f t="shared" si="9"/>
        <v>0.43472222222222223</v>
      </c>
      <c r="O66" s="17"/>
      <c r="P66" s="135"/>
      <c r="Q66" s="19">
        <f t="shared" si="11"/>
        <v>394757.65888888889</v>
      </c>
      <c r="R66" s="143"/>
      <c r="S66" s="135"/>
      <c r="T66" s="135"/>
      <c r="U66" s="135"/>
      <c r="V66" s="18">
        <f t="shared" si="10"/>
        <v>394757.65888888889</v>
      </c>
      <c r="W66" s="135"/>
    </row>
    <row r="67" spans="1:23" s="139" customFormat="1" x14ac:dyDescent="0.2">
      <c r="A67" s="14">
        <v>60</v>
      </c>
      <c r="B67" s="133">
        <v>45468</v>
      </c>
      <c r="C67" s="134" t="s">
        <v>42</v>
      </c>
      <c r="D67" s="135"/>
      <c r="E67" s="134" t="s">
        <v>45</v>
      </c>
      <c r="F67" s="134">
        <v>3138656627</v>
      </c>
      <c r="G67" s="136" t="s">
        <v>33</v>
      </c>
      <c r="H67" s="136" t="s">
        <v>43</v>
      </c>
      <c r="I67" s="135"/>
      <c r="J67" s="135"/>
      <c r="K67" s="134" t="s">
        <v>44</v>
      </c>
      <c r="L67" s="138">
        <v>0.27083333333333331</v>
      </c>
      <c r="M67" s="138">
        <v>0.6875</v>
      </c>
      <c r="N67" s="16">
        <f t="shared" si="9"/>
        <v>0.41666666666666669</v>
      </c>
      <c r="O67" s="17"/>
      <c r="P67" s="135"/>
      <c r="Q67" s="19"/>
      <c r="R67" s="143">
        <f>+$R$7/18</f>
        <v>396134.17722222226</v>
      </c>
      <c r="S67" s="135"/>
      <c r="T67" s="135"/>
      <c r="U67" s="135"/>
      <c r="V67" s="18">
        <f t="shared" si="10"/>
        <v>396134.17722222226</v>
      </c>
      <c r="W67" s="135"/>
    </row>
    <row r="68" spans="1:23" s="139" customFormat="1" x14ac:dyDescent="0.2">
      <c r="A68" s="14">
        <v>61</v>
      </c>
      <c r="B68" s="133">
        <v>45469</v>
      </c>
      <c r="C68" s="134" t="s">
        <v>31</v>
      </c>
      <c r="D68" s="135"/>
      <c r="E68" s="134" t="s">
        <v>32</v>
      </c>
      <c r="F68" s="134">
        <v>3173877316</v>
      </c>
      <c r="G68" s="136" t="s">
        <v>33</v>
      </c>
      <c r="H68" s="136" t="s">
        <v>34</v>
      </c>
      <c r="I68" s="137"/>
      <c r="J68" s="137"/>
      <c r="K68" s="134" t="s">
        <v>35</v>
      </c>
      <c r="L68" s="138">
        <v>0.3125</v>
      </c>
      <c r="M68" s="138">
        <v>0.72916666666666663</v>
      </c>
      <c r="N68" s="16">
        <f t="shared" si="9"/>
        <v>0.41666666666666663</v>
      </c>
      <c r="O68" s="17"/>
      <c r="P68" s="135"/>
      <c r="Q68" s="19">
        <f t="shared" si="11"/>
        <v>394757.65888888889</v>
      </c>
      <c r="R68" s="143"/>
      <c r="S68" s="135"/>
      <c r="T68" s="135"/>
      <c r="U68" s="135"/>
      <c r="V68" s="18">
        <f t="shared" si="10"/>
        <v>394757.65888888889</v>
      </c>
      <c r="W68" s="135"/>
    </row>
    <row r="69" spans="1:23" s="139" customFormat="1" x14ac:dyDescent="0.2">
      <c r="A69" s="14">
        <v>62</v>
      </c>
      <c r="B69" s="133">
        <v>45469</v>
      </c>
      <c r="C69" s="134" t="s">
        <v>36</v>
      </c>
      <c r="D69" s="134"/>
      <c r="E69" s="134" t="s">
        <v>37</v>
      </c>
      <c r="F69" s="134">
        <v>3127090611</v>
      </c>
      <c r="G69" s="136" t="s">
        <v>33</v>
      </c>
      <c r="H69" s="136" t="s">
        <v>38</v>
      </c>
      <c r="I69" s="134" t="s">
        <v>56</v>
      </c>
      <c r="J69" s="135" t="s">
        <v>60</v>
      </c>
      <c r="K69" s="134" t="s">
        <v>35</v>
      </c>
      <c r="L69" s="138">
        <v>0.29166666666666669</v>
      </c>
      <c r="M69" s="138">
        <v>0.70833333333333337</v>
      </c>
      <c r="N69" s="16">
        <f t="shared" si="9"/>
        <v>0.41666666666666669</v>
      </c>
      <c r="O69" s="17"/>
      <c r="P69" s="135"/>
      <c r="Q69" s="19">
        <f t="shared" si="11"/>
        <v>394757.65888888889</v>
      </c>
      <c r="R69" s="143"/>
      <c r="S69" s="135"/>
      <c r="T69" s="135"/>
      <c r="U69" s="135"/>
      <c r="V69" s="18">
        <f t="shared" si="10"/>
        <v>394757.65888888889</v>
      </c>
      <c r="W69" s="135"/>
    </row>
    <row r="70" spans="1:23" s="139" customFormat="1" x14ac:dyDescent="0.2">
      <c r="A70" s="14">
        <v>63</v>
      </c>
      <c r="B70" s="133">
        <v>45469</v>
      </c>
      <c r="C70" s="134" t="s">
        <v>39</v>
      </c>
      <c r="D70" s="135"/>
      <c r="E70" s="134" t="s">
        <v>40</v>
      </c>
      <c r="F70" s="134">
        <v>3212099459</v>
      </c>
      <c r="G70" s="136" t="s">
        <v>33</v>
      </c>
      <c r="H70" s="136" t="s">
        <v>41</v>
      </c>
      <c r="I70" s="134" t="s">
        <v>46</v>
      </c>
      <c r="J70" s="134" t="s">
        <v>47</v>
      </c>
      <c r="K70" s="134" t="s">
        <v>35</v>
      </c>
      <c r="L70" s="138">
        <v>0.36944444444444446</v>
      </c>
      <c r="M70" s="138">
        <v>0.79722222222222217</v>
      </c>
      <c r="N70" s="16">
        <f t="shared" si="9"/>
        <v>0.4277777777777777</v>
      </c>
      <c r="O70" s="17"/>
      <c r="P70" s="135"/>
      <c r="Q70" s="19">
        <f t="shared" si="11"/>
        <v>394757.65888888889</v>
      </c>
      <c r="R70" s="143"/>
      <c r="S70" s="135"/>
      <c r="T70" s="135"/>
      <c r="U70" s="135"/>
      <c r="V70" s="18">
        <f t="shared" si="10"/>
        <v>394757.65888888889</v>
      </c>
      <c r="W70" s="135"/>
    </row>
    <row r="71" spans="1:23" s="139" customFormat="1" x14ac:dyDescent="0.2">
      <c r="A71" s="14">
        <v>64</v>
      </c>
      <c r="B71" s="133">
        <v>45469</v>
      </c>
      <c r="C71" s="134" t="s">
        <v>42</v>
      </c>
      <c r="D71" s="135"/>
      <c r="E71" s="134" t="s">
        <v>45</v>
      </c>
      <c r="F71" s="134">
        <v>3138656627</v>
      </c>
      <c r="G71" s="136" t="s">
        <v>33</v>
      </c>
      <c r="H71" s="136" t="s">
        <v>43</v>
      </c>
      <c r="I71" s="135"/>
      <c r="J71" s="135"/>
      <c r="K71" s="134" t="s">
        <v>44</v>
      </c>
      <c r="L71" s="138">
        <v>0.27083333333333331</v>
      </c>
      <c r="M71" s="138">
        <v>0.6875</v>
      </c>
      <c r="N71" s="16">
        <f t="shared" si="9"/>
        <v>0.41666666666666669</v>
      </c>
      <c r="O71" s="17"/>
      <c r="P71" s="135"/>
      <c r="Q71" s="19"/>
      <c r="R71" s="143">
        <f>+$R$7/18</f>
        <v>396134.17722222226</v>
      </c>
      <c r="S71" s="135"/>
      <c r="T71" s="135"/>
      <c r="U71" s="135"/>
      <c r="V71" s="18">
        <f t="shared" si="10"/>
        <v>396134.17722222226</v>
      </c>
      <c r="W71" s="135"/>
    </row>
    <row r="72" spans="1:23" s="139" customFormat="1" x14ac:dyDescent="0.2">
      <c r="A72" s="14">
        <v>65</v>
      </c>
      <c r="B72" s="133">
        <v>45470</v>
      </c>
      <c r="C72" s="134" t="s">
        <v>31</v>
      </c>
      <c r="D72" s="135"/>
      <c r="E72" s="134" t="s">
        <v>32</v>
      </c>
      <c r="F72" s="134">
        <v>3173877316</v>
      </c>
      <c r="G72" s="136" t="s">
        <v>33</v>
      </c>
      <c r="H72" s="136" t="s">
        <v>34</v>
      </c>
      <c r="I72" s="137"/>
      <c r="J72" s="137"/>
      <c r="K72" s="134" t="s">
        <v>35</v>
      </c>
      <c r="L72" s="138">
        <v>0.35416666666666669</v>
      </c>
      <c r="M72" s="138">
        <v>0.77083333333333337</v>
      </c>
      <c r="N72" s="16">
        <f t="shared" si="9"/>
        <v>0.41666666666666669</v>
      </c>
      <c r="O72" s="17"/>
      <c r="P72" s="135"/>
      <c r="Q72" s="19">
        <f t="shared" si="11"/>
        <v>394757.65888888889</v>
      </c>
      <c r="R72" s="143"/>
      <c r="S72" s="135"/>
      <c r="T72" s="135"/>
      <c r="U72" s="135"/>
      <c r="V72" s="18">
        <f t="shared" si="10"/>
        <v>394757.65888888889</v>
      </c>
      <c r="W72" s="135"/>
    </row>
    <row r="73" spans="1:23" s="139" customFormat="1" x14ac:dyDescent="0.2">
      <c r="A73" s="14">
        <v>66</v>
      </c>
      <c r="B73" s="133">
        <v>45470</v>
      </c>
      <c r="C73" s="134" t="s">
        <v>36</v>
      </c>
      <c r="D73" s="134"/>
      <c r="E73" s="134" t="s">
        <v>37</v>
      </c>
      <c r="F73" s="134">
        <v>3127090611</v>
      </c>
      <c r="G73" s="136" t="s">
        <v>33</v>
      </c>
      <c r="H73" s="136" t="s">
        <v>38</v>
      </c>
      <c r="I73" s="134" t="s">
        <v>56</v>
      </c>
      <c r="J73" s="135" t="s">
        <v>57</v>
      </c>
      <c r="K73" s="134" t="s">
        <v>35</v>
      </c>
      <c r="L73" s="138">
        <v>0.29166666666666669</v>
      </c>
      <c r="M73" s="138">
        <v>0.70833333333333337</v>
      </c>
      <c r="N73" s="16">
        <f t="shared" si="9"/>
        <v>0.41666666666666669</v>
      </c>
      <c r="O73" s="17"/>
      <c r="P73" s="135"/>
      <c r="Q73" s="19">
        <f t="shared" si="11"/>
        <v>394757.65888888889</v>
      </c>
      <c r="R73" s="143"/>
      <c r="S73" s="135"/>
      <c r="T73" s="135"/>
      <c r="U73" s="135"/>
      <c r="V73" s="18">
        <f t="shared" si="10"/>
        <v>394757.65888888889</v>
      </c>
      <c r="W73" s="135"/>
    </row>
    <row r="74" spans="1:23" s="139" customFormat="1" x14ac:dyDescent="0.2">
      <c r="A74" s="14">
        <v>67</v>
      </c>
      <c r="B74" s="133">
        <v>45470</v>
      </c>
      <c r="C74" s="134" t="s">
        <v>39</v>
      </c>
      <c r="D74" s="135"/>
      <c r="E74" s="134" t="s">
        <v>40</v>
      </c>
      <c r="F74" s="134">
        <v>3212099459</v>
      </c>
      <c r="G74" s="136" t="s">
        <v>33</v>
      </c>
      <c r="H74" s="136" t="s">
        <v>41</v>
      </c>
      <c r="I74" s="134" t="s">
        <v>46</v>
      </c>
      <c r="J74" s="134" t="s">
        <v>47</v>
      </c>
      <c r="K74" s="134" t="s">
        <v>35</v>
      </c>
      <c r="L74" s="138">
        <v>0.3576388888888889</v>
      </c>
      <c r="M74" s="138">
        <v>0.78333333333333333</v>
      </c>
      <c r="N74" s="16">
        <f t="shared" si="9"/>
        <v>0.42569444444444443</v>
      </c>
      <c r="O74" s="17"/>
      <c r="P74" s="135"/>
      <c r="Q74" s="19">
        <f t="shared" si="11"/>
        <v>394757.65888888889</v>
      </c>
      <c r="R74" s="143"/>
      <c r="S74" s="135"/>
      <c r="T74" s="135"/>
      <c r="U74" s="135"/>
      <c r="V74" s="18">
        <f t="shared" si="10"/>
        <v>394757.65888888889</v>
      </c>
      <c r="W74" s="135"/>
    </row>
    <row r="75" spans="1:23" s="139" customFormat="1" x14ac:dyDescent="0.2">
      <c r="A75" s="14">
        <v>68</v>
      </c>
      <c r="B75" s="133">
        <v>45470</v>
      </c>
      <c r="C75" s="134" t="s">
        <v>42</v>
      </c>
      <c r="D75" s="135"/>
      <c r="E75" s="134" t="s">
        <v>45</v>
      </c>
      <c r="F75" s="134">
        <v>3138656627</v>
      </c>
      <c r="G75" s="136" t="s">
        <v>33</v>
      </c>
      <c r="H75" s="136" t="s">
        <v>43</v>
      </c>
      <c r="I75" s="135"/>
      <c r="J75" s="135"/>
      <c r="K75" s="134" t="s">
        <v>44</v>
      </c>
      <c r="L75" s="138">
        <v>0.27083333333333331</v>
      </c>
      <c r="M75" s="138">
        <v>0.6875</v>
      </c>
      <c r="N75" s="16">
        <f t="shared" si="9"/>
        <v>0.41666666666666669</v>
      </c>
      <c r="O75" s="17"/>
      <c r="P75" s="135"/>
      <c r="Q75" s="19"/>
      <c r="R75" s="143">
        <f>+$R$7/18</f>
        <v>396134.17722222226</v>
      </c>
      <c r="S75" s="135"/>
      <c r="T75" s="135"/>
      <c r="U75" s="135"/>
      <c r="V75" s="18">
        <f t="shared" si="10"/>
        <v>396134.17722222226</v>
      </c>
      <c r="W75" s="135"/>
    </row>
    <row r="76" spans="1:23" s="139" customFormat="1" x14ac:dyDescent="0.2">
      <c r="A76" s="14">
        <v>69</v>
      </c>
      <c r="B76" s="133">
        <v>45471</v>
      </c>
      <c r="C76" s="134" t="s">
        <v>31</v>
      </c>
      <c r="D76" s="135"/>
      <c r="E76" s="134" t="s">
        <v>32</v>
      </c>
      <c r="F76" s="134">
        <v>3173877316</v>
      </c>
      <c r="G76" s="136" t="s">
        <v>33</v>
      </c>
      <c r="H76" s="136" t="s">
        <v>34</v>
      </c>
      <c r="I76" s="137"/>
      <c r="J76" s="137"/>
      <c r="K76" s="134" t="s">
        <v>35</v>
      </c>
      <c r="L76" s="138">
        <v>0.25</v>
      </c>
      <c r="M76" s="138">
        <v>0.70833333333333337</v>
      </c>
      <c r="N76" s="16">
        <f t="shared" si="9"/>
        <v>0.45833333333333337</v>
      </c>
      <c r="O76" s="17"/>
      <c r="P76" s="135"/>
      <c r="Q76" s="19">
        <f t="shared" si="11"/>
        <v>394757.65888888889</v>
      </c>
      <c r="R76" s="143"/>
      <c r="S76" s="135"/>
      <c r="T76" s="135"/>
      <c r="U76" s="135"/>
      <c r="V76" s="18">
        <f t="shared" si="10"/>
        <v>394757.65888888889</v>
      </c>
      <c r="W76" s="135"/>
    </row>
    <row r="77" spans="1:23" s="139" customFormat="1" x14ac:dyDescent="0.2">
      <c r="A77" s="14">
        <v>70</v>
      </c>
      <c r="B77" s="133">
        <v>45471</v>
      </c>
      <c r="C77" s="134" t="s">
        <v>36</v>
      </c>
      <c r="D77" s="134"/>
      <c r="E77" s="134" t="s">
        <v>37</v>
      </c>
      <c r="F77" s="134">
        <v>3127090611</v>
      </c>
      <c r="G77" s="136" t="s">
        <v>33</v>
      </c>
      <c r="H77" s="136" t="s">
        <v>38</v>
      </c>
      <c r="I77" s="134" t="s">
        <v>56</v>
      </c>
      <c r="J77" s="135" t="s">
        <v>57</v>
      </c>
      <c r="K77" s="134" t="s">
        <v>35</v>
      </c>
      <c r="L77" s="138">
        <v>0.29166666666666669</v>
      </c>
      <c r="M77" s="138">
        <v>0.70833333333333337</v>
      </c>
      <c r="N77" s="16">
        <f t="shared" si="9"/>
        <v>0.41666666666666669</v>
      </c>
      <c r="O77" s="17"/>
      <c r="P77" s="135"/>
      <c r="Q77" s="19">
        <f t="shared" si="11"/>
        <v>394757.65888888889</v>
      </c>
      <c r="R77" s="143"/>
      <c r="S77" s="135"/>
      <c r="T77" s="135"/>
      <c r="U77" s="135"/>
      <c r="V77" s="18">
        <f t="shared" si="10"/>
        <v>394757.65888888889</v>
      </c>
      <c r="W77" s="135"/>
    </row>
    <row r="78" spans="1:23" s="139" customFormat="1" x14ac:dyDescent="0.2">
      <c r="A78" s="14">
        <v>71</v>
      </c>
      <c r="B78" s="133">
        <v>45471</v>
      </c>
      <c r="C78" s="134" t="s">
        <v>39</v>
      </c>
      <c r="D78" s="135"/>
      <c r="E78" s="134" t="s">
        <v>40</v>
      </c>
      <c r="F78" s="134">
        <v>3212099459</v>
      </c>
      <c r="G78" s="136" t="s">
        <v>33</v>
      </c>
      <c r="H78" s="136" t="s">
        <v>41</v>
      </c>
      <c r="I78" s="134" t="s">
        <v>46</v>
      </c>
      <c r="J78" s="134" t="s">
        <v>47</v>
      </c>
      <c r="K78" s="134" t="s">
        <v>35</v>
      </c>
      <c r="L78" s="138">
        <v>0.30833333333333335</v>
      </c>
      <c r="M78" s="138">
        <v>0.73472222222222217</v>
      </c>
      <c r="N78" s="16">
        <f t="shared" si="9"/>
        <v>0.42638888888888882</v>
      </c>
      <c r="O78" s="17"/>
      <c r="P78" s="135"/>
      <c r="Q78" s="19">
        <f t="shared" si="11"/>
        <v>394757.65888888889</v>
      </c>
      <c r="R78" s="143"/>
      <c r="S78" s="135"/>
      <c r="T78" s="135"/>
      <c r="U78" s="135"/>
      <c r="V78" s="18">
        <f t="shared" si="10"/>
        <v>394757.65888888889</v>
      </c>
      <c r="W78" s="135"/>
    </row>
    <row r="79" spans="1:23" s="139" customFormat="1" x14ac:dyDescent="0.2">
      <c r="A79" s="14">
        <v>72</v>
      </c>
      <c r="B79" s="133">
        <v>45471</v>
      </c>
      <c r="C79" s="134" t="s">
        <v>42</v>
      </c>
      <c r="D79" s="135"/>
      <c r="E79" s="134" t="s">
        <v>45</v>
      </c>
      <c r="F79" s="134">
        <v>3138656627</v>
      </c>
      <c r="G79" s="136" t="s">
        <v>33</v>
      </c>
      <c r="H79" s="136" t="s">
        <v>43</v>
      </c>
      <c r="I79" s="135"/>
      <c r="J79" s="135"/>
      <c r="K79" s="134" t="s">
        <v>44</v>
      </c>
      <c r="L79" s="138">
        <v>0.26041666666666669</v>
      </c>
      <c r="M79" s="138">
        <v>0.67708333333333337</v>
      </c>
      <c r="N79" s="16">
        <f t="shared" si="9"/>
        <v>0.41666666666666669</v>
      </c>
      <c r="O79" s="17"/>
      <c r="P79" s="135"/>
      <c r="Q79" s="19"/>
      <c r="R79" s="143">
        <f>+$R$7/18</f>
        <v>396134.17722222226</v>
      </c>
      <c r="S79" s="135"/>
      <c r="T79" s="135"/>
      <c r="U79" s="135"/>
      <c r="V79" s="18">
        <f t="shared" si="10"/>
        <v>396134.17722222226</v>
      </c>
      <c r="W79" s="135"/>
    </row>
    <row r="80" spans="1:23" x14ac:dyDescent="0.2">
      <c r="C80"/>
      <c r="V80" s="150"/>
    </row>
    <row r="81" spans="3:22" x14ac:dyDescent="0.2">
      <c r="C81"/>
      <c r="V81" s="150"/>
    </row>
    <row r="82" spans="3:22" x14ac:dyDescent="0.2">
      <c r="C82"/>
      <c r="V82" s="150"/>
    </row>
    <row r="83" spans="3:22" x14ac:dyDescent="0.2">
      <c r="C83"/>
      <c r="V83" s="150"/>
    </row>
    <row r="84" spans="3:22" x14ac:dyDescent="0.2">
      <c r="C84"/>
      <c r="V84" s="150"/>
    </row>
    <row r="85" spans="3:22" x14ac:dyDescent="0.2">
      <c r="C85"/>
      <c r="V85" s="150"/>
    </row>
    <row r="86" spans="3:22" x14ac:dyDescent="0.2">
      <c r="C86"/>
      <c r="V86" s="150"/>
    </row>
    <row r="87" spans="3:22" x14ac:dyDescent="0.2">
      <c r="C87"/>
      <c r="V87" s="150"/>
    </row>
    <row r="88" spans="3:22" x14ac:dyDescent="0.2">
      <c r="C88"/>
      <c r="V88" s="150"/>
    </row>
    <row r="89" spans="3:22" x14ac:dyDescent="0.2">
      <c r="C89"/>
      <c r="V89" s="150"/>
    </row>
    <row r="90" spans="3:22" x14ac:dyDescent="0.2">
      <c r="C90"/>
      <c r="V90" s="150"/>
    </row>
    <row r="91" spans="3:22" x14ac:dyDescent="0.2">
      <c r="C91"/>
      <c r="V91" s="150"/>
    </row>
    <row r="92" spans="3:22" x14ac:dyDescent="0.2">
      <c r="C92"/>
      <c r="V92" s="150"/>
    </row>
    <row r="93" spans="3:22" x14ac:dyDescent="0.2">
      <c r="C93"/>
      <c r="V93" s="150"/>
    </row>
    <row r="94" spans="3:22" x14ac:dyDescent="0.2">
      <c r="C94"/>
      <c r="V94" s="150"/>
    </row>
    <row r="95" spans="3:22" x14ac:dyDescent="0.2">
      <c r="C95"/>
      <c r="V95" s="150"/>
    </row>
    <row r="96" spans="3:22" x14ac:dyDescent="0.2">
      <c r="C96"/>
      <c r="V96" s="150"/>
    </row>
    <row r="97" spans="3:22" x14ac:dyDescent="0.2">
      <c r="C97"/>
      <c r="V97" s="150"/>
    </row>
    <row r="98" spans="3:22" x14ac:dyDescent="0.2">
      <c r="C98"/>
      <c r="V98" s="150"/>
    </row>
    <row r="99" spans="3:22" x14ac:dyDescent="0.2">
      <c r="C99"/>
      <c r="V99" s="150"/>
    </row>
    <row r="100" spans="3:22" x14ac:dyDescent="0.2">
      <c r="C100"/>
      <c r="V100" s="150"/>
    </row>
    <row r="101" spans="3:22" x14ac:dyDescent="0.2">
      <c r="C101"/>
      <c r="V101" s="150"/>
    </row>
    <row r="102" spans="3:22" x14ac:dyDescent="0.2">
      <c r="C102"/>
      <c r="V102" s="150"/>
    </row>
    <row r="103" spans="3:22" x14ac:dyDescent="0.2">
      <c r="C103"/>
      <c r="V103" s="150"/>
    </row>
    <row r="104" spans="3:22" x14ac:dyDescent="0.2">
      <c r="C104"/>
      <c r="V104" s="150"/>
    </row>
    <row r="105" spans="3:22" x14ac:dyDescent="0.2">
      <c r="C105"/>
      <c r="V105" s="150"/>
    </row>
    <row r="106" spans="3:22" x14ac:dyDescent="0.2">
      <c r="C106"/>
      <c r="V106" s="150"/>
    </row>
    <row r="107" spans="3:22" x14ac:dyDescent="0.2">
      <c r="C107"/>
      <c r="V107" s="150"/>
    </row>
    <row r="108" spans="3:22" x14ac:dyDescent="0.2">
      <c r="C108"/>
      <c r="V108" s="150"/>
    </row>
    <row r="109" spans="3:22" x14ac:dyDescent="0.2">
      <c r="C109"/>
      <c r="V109" s="150"/>
    </row>
    <row r="110" spans="3:22" x14ac:dyDescent="0.2">
      <c r="C110"/>
      <c r="V110" s="150"/>
    </row>
    <row r="111" spans="3:22" x14ac:dyDescent="0.2">
      <c r="C111"/>
      <c r="V111" s="150"/>
    </row>
    <row r="112" spans="3:22" x14ac:dyDescent="0.2">
      <c r="C112"/>
      <c r="V112" s="150"/>
    </row>
    <row r="113" spans="3:22" x14ac:dyDescent="0.2">
      <c r="C113"/>
      <c r="V113" s="150"/>
    </row>
    <row r="114" spans="3:22" x14ac:dyDescent="0.2">
      <c r="C114"/>
      <c r="V114" s="150"/>
    </row>
    <row r="115" spans="3:22" x14ac:dyDescent="0.2">
      <c r="C115"/>
      <c r="V115" s="150"/>
    </row>
    <row r="116" spans="3:22" x14ac:dyDescent="0.2">
      <c r="C116"/>
      <c r="V116" s="150"/>
    </row>
    <row r="117" spans="3:22" x14ac:dyDescent="0.2">
      <c r="C117"/>
      <c r="V117" s="150"/>
    </row>
    <row r="118" spans="3:22" x14ac:dyDescent="0.2">
      <c r="C118"/>
      <c r="V118" s="150"/>
    </row>
    <row r="119" spans="3:22" x14ac:dyDescent="0.2">
      <c r="C119"/>
      <c r="V119" s="150"/>
    </row>
    <row r="120" spans="3:22" x14ac:dyDescent="0.2">
      <c r="C120"/>
      <c r="V120" s="150"/>
    </row>
    <row r="121" spans="3:22" x14ac:dyDescent="0.2">
      <c r="C121"/>
      <c r="V121" s="150"/>
    </row>
    <row r="122" spans="3:22" x14ac:dyDescent="0.2">
      <c r="C122"/>
      <c r="V122" s="150"/>
    </row>
    <row r="123" spans="3:22" x14ac:dyDescent="0.2">
      <c r="C123"/>
      <c r="V123" s="150"/>
    </row>
    <row r="124" spans="3:22" x14ac:dyDescent="0.2">
      <c r="C124"/>
      <c r="V124" s="150"/>
    </row>
    <row r="125" spans="3:22" x14ac:dyDescent="0.2">
      <c r="C125"/>
      <c r="V125" s="150"/>
    </row>
    <row r="126" spans="3:22" x14ac:dyDescent="0.2">
      <c r="C126"/>
      <c r="V126" s="150"/>
    </row>
    <row r="127" spans="3:22" x14ac:dyDescent="0.2">
      <c r="C127"/>
    </row>
    <row r="128" spans="3:22" x14ac:dyDescent="0.2">
      <c r="C128"/>
    </row>
    <row r="129" spans="3:3" x14ac:dyDescent="0.2">
      <c r="C129"/>
    </row>
    <row r="130" spans="3:3" x14ac:dyDescent="0.2">
      <c r="C130"/>
    </row>
    <row r="131" spans="3:3" x14ac:dyDescent="0.2">
      <c r="C131"/>
    </row>
    <row r="132" spans="3:3" x14ac:dyDescent="0.2">
      <c r="C132"/>
    </row>
    <row r="133" spans="3:3" x14ac:dyDescent="0.2">
      <c r="C133"/>
    </row>
    <row r="134" spans="3:3" x14ac:dyDescent="0.2">
      <c r="C134"/>
    </row>
    <row r="135" spans="3:3" x14ac:dyDescent="0.2">
      <c r="C135"/>
    </row>
    <row r="136" spans="3:3" x14ac:dyDescent="0.2">
      <c r="C136"/>
    </row>
    <row r="137" spans="3:3" x14ac:dyDescent="0.2">
      <c r="C137"/>
    </row>
    <row r="138" spans="3:3" x14ac:dyDescent="0.2">
      <c r="C138"/>
    </row>
    <row r="139" spans="3:3" x14ac:dyDescent="0.2">
      <c r="C139"/>
    </row>
    <row r="140" spans="3:3" x14ac:dyDescent="0.2">
      <c r="C140"/>
    </row>
    <row r="141" spans="3:3" x14ac:dyDescent="0.2">
      <c r="C141"/>
    </row>
    <row r="142" spans="3:3" x14ac:dyDescent="0.2">
      <c r="C142"/>
    </row>
    <row r="143" spans="3:3" x14ac:dyDescent="0.2">
      <c r="C143"/>
    </row>
    <row r="144" spans="3:3" x14ac:dyDescent="0.2">
      <c r="C144"/>
    </row>
    <row r="145" spans="3:3" x14ac:dyDescent="0.2">
      <c r="C145"/>
    </row>
    <row r="146" spans="3:3" x14ac:dyDescent="0.2">
      <c r="C146"/>
    </row>
    <row r="147" spans="3:3" x14ac:dyDescent="0.2">
      <c r="C147"/>
    </row>
    <row r="148" spans="3:3" x14ac:dyDescent="0.2">
      <c r="C148"/>
    </row>
    <row r="149" spans="3:3" x14ac:dyDescent="0.2">
      <c r="C149"/>
    </row>
    <row r="150" spans="3:3" x14ac:dyDescent="0.2">
      <c r="C150"/>
    </row>
    <row r="151" spans="3:3" x14ac:dyDescent="0.2">
      <c r="C151"/>
    </row>
    <row r="152" spans="3:3" x14ac:dyDescent="0.2">
      <c r="C152"/>
    </row>
    <row r="153" spans="3:3" x14ac:dyDescent="0.2">
      <c r="C153"/>
    </row>
    <row r="154" spans="3:3" x14ac:dyDescent="0.2">
      <c r="C154"/>
    </row>
    <row r="155" spans="3:3" x14ac:dyDescent="0.2">
      <c r="C155"/>
    </row>
    <row r="156" spans="3:3" x14ac:dyDescent="0.2">
      <c r="C156"/>
    </row>
    <row r="157" spans="3:3" x14ac:dyDescent="0.2">
      <c r="C157"/>
    </row>
    <row r="158" spans="3:3" x14ac:dyDescent="0.2">
      <c r="C158"/>
    </row>
    <row r="159" spans="3:3" x14ac:dyDescent="0.2">
      <c r="C159"/>
    </row>
    <row r="160" spans="3:3" x14ac:dyDescent="0.2">
      <c r="C160"/>
    </row>
    <row r="161" spans="3:3" x14ac:dyDescent="0.2">
      <c r="C161"/>
    </row>
    <row r="162" spans="3:3" x14ac:dyDescent="0.2">
      <c r="C162"/>
    </row>
    <row r="163" spans="3:3" x14ac:dyDescent="0.2">
      <c r="C163"/>
    </row>
    <row r="164" spans="3:3" x14ac:dyDescent="0.2">
      <c r="C164"/>
    </row>
    <row r="165" spans="3:3" x14ac:dyDescent="0.2">
      <c r="C165"/>
    </row>
    <row r="166" spans="3:3" x14ac:dyDescent="0.2">
      <c r="C166"/>
    </row>
    <row r="167" spans="3:3" x14ac:dyDescent="0.2">
      <c r="C167"/>
    </row>
    <row r="168" spans="3:3" x14ac:dyDescent="0.2">
      <c r="C168"/>
    </row>
    <row r="169" spans="3:3" x14ac:dyDescent="0.2">
      <c r="C169"/>
    </row>
    <row r="170" spans="3:3" x14ac:dyDescent="0.2">
      <c r="C170"/>
    </row>
    <row r="171" spans="3:3" x14ac:dyDescent="0.2">
      <c r="C171"/>
    </row>
    <row r="172" spans="3:3" x14ac:dyDescent="0.2">
      <c r="C172"/>
    </row>
    <row r="173" spans="3:3" x14ac:dyDescent="0.2">
      <c r="C173"/>
    </row>
    <row r="174" spans="3:3" x14ac:dyDescent="0.2">
      <c r="C174"/>
    </row>
    <row r="175" spans="3:3" x14ac:dyDescent="0.2">
      <c r="C175"/>
    </row>
    <row r="176" spans="3:3" x14ac:dyDescent="0.2">
      <c r="C176"/>
    </row>
    <row r="177" spans="3:3" x14ac:dyDescent="0.2">
      <c r="C177"/>
    </row>
    <row r="178" spans="3:3" x14ac:dyDescent="0.2">
      <c r="C178"/>
    </row>
    <row r="179" spans="3:3" x14ac:dyDescent="0.2">
      <c r="C179"/>
    </row>
    <row r="180" spans="3:3" x14ac:dyDescent="0.2">
      <c r="C180"/>
    </row>
    <row r="181" spans="3:3" x14ac:dyDescent="0.2">
      <c r="C181"/>
    </row>
    <row r="182" spans="3:3" x14ac:dyDescent="0.2">
      <c r="C182"/>
    </row>
    <row r="183" spans="3:3" x14ac:dyDescent="0.2">
      <c r="C183"/>
    </row>
    <row r="184" spans="3:3" x14ac:dyDescent="0.2">
      <c r="C184"/>
    </row>
    <row r="185" spans="3:3" x14ac:dyDescent="0.2">
      <c r="C185"/>
    </row>
    <row r="186" spans="3:3" x14ac:dyDescent="0.2">
      <c r="C186"/>
    </row>
    <row r="187" spans="3:3" x14ac:dyDescent="0.2">
      <c r="C187"/>
    </row>
    <row r="188" spans="3:3" x14ac:dyDescent="0.2">
      <c r="C188"/>
    </row>
    <row r="189" spans="3:3" x14ac:dyDescent="0.2">
      <c r="C189"/>
    </row>
    <row r="190" spans="3:3" x14ac:dyDescent="0.2">
      <c r="C190"/>
    </row>
    <row r="191" spans="3:3" x14ac:dyDescent="0.2">
      <c r="C191"/>
    </row>
    <row r="192" spans="3:3" x14ac:dyDescent="0.2">
      <c r="C192"/>
    </row>
    <row r="193" spans="3:3" x14ac:dyDescent="0.2">
      <c r="C193"/>
    </row>
    <row r="194" spans="3:3" x14ac:dyDescent="0.2">
      <c r="C194"/>
    </row>
    <row r="195" spans="3:3" x14ac:dyDescent="0.2">
      <c r="C195"/>
    </row>
    <row r="196" spans="3:3" x14ac:dyDescent="0.2">
      <c r="C196"/>
    </row>
    <row r="197" spans="3:3" x14ac:dyDescent="0.2">
      <c r="C197"/>
    </row>
    <row r="198" spans="3:3" x14ac:dyDescent="0.2">
      <c r="C198"/>
    </row>
    <row r="199" spans="3:3" x14ac:dyDescent="0.2">
      <c r="C199"/>
    </row>
    <row r="200" spans="3:3" x14ac:dyDescent="0.2">
      <c r="C200"/>
    </row>
    <row r="201" spans="3:3" x14ac:dyDescent="0.2">
      <c r="C201"/>
    </row>
    <row r="202" spans="3:3" x14ac:dyDescent="0.2">
      <c r="C202"/>
    </row>
    <row r="203" spans="3:3" x14ac:dyDescent="0.2">
      <c r="C203"/>
    </row>
    <row r="204" spans="3:3" x14ac:dyDescent="0.2">
      <c r="C204"/>
    </row>
    <row r="205" spans="3:3" x14ac:dyDescent="0.2">
      <c r="C205"/>
    </row>
    <row r="206" spans="3:3" x14ac:dyDescent="0.2">
      <c r="C206"/>
    </row>
    <row r="207" spans="3:3" x14ac:dyDescent="0.2">
      <c r="C207"/>
    </row>
    <row r="208" spans="3:3" x14ac:dyDescent="0.2">
      <c r="C208"/>
    </row>
    <row r="209" spans="3:3" x14ac:dyDescent="0.2">
      <c r="C209"/>
    </row>
    <row r="210" spans="3:3" x14ac:dyDescent="0.2">
      <c r="C210"/>
    </row>
    <row r="211" spans="3:3" x14ac:dyDescent="0.2">
      <c r="C211"/>
    </row>
    <row r="212" spans="3:3" x14ac:dyDescent="0.2">
      <c r="C212"/>
    </row>
    <row r="213" spans="3:3" x14ac:dyDescent="0.2">
      <c r="C213"/>
    </row>
    <row r="214" spans="3:3" x14ac:dyDescent="0.2">
      <c r="C214"/>
    </row>
    <row r="215" spans="3:3" x14ac:dyDescent="0.2">
      <c r="C215"/>
    </row>
    <row r="216" spans="3:3" x14ac:dyDescent="0.2">
      <c r="C216"/>
    </row>
    <row r="217" spans="3:3" x14ac:dyDescent="0.2">
      <c r="C217"/>
    </row>
    <row r="218" spans="3:3" x14ac:dyDescent="0.2">
      <c r="C218"/>
    </row>
    <row r="219" spans="3:3" x14ac:dyDescent="0.2">
      <c r="C219"/>
    </row>
    <row r="220" spans="3:3" x14ac:dyDescent="0.2">
      <c r="C220"/>
    </row>
    <row r="221" spans="3:3" x14ac:dyDescent="0.2">
      <c r="C221"/>
    </row>
    <row r="222" spans="3:3" x14ac:dyDescent="0.2">
      <c r="C222"/>
    </row>
    <row r="223" spans="3:3" x14ac:dyDescent="0.2">
      <c r="C223"/>
    </row>
    <row r="224" spans="3:3" x14ac:dyDescent="0.2">
      <c r="C224"/>
    </row>
    <row r="225" spans="3:3" x14ac:dyDescent="0.2">
      <c r="C225"/>
    </row>
    <row r="226" spans="3:3" x14ac:dyDescent="0.2">
      <c r="C226"/>
    </row>
    <row r="227" spans="3:3" x14ac:dyDescent="0.2">
      <c r="C227"/>
    </row>
    <row r="228" spans="3:3" x14ac:dyDescent="0.2">
      <c r="C228"/>
    </row>
    <row r="229" spans="3:3" x14ac:dyDescent="0.2">
      <c r="C229"/>
    </row>
    <row r="230" spans="3:3" x14ac:dyDescent="0.2">
      <c r="C230"/>
    </row>
    <row r="231" spans="3:3" x14ac:dyDescent="0.2">
      <c r="C231"/>
    </row>
    <row r="232" spans="3:3" x14ac:dyDescent="0.2">
      <c r="C232"/>
    </row>
    <row r="233" spans="3:3" x14ac:dyDescent="0.2">
      <c r="C233"/>
    </row>
    <row r="234" spans="3:3" x14ac:dyDescent="0.2">
      <c r="C234"/>
    </row>
    <row r="235" spans="3:3" x14ac:dyDescent="0.2">
      <c r="C235"/>
    </row>
    <row r="236" spans="3:3" x14ac:dyDescent="0.2">
      <c r="C236"/>
    </row>
    <row r="237" spans="3:3" x14ac:dyDescent="0.2">
      <c r="C237"/>
    </row>
    <row r="238" spans="3:3" x14ac:dyDescent="0.2">
      <c r="C238"/>
    </row>
    <row r="239" spans="3:3" x14ac:dyDescent="0.2">
      <c r="C239"/>
    </row>
    <row r="240" spans="3:3" x14ac:dyDescent="0.2">
      <c r="C240"/>
    </row>
    <row r="241" spans="3:3" x14ac:dyDescent="0.2">
      <c r="C241"/>
    </row>
    <row r="242" spans="3:3" x14ac:dyDescent="0.2">
      <c r="C242"/>
    </row>
    <row r="243" spans="3:3" x14ac:dyDescent="0.2">
      <c r="C243"/>
    </row>
    <row r="244" spans="3:3" x14ac:dyDescent="0.2">
      <c r="C244"/>
    </row>
    <row r="245" spans="3:3" x14ac:dyDescent="0.2">
      <c r="C245"/>
    </row>
    <row r="246" spans="3:3" x14ac:dyDescent="0.2">
      <c r="C246"/>
    </row>
    <row r="247" spans="3:3" x14ac:dyDescent="0.2">
      <c r="C247"/>
    </row>
    <row r="248" spans="3:3" x14ac:dyDescent="0.2">
      <c r="C248"/>
    </row>
    <row r="249" spans="3:3" x14ac:dyDescent="0.2">
      <c r="C249"/>
    </row>
    <row r="250" spans="3:3" x14ac:dyDescent="0.2">
      <c r="C250"/>
    </row>
    <row r="251" spans="3:3" x14ac:dyDescent="0.2">
      <c r="C251"/>
    </row>
    <row r="252" spans="3:3" x14ac:dyDescent="0.2">
      <c r="C252"/>
    </row>
    <row r="253" spans="3:3" x14ac:dyDescent="0.2">
      <c r="C253"/>
    </row>
    <row r="254" spans="3:3" x14ac:dyDescent="0.2">
      <c r="C254"/>
    </row>
    <row r="255" spans="3:3" x14ac:dyDescent="0.2">
      <c r="C255"/>
    </row>
    <row r="256" spans="3:3" x14ac:dyDescent="0.2">
      <c r="C256"/>
    </row>
    <row r="257" spans="3:3" x14ac:dyDescent="0.2">
      <c r="C257"/>
    </row>
    <row r="258" spans="3:3" x14ac:dyDescent="0.2">
      <c r="C258"/>
    </row>
    <row r="259" spans="3:3" x14ac:dyDescent="0.2">
      <c r="C259"/>
    </row>
    <row r="260" spans="3:3" x14ac:dyDescent="0.2">
      <c r="C260"/>
    </row>
    <row r="261" spans="3:3" x14ac:dyDescent="0.2">
      <c r="C261"/>
    </row>
    <row r="262" spans="3:3" x14ac:dyDescent="0.2">
      <c r="C262"/>
    </row>
    <row r="263" spans="3:3" x14ac:dyDescent="0.2">
      <c r="C263"/>
    </row>
    <row r="264" spans="3:3" x14ac:dyDescent="0.2">
      <c r="C264"/>
    </row>
    <row r="265" spans="3:3" x14ac:dyDescent="0.2">
      <c r="C265"/>
    </row>
    <row r="266" spans="3:3" x14ac:dyDescent="0.2">
      <c r="C266"/>
    </row>
    <row r="267" spans="3:3" x14ac:dyDescent="0.2">
      <c r="C267"/>
    </row>
    <row r="268" spans="3:3" x14ac:dyDescent="0.2">
      <c r="C268"/>
    </row>
    <row r="269" spans="3:3" x14ac:dyDescent="0.2">
      <c r="C269"/>
    </row>
    <row r="270" spans="3:3" x14ac:dyDescent="0.2">
      <c r="C270"/>
    </row>
    <row r="271" spans="3:3" x14ac:dyDescent="0.2">
      <c r="C271"/>
    </row>
    <row r="272" spans="3:3" x14ac:dyDescent="0.2">
      <c r="C272"/>
    </row>
    <row r="273" spans="3:3" x14ac:dyDescent="0.2">
      <c r="C273"/>
    </row>
    <row r="274" spans="3:3" x14ac:dyDescent="0.2">
      <c r="C274"/>
    </row>
    <row r="275" spans="3:3" x14ac:dyDescent="0.2">
      <c r="C275"/>
    </row>
    <row r="276" spans="3:3" x14ac:dyDescent="0.2">
      <c r="C276"/>
    </row>
    <row r="277" spans="3:3" x14ac:dyDescent="0.2">
      <c r="C277"/>
    </row>
    <row r="278" spans="3:3" x14ac:dyDescent="0.2">
      <c r="C278"/>
    </row>
    <row r="279" spans="3:3" x14ac:dyDescent="0.2">
      <c r="C279"/>
    </row>
    <row r="280" spans="3:3" x14ac:dyDescent="0.2">
      <c r="C280"/>
    </row>
    <row r="281" spans="3:3" x14ac:dyDescent="0.2">
      <c r="C281"/>
    </row>
    <row r="282" spans="3:3" x14ac:dyDescent="0.2">
      <c r="C282"/>
    </row>
    <row r="283" spans="3:3" x14ac:dyDescent="0.2">
      <c r="C283"/>
    </row>
    <row r="284" spans="3:3" x14ac:dyDescent="0.2">
      <c r="C284"/>
    </row>
    <row r="285" spans="3:3" x14ac:dyDescent="0.2">
      <c r="C285"/>
    </row>
    <row r="286" spans="3:3" x14ac:dyDescent="0.2">
      <c r="C286"/>
    </row>
    <row r="287" spans="3:3" x14ac:dyDescent="0.2">
      <c r="C287"/>
    </row>
    <row r="288" spans="3:3" x14ac:dyDescent="0.2">
      <c r="C288"/>
    </row>
    <row r="289" spans="3:3" x14ac:dyDescent="0.2">
      <c r="C289"/>
    </row>
    <row r="290" spans="3:3" x14ac:dyDescent="0.2">
      <c r="C290"/>
    </row>
    <row r="291" spans="3:3" x14ac:dyDescent="0.2">
      <c r="C291"/>
    </row>
    <row r="292" spans="3:3" x14ac:dyDescent="0.2">
      <c r="C292"/>
    </row>
    <row r="293" spans="3:3" x14ac:dyDescent="0.2">
      <c r="C293"/>
    </row>
    <row r="294" spans="3:3" x14ac:dyDescent="0.2">
      <c r="C294"/>
    </row>
    <row r="295" spans="3:3" x14ac:dyDescent="0.2">
      <c r="C295"/>
    </row>
    <row r="296" spans="3:3" x14ac:dyDescent="0.2">
      <c r="C296"/>
    </row>
    <row r="297" spans="3:3" x14ac:dyDescent="0.2">
      <c r="C297"/>
    </row>
    <row r="298" spans="3:3" x14ac:dyDescent="0.2">
      <c r="C298"/>
    </row>
    <row r="299" spans="3:3" x14ac:dyDescent="0.2">
      <c r="C299"/>
    </row>
    <row r="300" spans="3:3" x14ac:dyDescent="0.2">
      <c r="C300"/>
    </row>
    <row r="301" spans="3:3" x14ac:dyDescent="0.2">
      <c r="C301"/>
    </row>
    <row r="302" spans="3:3" x14ac:dyDescent="0.2">
      <c r="C302"/>
    </row>
    <row r="303" spans="3:3" x14ac:dyDescent="0.2">
      <c r="C303"/>
    </row>
    <row r="304" spans="3:3" x14ac:dyDescent="0.2">
      <c r="C304"/>
    </row>
    <row r="305" spans="3:3" x14ac:dyDescent="0.2">
      <c r="C305"/>
    </row>
    <row r="306" spans="3:3" x14ac:dyDescent="0.2">
      <c r="C306"/>
    </row>
    <row r="307" spans="3:3" x14ac:dyDescent="0.2">
      <c r="C307"/>
    </row>
    <row r="308" spans="3:3" x14ac:dyDescent="0.2">
      <c r="C308"/>
    </row>
    <row r="309" spans="3:3" x14ac:dyDescent="0.2">
      <c r="C309"/>
    </row>
    <row r="310" spans="3:3" x14ac:dyDescent="0.2">
      <c r="C310"/>
    </row>
    <row r="311" spans="3:3" x14ac:dyDescent="0.2">
      <c r="C311"/>
    </row>
    <row r="312" spans="3:3" x14ac:dyDescent="0.2">
      <c r="C312"/>
    </row>
    <row r="313" spans="3:3" x14ac:dyDescent="0.2">
      <c r="C313"/>
    </row>
    <row r="314" spans="3:3" x14ac:dyDescent="0.2">
      <c r="C314"/>
    </row>
    <row r="315" spans="3:3" x14ac:dyDescent="0.2">
      <c r="C315"/>
    </row>
    <row r="316" spans="3:3" x14ac:dyDescent="0.2">
      <c r="C316"/>
    </row>
    <row r="317" spans="3:3" x14ac:dyDescent="0.2">
      <c r="C317"/>
    </row>
    <row r="318" spans="3:3" x14ac:dyDescent="0.2">
      <c r="C318"/>
    </row>
    <row r="319" spans="3:3" x14ac:dyDescent="0.2">
      <c r="C319"/>
    </row>
    <row r="320" spans="3:3" x14ac:dyDescent="0.2">
      <c r="C320"/>
    </row>
    <row r="321" spans="3:3" x14ac:dyDescent="0.2">
      <c r="C321"/>
    </row>
    <row r="322" spans="3:3" x14ac:dyDescent="0.2">
      <c r="C322"/>
    </row>
    <row r="323" spans="3:3" x14ac:dyDescent="0.2">
      <c r="C323"/>
    </row>
    <row r="324" spans="3:3" x14ac:dyDescent="0.2">
      <c r="C324"/>
    </row>
    <row r="325" spans="3:3" x14ac:dyDescent="0.2">
      <c r="C325"/>
    </row>
    <row r="326" spans="3:3" x14ac:dyDescent="0.2">
      <c r="C326"/>
    </row>
    <row r="327" spans="3:3" x14ac:dyDescent="0.2">
      <c r="C327"/>
    </row>
    <row r="328" spans="3:3" x14ac:dyDescent="0.2">
      <c r="C328"/>
    </row>
    <row r="329" spans="3:3" x14ac:dyDescent="0.2">
      <c r="C329"/>
    </row>
    <row r="330" spans="3:3" x14ac:dyDescent="0.2">
      <c r="C330"/>
    </row>
    <row r="331" spans="3:3" x14ac:dyDescent="0.2">
      <c r="C331"/>
    </row>
    <row r="332" spans="3:3" x14ac:dyDescent="0.2">
      <c r="C332"/>
    </row>
    <row r="333" spans="3:3" x14ac:dyDescent="0.2">
      <c r="C333"/>
    </row>
    <row r="334" spans="3:3" x14ac:dyDescent="0.2">
      <c r="C334"/>
    </row>
    <row r="335" spans="3:3" x14ac:dyDescent="0.2">
      <c r="C335"/>
    </row>
    <row r="336" spans="3:3" x14ac:dyDescent="0.2">
      <c r="C336"/>
    </row>
    <row r="337" spans="3:3" x14ac:dyDescent="0.2">
      <c r="C337"/>
    </row>
    <row r="338" spans="3:3" x14ac:dyDescent="0.2">
      <c r="C338"/>
    </row>
    <row r="339" spans="3:3" x14ac:dyDescent="0.2">
      <c r="C339"/>
    </row>
    <row r="340" spans="3:3" x14ac:dyDescent="0.2">
      <c r="C340"/>
    </row>
    <row r="341" spans="3:3" x14ac:dyDescent="0.2">
      <c r="C341"/>
    </row>
    <row r="342" spans="3:3" x14ac:dyDescent="0.2">
      <c r="C342"/>
    </row>
    <row r="343" spans="3:3" x14ac:dyDescent="0.2">
      <c r="C343"/>
    </row>
    <row r="344" spans="3:3" x14ac:dyDescent="0.2">
      <c r="C344"/>
    </row>
    <row r="345" spans="3:3" x14ac:dyDescent="0.2">
      <c r="C345"/>
    </row>
    <row r="346" spans="3:3" x14ac:dyDescent="0.2">
      <c r="C346"/>
    </row>
    <row r="347" spans="3:3" x14ac:dyDescent="0.2">
      <c r="C347"/>
    </row>
    <row r="348" spans="3:3" x14ac:dyDescent="0.2">
      <c r="C348"/>
    </row>
    <row r="349" spans="3:3" x14ac:dyDescent="0.2">
      <c r="C349"/>
    </row>
    <row r="350" spans="3:3" x14ac:dyDescent="0.2">
      <c r="C350"/>
    </row>
    <row r="351" spans="3:3" x14ac:dyDescent="0.2">
      <c r="C351"/>
    </row>
    <row r="352" spans="3:3" x14ac:dyDescent="0.2">
      <c r="C352"/>
    </row>
    <row r="353" spans="3:3" x14ac:dyDescent="0.2">
      <c r="C353"/>
    </row>
    <row r="354" spans="3:3" x14ac:dyDescent="0.2">
      <c r="C354"/>
    </row>
    <row r="355" spans="3:3" x14ac:dyDescent="0.2">
      <c r="C355"/>
    </row>
    <row r="356" spans="3:3" x14ac:dyDescent="0.2">
      <c r="C356"/>
    </row>
    <row r="357" spans="3:3" x14ac:dyDescent="0.2">
      <c r="C357"/>
    </row>
    <row r="358" spans="3:3" x14ac:dyDescent="0.2">
      <c r="C358"/>
    </row>
    <row r="359" spans="3:3" x14ac:dyDescent="0.2">
      <c r="C359"/>
    </row>
    <row r="360" spans="3:3" x14ac:dyDescent="0.2">
      <c r="C360"/>
    </row>
    <row r="361" spans="3:3" x14ac:dyDescent="0.2">
      <c r="C361"/>
    </row>
    <row r="362" spans="3:3" x14ac:dyDescent="0.2">
      <c r="C362"/>
    </row>
    <row r="363" spans="3:3" x14ac:dyDescent="0.2">
      <c r="C363"/>
    </row>
    <row r="364" spans="3:3" x14ac:dyDescent="0.2">
      <c r="C364"/>
    </row>
    <row r="365" spans="3:3" x14ac:dyDescent="0.2">
      <c r="C365"/>
    </row>
    <row r="366" spans="3:3" x14ac:dyDescent="0.2">
      <c r="C366"/>
    </row>
    <row r="367" spans="3:3" x14ac:dyDescent="0.2">
      <c r="C367"/>
    </row>
    <row r="368" spans="3:3" x14ac:dyDescent="0.2">
      <c r="C368"/>
    </row>
    <row r="369" spans="3:3" x14ac:dyDescent="0.2">
      <c r="C369"/>
    </row>
    <row r="370" spans="3:3" x14ac:dyDescent="0.2">
      <c r="C370"/>
    </row>
    <row r="371" spans="3:3" x14ac:dyDescent="0.2">
      <c r="C371"/>
    </row>
    <row r="372" spans="3:3" x14ac:dyDescent="0.2">
      <c r="C372"/>
    </row>
    <row r="373" spans="3:3" x14ac:dyDescent="0.2">
      <c r="C373"/>
    </row>
    <row r="374" spans="3:3" x14ac:dyDescent="0.2">
      <c r="C374"/>
    </row>
    <row r="375" spans="3:3" x14ac:dyDescent="0.2">
      <c r="C375"/>
    </row>
    <row r="376" spans="3:3" x14ac:dyDescent="0.2">
      <c r="C376"/>
    </row>
    <row r="377" spans="3:3" x14ac:dyDescent="0.2">
      <c r="C377"/>
    </row>
    <row r="378" spans="3:3" x14ac:dyDescent="0.2">
      <c r="C378"/>
    </row>
    <row r="379" spans="3:3" x14ac:dyDescent="0.2">
      <c r="C379"/>
    </row>
    <row r="380" spans="3:3" x14ac:dyDescent="0.2">
      <c r="C380"/>
    </row>
    <row r="381" spans="3:3" x14ac:dyDescent="0.2">
      <c r="C381"/>
    </row>
    <row r="382" spans="3:3" x14ac:dyDescent="0.2">
      <c r="C382"/>
    </row>
    <row r="383" spans="3:3" x14ac:dyDescent="0.2">
      <c r="C383"/>
    </row>
    <row r="384" spans="3:3" x14ac:dyDescent="0.2">
      <c r="C384"/>
    </row>
    <row r="385" spans="3:3" x14ac:dyDescent="0.2">
      <c r="C385"/>
    </row>
    <row r="386" spans="3:3" x14ac:dyDescent="0.2">
      <c r="C386"/>
    </row>
    <row r="387" spans="3:3" x14ac:dyDescent="0.2">
      <c r="C387"/>
    </row>
    <row r="388" spans="3:3" x14ac:dyDescent="0.2">
      <c r="C388"/>
    </row>
    <row r="389" spans="3:3" x14ac:dyDescent="0.2">
      <c r="C389"/>
    </row>
    <row r="390" spans="3:3" x14ac:dyDescent="0.2">
      <c r="C390"/>
    </row>
    <row r="391" spans="3:3" x14ac:dyDescent="0.2">
      <c r="C391"/>
    </row>
    <row r="392" spans="3:3" x14ac:dyDescent="0.2">
      <c r="C392"/>
    </row>
    <row r="393" spans="3:3" x14ac:dyDescent="0.2">
      <c r="C393"/>
    </row>
    <row r="394" spans="3:3" x14ac:dyDescent="0.2">
      <c r="C394"/>
    </row>
    <row r="395" spans="3:3" x14ac:dyDescent="0.2">
      <c r="C395"/>
    </row>
    <row r="396" spans="3:3" x14ac:dyDescent="0.2">
      <c r="C396"/>
    </row>
    <row r="397" spans="3:3" x14ac:dyDescent="0.2">
      <c r="C397"/>
    </row>
    <row r="398" spans="3:3" x14ac:dyDescent="0.2">
      <c r="C398"/>
    </row>
    <row r="399" spans="3:3" x14ac:dyDescent="0.2">
      <c r="C399"/>
    </row>
    <row r="400" spans="3:3" x14ac:dyDescent="0.2">
      <c r="C400"/>
    </row>
    <row r="401" spans="3:3" x14ac:dyDescent="0.2">
      <c r="C401"/>
    </row>
    <row r="402" spans="3:3" x14ac:dyDescent="0.2">
      <c r="C402"/>
    </row>
    <row r="403" spans="3:3" x14ac:dyDescent="0.2">
      <c r="C403"/>
    </row>
    <row r="404" spans="3:3" x14ac:dyDescent="0.2">
      <c r="C404"/>
    </row>
    <row r="405" spans="3:3" x14ac:dyDescent="0.2">
      <c r="C405"/>
    </row>
    <row r="406" spans="3:3" x14ac:dyDescent="0.2">
      <c r="C406"/>
    </row>
    <row r="407" spans="3:3" x14ac:dyDescent="0.2">
      <c r="C407"/>
    </row>
    <row r="408" spans="3:3" x14ac:dyDescent="0.2">
      <c r="C408"/>
    </row>
    <row r="409" spans="3:3" x14ac:dyDescent="0.2">
      <c r="C409"/>
    </row>
    <row r="410" spans="3:3" x14ac:dyDescent="0.2">
      <c r="C410"/>
    </row>
    <row r="411" spans="3:3" x14ac:dyDescent="0.2">
      <c r="C411"/>
    </row>
    <row r="412" spans="3:3" x14ac:dyDescent="0.2">
      <c r="C412"/>
    </row>
    <row r="413" spans="3:3" x14ac:dyDescent="0.2">
      <c r="C413"/>
    </row>
    <row r="414" spans="3:3" x14ac:dyDescent="0.2">
      <c r="C414"/>
    </row>
    <row r="415" spans="3:3" x14ac:dyDescent="0.2">
      <c r="C415"/>
    </row>
    <row r="416" spans="3:3" x14ac:dyDescent="0.2">
      <c r="C416"/>
    </row>
    <row r="417" spans="3:3" x14ac:dyDescent="0.2">
      <c r="C417"/>
    </row>
    <row r="418" spans="3:3" x14ac:dyDescent="0.2">
      <c r="C418"/>
    </row>
    <row r="419" spans="3:3" x14ac:dyDescent="0.2">
      <c r="C419"/>
    </row>
    <row r="420" spans="3:3" x14ac:dyDescent="0.2">
      <c r="C420"/>
    </row>
    <row r="421" spans="3:3" x14ac:dyDescent="0.2">
      <c r="C421"/>
    </row>
    <row r="422" spans="3:3" x14ac:dyDescent="0.2">
      <c r="C422"/>
    </row>
    <row r="423" spans="3:3" x14ac:dyDescent="0.2">
      <c r="C423"/>
    </row>
    <row r="424" spans="3:3" x14ac:dyDescent="0.2">
      <c r="C424"/>
    </row>
    <row r="425" spans="3:3" x14ac:dyDescent="0.2">
      <c r="C425"/>
    </row>
    <row r="426" spans="3:3" x14ac:dyDescent="0.2">
      <c r="C426"/>
    </row>
    <row r="427" spans="3:3" x14ac:dyDescent="0.2">
      <c r="C427"/>
    </row>
    <row r="428" spans="3:3" x14ac:dyDescent="0.2">
      <c r="C428"/>
    </row>
    <row r="429" spans="3:3" x14ac:dyDescent="0.2">
      <c r="C429"/>
    </row>
    <row r="430" spans="3:3" x14ac:dyDescent="0.2">
      <c r="C430"/>
    </row>
    <row r="431" spans="3:3" x14ac:dyDescent="0.2">
      <c r="C431"/>
    </row>
    <row r="432" spans="3:3" x14ac:dyDescent="0.2">
      <c r="C432"/>
    </row>
    <row r="433" spans="3:3" x14ac:dyDescent="0.2">
      <c r="C433"/>
    </row>
    <row r="434" spans="3:3" x14ac:dyDescent="0.2">
      <c r="C434"/>
    </row>
    <row r="435" spans="3:3" x14ac:dyDescent="0.2">
      <c r="C435"/>
    </row>
    <row r="436" spans="3:3" x14ac:dyDescent="0.2">
      <c r="C436"/>
    </row>
    <row r="437" spans="3:3" x14ac:dyDescent="0.2">
      <c r="C437"/>
    </row>
    <row r="438" spans="3:3" x14ac:dyDescent="0.2">
      <c r="C438"/>
    </row>
    <row r="439" spans="3:3" x14ac:dyDescent="0.2">
      <c r="C439"/>
    </row>
    <row r="440" spans="3:3" x14ac:dyDescent="0.2">
      <c r="C440"/>
    </row>
    <row r="441" spans="3:3" x14ac:dyDescent="0.2">
      <c r="C441"/>
    </row>
    <row r="442" spans="3:3" x14ac:dyDescent="0.2">
      <c r="C442"/>
    </row>
    <row r="443" spans="3:3" x14ac:dyDescent="0.2">
      <c r="C443"/>
    </row>
    <row r="444" spans="3:3" x14ac:dyDescent="0.2">
      <c r="C444"/>
    </row>
    <row r="445" spans="3:3" x14ac:dyDescent="0.2">
      <c r="C445"/>
    </row>
    <row r="446" spans="3:3" x14ac:dyDescent="0.2">
      <c r="C446"/>
    </row>
    <row r="447" spans="3:3" x14ac:dyDescent="0.2">
      <c r="C447"/>
    </row>
    <row r="448" spans="3:3" x14ac:dyDescent="0.2">
      <c r="C448"/>
    </row>
    <row r="449" spans="3:3" x14ac:dyDescent="0.2">
      <c r="C449"/>
    </row>
    <row r="450" spans="3:3" x14ac:dyDescent="0.2">
      <c r="C450"/>
    </row>
    <row r="451" spans="3:3" x14ac:dyDescent="0.2">
      <c r="C451"/>
    </row>
    <row r="452" spans="3:3" x14ac:dyDescent="0.2">
      <c r="C452"/>
    </row>
    <row r="453" spans="3:3" x14ac:dyDescent="0.2">
      <c r="C453"/>
    </row>
    <row r="454" spans="3:3" x14ac:dyDescent="0.2">
      <c r="C454"/>
    </row>
    <row r="455" spans="3:3" x14ac:dyDescent="0.2">
      <c r="C455"/>
    </row>
    <row r="456" spans="3:3" x14ac:dyDescent="0.2">
      <c r="C456"/>
    </row>
    <row r="457" spans="3:3" x14ac:dyDescent="0.2">
      <c r="C457"/>
    </row>
    <row r="458" spans="3:3" x14ac:dyDescent="0.2">
      <c r="C458"/>
    </row>
    <row r="459" spans="3:3" x14ac:dyDescent="0.2">
      <c r="C459"/>
    </row>
    <row r="460" spans="3:3" x14ac:dyDescent="0.2">
      <c r="C460"/>
    </row>
    <row r="461" spans="3:3" x14ac:dyDescent="0.2">
      <c r="C461"/>
    </row>
    <row r="462" spans="3:3" x14ac:dyDescent="0.2">
      <c r="C462"/>
    </row>
    <row r="463" spans="3:3" x14ac:dyDescent="0.2">
      <c r="C463"/>
    </row>
    <row r="464" spans="3:3" x14ac:dyDescent="0.2">
      <c r="C464"/>
    </row>
    <row r="465" spans="3:3" x14ac:dyDescent="0.2">
      <c r="C465"/>
    </row>
    <row r="466" spans="3:3" x14ac:dyDescent="0.2">
      <c r="C466"/>
    </row>
    <row r="467" spans="3:3" x14ac:dyDescent="0.2">
      <c r="C467"/>
    </row>
    <row r="468" spans="3:3" x14ac:dyDescent="0.2">
      <c r="C468"/>
    </row>
    <row r="469" spans="3:3" x14ac:dyDescent="0.2">
      <c r="C469"/>
    </row>
    <row r="470" spans="3:3" x14ac:dyDescent="0.2">
      <c r="C470"/>
    </row>
    <row r="471" spans="3:3" x14ac:dyDescent="0.2">
      <c r="C471"/>
    </row>
    <row r="472" spans="3:3" x14ac:dyDescent="0.2">
      <c r="C472"/>
    </row>
    <row r="473" spans="3:3" x14ac:dyDescent="0.2">
      <c r="C473"/>
    </row>
    <row r="474" spans="3:3" x14ac:dyDescent="0.2">
      <c r="C474"/>
    </row>
    <row r="475" spans="3:3" x14ac:dyDescent="0.2">
      <c r="C475"/>
    </row>
    <row r="476" spans="3:3" x14ac:dyDescent="0.2">
      <c r="C476"/>
    </row>
  </sheetData>
  <autoFilter ref="A6:W79" xr:uid="{00000000-0009-0000-0000-000000000000}"/>
  <mergeCells count="25">
    <mergeCell ref="F6:F7"/>
    <mergeCell ref="A1:C4"/>
    <mergeCell ref="D1:V1"/>
    <mergeCell ref="D2:V3"/>
    <mergeCell ref="D4:E4"/>
    <mergeCell ref="F4:J4"/>
    <mergeCell ref="K4:L4"/>
    <mergeCell ref="M4:V4"/>
    <mergeCell ref="A6:A7"/>
    <mergeCell ref="B6:B7"/>
    <mergeCell ref="C6:C7"/>
    <mergeCell ref="D6:D7"/>
    <mergeCell ref="E6:E7"/>
    <mergeCell ref="V6:V7"/>
    <mergeCell ref="G6:G7"/>
    <mergeCell ref="H6:H7"/>
    <mergeCell ref="N6:N7"/>
    <mergeCell ref="S6:S7"/>
    <mergeCell ref="T6:T7"/>
    <mergeCell ref="U6:U7"/>
    <mergeCell ref="I6:I7"/>
    <mergeCell ref="J6:J7"/>
    <mergeCell ref="K6:K7"/>
    <mergeCell ref="L6:L7"/>
    <mergeCell ref="M6:M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EA486-B092-490A-B0E7-BBAC76A5304F}">
  <dimension ref="A1:D6"/>
  <sheetViews>
    <sheetView workbookViewId="0">
      <selection activeCell="D2" sqref="D2:D5"/>
    </sheetView>
  </sheetViews>
  <sheetFormatPr baseColWidth="10" defaultRowHeight="15" x14ac:dyDescent="0.2"/>
  <cols>
    <col min="1" max="1" width="16.21875" bestFit="1" customWidth="1"/>
    <col min="2" max="2" width="21" bestFit="1" customWidth="1"/>
    <col min="3" max="3" width="22.33203125" bestFit="1" customWidth="1"/>
    <col min="4" max="4" width="24" bestFit="1" customWidth="1"/>
  </cols>
  <sheetData>
    <row r="1" spans="1:4" x14ac:dyDescent="0.2">
      <c r="A1" s="145" t="s">
        <v>126</v>
      </c>
      <c r="B1" t="s">
        <v>128</v>
      </c>
      <c r="C1" t="s">
        <v>129</v>
      </c>
      <c r="D1" t="s">
        <v>130</v>
      </c>
    </row>
    <row r="2" spans="1:4" x14ac:dyDescent="0.2">
      <c r="A2" s="146" t="s">
        <v>31</v>
      </c>
      <c r="B2" s="147">
        <v>18</v>
      </c>
      <c r="C2" s="148">
        <v>7.5416666666666679</v>
      </c>
      <c r="D2" s="149">
        <v>7105637.8599999985</v>
      </c>
    </row>
    <row r="3" spans="1:4" x14ac:dyDescent="0.2">
      <c r="A3" s="146" t="s">
        <v>39</v>
      </c>
      <c r="B3" s="147">
        <v>18</v>
      </c>
      <c r="C3" s="148">
        <v>7.6430555555555557</v>
      </c>
      <c r="D3" s="149">
        <v>7105637.8599999985</v>
      </c>
    </row>
    <row r="4" spans="1:4" x14ac:dyDescent="0.2">
      <c r="A4" s="146" t="s">
        <v>42</v>
      </c>
      <c r="B4" s="147">
        <v>18</v>
      </c>
      <c r="C4" s="148">
        <v>7.5000000000000018</v>
      </c>
      <c r="D4" s="149">
        <v>7130415.1899999985</v>
      </c>
    </row>
    <row r="5" spans="1:4" x14ac:dyDescent="0.2">
      <c r="A5" s="146" t="s">
        <v>36</v>
      </c>
      <c r="B5" s="147">
        <v>18</v>
      </c>
      <c r="C5" s="148">
        <v>7.5833333333333357</v>
      </c>
      <c r="D5" s="149">
        <v>7105637.8599999985</v>
      </c>
    </row>
    <row r="6" spans="1:4" x14ac:dyDescent="0.2">
      <c r="A6" s="146" t="s">
        <v>127</v>
      </c>
      <c r="B6" s="147">
        <v>72</v>
      </c>
      <c r="C6" s="148">
        <v>30.268055555555591</v>
      </c>
      <c r="D6" s="149">
        <v>28447328.769999981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3"/>
  <sheetViews>
    <sheetView topLeftCell="D1" zoomScale="80" zoomScaleNormal="80" workbookViewId="0">
      <selection activeCell="K17" sqref="K17"/>
    </sheetView>
  </sheetViews>
  <sheetFormatPr baseColWidth="10" defaultColWidth="8.88671875" defaultRowHeight="15" x14ac:dyDescent="0.25"/>
  <cols>
    <col min="1" max="1" width="6.33203125" style="51" customWidth="1"/>
    <col min="2" max="2" width="19.21875" style="72" customWidth="1"/>
    <col min="3" max="3" width="26" style="73" bestFit="1" customWidth="1"/>
    <col min="4" max="4" width="17.21875" style="73" customWidth="1"/>
    <col min="5" max="5" width="23.21875" style="51" customWidth="1"/>
    <col min="6" max="6" width="17.6640625" style="51" customWidth="1"/>
    <col min="7" max="7" width="13.21875" style="51" customWidth="1"/>
    <col min="8" max="8" width="22.44140625" style="51" customWidth="1"/>
    <col min="9" max="9" width="10.109375" style="51" customWidth="1"/>
    <col min="10" max="10" width="12.33203125" style="51" customWidth="1"/>
    <col min="11" max="11" width="15.33203125" style="51" customWidth="1"/>
    <col min="12" max="12" width="9.6640625" style="51" bestFit="1" customWidth="1"/>
    <col min="13" max="13" width="11.6640625" style="51" bestFit="1" customWidth="1"/>
    <col min="14" max="14" width="8.88671875" style="51"/>
    <col min="15" max="15" width="10.88671875" style="51" bestFit="1" customWidth="1"/>
    <col min="16" max="16" width="11.21875" style="51" customWidth="1"/>
    <col min="17" max="17" width="8.88671875" style="51"/>
    <col min="18" max="18" width="12.5546875" style="51" customWidth="1"/>
    <col min="19" max="19" width="13.6640625" style="51" customWidth="1"/>
    <col min="20" max="20" width="12" style="51" customWidth="1"/>
    <col min="21" max="21" width="11.6640625" style="51" bestFit="1" customWidth="1"/>
    <col min="22" max="16384" width="8.88671875" style="51"/>
  </cols>
  <sheetData>
    <row r="1" spans="1:19" s="42" customFormat="1" x14ac:dyDescent="0.25">
      <c r="A1" s="96"/>
      <c r="B1" s="97"/>
      <c r="C1" s="102" t="s">
        <v>82</v>
      </c>
      <c r="D1" s="103"/>
      <c r="E1" s="103"/>
      <c r="F1" s="104"/>
      <c r="G1" s="102" t="s">
        <v>83</v>
      </c>
      <c r="H1" s="104"/>
    </row>
    <row r="2" spans="1:19" s="42" customFormat="1" ht="15.75" thickBot="1" x14ac:dyDescent="0.3">
      <c r="A2" s="98"/>
      <c r="B2" s="99"/>
      <c r="C2" s="105"/>
      <c r="D2" s="106"/>
      <c r="E2" s="106"/>
      <c r="F2" s="107"/>
      <c r="G2" s="108"/>
      <c r="H2" s="110"/>
    </row>
    <row r="3" spans="1:19" s="42" customFormat="1" ht="15.75" thickBot="1" x14ac:dyDescent="0.3">
      <c r="A3" s="98"/>
      <c r="B3" s="99"/>
      <c r="C3" s="105"/>
      <c r="D3" s="106"/>
      <c r="E3" s="106"/>
      <c r="F3" s="107"/>
      <c r="G3" s="111" t="s">
        <v>84</v>
      </c>
      <c r="H3" s="112"/>
    </row>
    <row r="4" spans="1:19" s="42" customFormat="1" ht="15.75" thickBot="1" x14ac:dyDescent="0.3">
      <c r="A4" s="98"/>
      <c r="B4" s="99"/>
      <c r="C4" s="108"/>
      <c r="D4" s="109"/>
      <c r="E4" s="109"/>
      <c r="F4" s="110"/>
      <c r="G4" s="113" t="s">
        <v>85</v>
      </c>
      <c r="H4" s="114"/>
    </row>
    <row r="5" spans="1:19" s="42" customFormat="1" x14ac:dyDescent="0.25">
      <c r="A5" s="98"/>
      <c r="B5" s="99"/>
      <c r="C5" s="102" t="s">
        <v>86</v>
      </c>
      <c r="D5" s="103"/>
      <c r="E5" s="103"/>
      <c r="F5" s="104"/>
      <c r="G5" s="115"/>
      <c r="H5" s="116"/>
    </row>
    <row r="6" spans="1:19" s="42" customFormat="1" x14ac:dyDescent="0.25">
      <c r="A6" s="98"/>
      <c r="B6" s="99"/>
      <c r="C6" s="105"/>
      <c r="D6" s="106"/>
      <c r="E6" s="106"/>
      <c r="F6" s="107"/>
      <c r="G6" s="115"/>
      <c r="H6" s="116"/>
    </row>
    <row r="7" spans="1:19" s="42" customFormat="1" ht="15.75" thickBot="1" x14ac:dyDescent="0.3">
      <c r="A7" s="100"/>
      <c r="B7" s="101"/>
      <c r="C7" s="108"/>
      <c r="D7" s="109"/>
      <c r="E7" s="109"/>
      <c r="F7" s="110"/>
      <c r="G7" s="117"/>
      <c r="H7" s="118"/>
    </row>
    <row r="8" spans="1:19" ht="33.75" customHeight="1" x14ac:dyDescent="0.25">
      <c r="A8" s="22" t="s">
        <v>87</v>
      </c>
      <c r="B8" s="23" t="s">
        <v>88</v>
      </c>
      <c r="C8" s="49" t="s">
        <v>89</v>
      </c>
      <c r="D8" s="50" t="s">
        <v>90</v>
      </c>
      <c r="E8" s="23" t="s">
        <v>91</v>
      </c>
      <c r="F8" s="23" t="s">
        <v>92</v>
      </c>
      <c r="G8" s="23" t="s">
        <v>93</v>
      </c>
      <c r="H8" s="23" t="s">
        <v>94</v>
      </c>
      <c r="I8" s="24" t="s">
        <v>95</v>
      </c>
      <c r="J8" s="25" t="s">
        <v>96</v>
      </c>
      <c r="K8" s="26" t="s">
        <v>97</v>
      </c>
      <c r="L8" s="94" t="s">
        <v>98</v>
      </c>
      <c r="M8" s="95"/>
      <c r="N8" s="95" t="s">
        <v>99</v>
      </c>
      <c r="O8" s="95"/>
      <c r="P8" s="95"/>
      <c r="Q8" s="27" t="s">
        <v>100</v>
      </c>
      <c r="R8" s="27" t="s">
        <v>101</v>
      </c>
      <c r="S8" s="28" t="s">
        <v>102</v>
      </c>
    </row>
    <row r="9" spans="1:19" ht="30" x14ac:dyDescent="0.25">
      <c r="A9" s="52">
        <v>1</v>
      </c>
      <c r="B9" s="15" t="s">
        <v>31</v>
      </c>
      <c r="C9" s="74" t="s">
        <v>105</v>
      </c>
      <c r="D9" s="54"/>
      <c r="E9" s="29" t="s">
        <v>103</v>
      </c>
      <c r="F9" s="30" t="s">
        <v>104</v>
      </c>
      <c r="G9" s="52"/>
      <c r="H9" s="52">
        <v>18</v>
      </c>
      <c r="I9" s="55"/>
      <c r="J9" s="56">
        <v>327777</v>
      </c>
      <c r="K9" s="75">
        <v>5900000</v>
      </c>
      <c r="L9" s="31">
        <v>3.5000000000000003E-2</v>
      </c>
      <c r="M9" s="32">
        <f t="shared" ref="M9:M12" si="0">K9*L9</f>
        <v>206500.00000000003</v>
      </c>
      <c r="N9" s="33" t="s">
        <v>33</v>
      </c>
      <c r="O9" s="34">
        <v>4.1399999999999996E-3</v>
      </c>
      <c r="P9" s="35">
        <f t="shared" ref="P9:P12" si="1">+O9*K9</f>
        <v>24425.999999999996</v>
      </c>
      <c r="Q9" s="35"/>
      <c r="R9" s="32">
        <f t="shared" ref="R9:R12" si="2">+M9+P9</f>
        <v>230926.00000000003</v>
      </c>
      <c r="S9" s="32">
        <f t="shared" ref="S9:S12" si="3">+K9-R9+Q9</f>
        <v>5669074</v>
      </c>
    </row>
    <row r="10" spans="1:19" ht="30" x14ac:dyDescent="0.25">
      <c r="A10" s="52">
        <v>2</v>
      </c>
      <c r="B10" s="15" t="s">
        <v>36</v>
      </c>
      <c r="C10" s="74" t="s">
        <v>107</v>
      </c>
      <c r="D10" s="54"/>
      <c r="E10" s="29" t="s">
        <v>103</v>
      </c>
      <c r="F10" s="30" t="s">
        <v>104</v>
      </c>
      <c r="G10" s="52"/>
      <c r="H10" s="58">
        <v>18</v>
      </c>
      <c r="I10" s="55"/>
      <c r="J10" s="59">
        <v>350000</v>
      </c>
      <c r="K10" s="57">
        <f t="shared" ref="K10:K11" si="4">+J10*H10</f>
        <v>6300000</v>
      </c>
      <c r="L10" s="31">
        <v>3.5000000000000003E-2</v>
      </c>
      <c r="M10" s="32">
        <f t="shared" si="0"/>
        <v>220500.00000000003</v>
      </c>
      <c r="N10" s="33" t="s">
        <v>33</v>
      </c>
      <c r="O10" s="34">
        <v>4.1399999999999996E-3</v>
      </c>
      <c r="P10" s="35">
        <f t="shared" si="1"/>
        <v>26081.999999999996</v>
      </c>
      <c r="Q10" s="35"/>
      <c r="R10" s="32">
        <f t="shared" si="2"/>
        <v>246582.00000000003</v>
      </c>
      <c r="S10" s="32">
        <f t="shared" si="3"/>
        <v>6053418</v>
      </c>
    </row>
    <row r="11" spans="1:19" ht="30" x14ac:dyDescent="0.25">
      <c r="A11" s="52">
        <v>3</v>
      </c>
      <c r="B11" s="15" t="s">
        <v>39</v>
      </c>
      <c r="C11" s="74" t="s">
        <v>106</v>
      </c>
      <c r="D11" s="54"/>
      <c r="E11" s="29" t="s">
        <v>103</v>
      </c>
      <c r="F11" s="30" t="s">
        <v>104</v>
      </c>
      <c r="G11" s="52"/>
      <c r="H11" s="53">
        <v>18</v>
      </c>
      <c r="I11" s="55"/>
      <c r="J11" s="59">
        <v>350000</v>
      </c>
      <c r="K11" s="76">
        <f t="shared" si="4"/>
        <v>6300000</v>
      </c>
      <c r="L11" s="31">
        <v>3.5000000000000003E-2</v>
      </c>
      <c r="M11" s="32">
        <f t="shared" si="0"/>
        <v>220500.00000000003</v>
      </c>
      <c r="N11" s="33" t="s">
        <v>33</v>
      </c>
      <c r="O11" s="34">
        <v>4.1399999999999996E-3</v>
      </c>
      <c r="P11" s="35">
        <f t="shared" si="1"/>
        <v>26081.999999999996</v>
      </c>
      <c r="Q11" s="35"/>
      <c r="R11" s="32">
        <f t="shared" si="2"/>
        <v>246582.00000000003</v>
      </c>
      <c r="S11" s="32">
        <f t="shared" si="3"/>
        <v>6053418</v>
      </c>
    </row>
    <row r="12" spans="1:19" ht="30" x14ac:dyDescent="0.25">
      <c r="A12" s="52">
        <v>4</v>
      </c>
      <c r="B12" s="15" t="s">
        <v>42</v>
      </c>
      <c r="C12" s="74" t="s">
        <v>108</v>
      </c>
      <c r="D12" s="54"/>
      <c r="E12" s="29" t="s">
        <v>103</v>
      </c>
      <c r="F12" s="30" t="s">
        <v>104</v>
      </c>
      <c r="G12" s="52"/>
      <c r="H12" s="53">
        <v>18</v>
      </c>
      <c r="I12" s="55"/>
      <c r="J12" s="77">
        <v>361111</v>
      </c>
      <c r="K12" s="76">
        <v>6500000</v>
      </c>
      <c r="L12" s="31">
        <v>3.5000000000000003E-2</v>
      </c>
      <c r="M12" s="32">
        <f t="shared" si="0"/>
        <v>227500.00000000003</v>
      </c>
      <c r="N12" s="33" t="s">
        <v>33</v>
      </c>
      <c r="O12" s="34">
        <v>4.1399999999999996E-3</v>
      </c>
      <c r="P12" s="35">
        <f t="shared" si="1"/>
        <v>26909.999999999996</v>
      </c>
      <c r="Q12" s="35"/>
      <c r="R12" s="32">
        <f t="shared" si="2"/>
        <v>254410.00000000003</v>
      </c>
      <c r="S12" s="32">
        <f t="shared" si="3"/>
        <v>6245590</v>
      </c>
    </row>
    <row r="13" spans="1:19" s="71" customFormat="1" x14ac:dyDescent="0.25">
      <c r="A13" s="60">
        <v>24</v>
      </c>
      <c r="B13" s="61"/>
      <c r="C13" s="62"/>
      <c r="D13" s="62"/>
      <c r="E13" s="63"/>
      <c r="F13" s="64"/>
      <c r="G13" s="65"/>
      <c r="H13" s="66">
        <f>SUM(H9:H12)</f>
        <v>72</v>
      </c>
      <c r="I13" s="67">
        <f>+SUM(I9:I12)</f>
        <v>0</v>
      </c>
      <c r="J13" s="68"/>
      <c r="K13" s="69">
        <f>SUM(K9:K12)</f>
        <v>25000000</v>
      </c>
      <c r="L13" s="70"/>
      <c r="M13" s="69">
        <f>SUM(M9:M12)</f>
        <v>875000.00000000012</v>
      </c>
      <c r="N13" s="68"/>
      <c r="O13" s="68"/>
      <c r="P13" s="69">
        <f>SUM(P9:P12)</f>
        <v>103499.99999999999</v>
      </c>
      <c r="Q13" s="69">
        <f>SUM(Q9:Q12)</f>
        <v>0</v>
      </c>
      <c r="R13" s="69">
        <f>SUM(R9:R12)</f>
        <v>978500.00000000012</v>
      </c>
      <c r="S13" s="69">
        <f>SUM(S9:S12)</f>
        <v>24021500</v>
      </c>
    </row>
  </sheetData>
  <autoFilter ref="A8:S13" xr:uid="{00000000-0009-0000-0000-000002000000}">
    <filterColumn colId="11" showButton="0"/>
    <filterColumn colId="13" showButton="0"/>
    <filterColumn colId="14" showButton="0"/>
  </autoFilter>
  <mergeCells count="8">
    <mergeCell ref="L8:M8"/>
    <mergeCell ref="N8:P8"/>
    <mergeCell ref="A1:B7"/>
    <mergeCell ref="C1:F4"/>
    <mergeCell ref="G1:H2"/>
    <mergeCell ref="G3:H3"/>
    <mergeCell ref="G4:H7"/>
    <mergeCell ref="C5:F7"/>
  </mergeCells>
  <conditionalFormatting sqref="B8">
    <cfRule type="expression" dxfId="1" priority="3" stopIfTrue="1">
      <formula>AND(COUNTIF($B$8:$B$8, B8)&gt;1,NOT(ISBLANK(B8)))</formula>
    </cfRule>
    <cfRule type="expression" dxfId="0" priority="4" stopIfTrue="1">
      <formula>AND(COUNTIF($B$27:$B$1048576, B8)+COUNTIF($B$8:$B$25, B8)&gt;1,NOT(ISBLANK(B8)))</formula>
    </cfRule>
  </conditionalFormatting>
  <pageMargins left="0.7" right="0.7" top="0.75" bottom="0.75" header="0.3" footer="0.3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ACTA FACTURACION</vt:lpstr>
      <vt:lpstr>CUADRO VEHICULAR</vt:lpstr>
      <vt:lpstr>DINAMICA</vt:lpstr>
      <vt:lpstr>LIQ PROVEEDORES</vt:lpstr>
      <vt:lpstr>'ACTA FACTURACION'!Área_de_impresión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NELCY RIVERA</cp:lastModifiedBy>
  <dcterms:created xsi:type="dcterms:W3CDTF">2024-06-15T13:38:08Z</dcterms:created>
  <dcterms:modified xsi:type="dcterms:W3CDTF">2024-07-04T22:13:07Z</dcterms:modified>
</cp:coreProperties>
</file>