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defaultThemeVersion="166925"/>
  <mc:AlternateContent xmlns:mc="http://schemas.openxmlformats.org/markup-compatibility/2006">
    <mc:Choice Requires="x15">
      <x15ac:absPath xmlns:x15ac="http://schemas.microsoft.com/office/spreadsheetml/2010/11/ac" url="D:\usuarios\Infraestructura4\Desktop\"/>
    </mc:Choice>
  </mc:AlternateContent>
  <xr:revisionPtr revIDLastSave="0" documentId="13_ncr:1_{8C7D6F72-B15E-4AF7-BA3B-60F5DF99CF23}" xr6:coauthVersionLast="47" xr6:coauthVersionMax="47" xr10:uidLastSave="{00000000-0000-0000-0000-000000000000}"/>
  <bookViews>
    <workbookView xWindow="-120" yWindow="-120" windowWidth="29040" windowHeight="15720" tabRatio="789" xr2:uid="{00000000-000D-0000-FFFF-FFFF00000000}"/>
  </bookViews>
  <sheets>
    <sheet name="CONSOLIDADO" sheetId="26" r:id="rId1"/>
    <sheet name="EXPERIENCIA" sheetId="3" r:id="rId2"/>
    <sheet name="EQUIPO MÍNIMO" sheetId="16" r:id="rId3"/>
    <sheet name="EQUIPO MINIMO DE TRABAJO" sheetId="12" state="hidden" r:id="rId4"/>
  </sheets>
  <definedNames>
    <definedName name="_xlnm.Print_Area" localSheetId="0">CONSOLIDADO!$A$1:$F$18</definedName>
    <definedName name="_xlnm.Print_Area" localSheetId="2">'EQUIPO MÍNIMO'!$A$1:$F$68</definedName>
    <definedName name="_xlnm.Print_Area" localSheetId="1">EXPERIENCIA!$A$1:$G$45</definedName>
    <definedName name="Print_Area" localSheetId="0">CONSOLIDADO!$B$2:$E$17</definedName>
    <definedName name="Print_Area" localSheetId="2">'EQUIPO MÍNIMO'!$B$2:$C$67</definedName>
    <definedName name="Print_Area" localSheetId="3">'EQUIPO MINIMO DE TRABAJO'!$A$1:$G$130</definedName>
    <definedName name="Print_Area" localSheetId="1">EXPERIENCIA!$B$2:$E$28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 i="16" l="1"/>
  <c r="C31" i="16"/>
  <c r="E15" i="3"/>
  <c r="E16" i="3" s="1"/>
  <c r="D15" i="3"/>
  <c r="D16" i="3" s="1"/>
  <c r="E49" i="16"/>
  <c r="D49" i="16"/>
  <c r="E40" i="16"/>
  <c r="D40" i="16"/>
  <c r="C40" i="16"/>
  <c r="D31" i="16"/>
  <c r="E31" i="16"/>
  <c r="B44" i="3"/>
  <c r="B67" i="16"/>
  <c r="D22" i="16"/>
  <c r="E22" i="16"/>
  <c r="C22" i="16"/>
  <c r="E15" i="26"/>
  <c r="E14" i="26"/>
  <c r="E13" i="26"/>
  <c r="E54" i="16" l="1"/>
  <c r="D54" i="16"/>
  <c r="C54" i="16"/>
  <c r="F14" i="3"/>
  <c r="A5" i="12" l="1"/>
  <c r="A4" i="12"/>
  <c r="G25" i="12"/>
  <c r="G63" i="12"/>
  <c r="G62" i="12"/>
  <c r="F56" i="12"/>
  <c r="G26" i="12"/>
  <c r="G24" i="12"/>
  <c r="F18" i="12"/>
  <c r="G18" i="12" s="1"/>
  <c r="G100" i="12"/>
  <c r="G101" i="12"/>
  <c r="G102" i="12"/>
  <c r="G103" i="12"/>
  <c r="G104" i="12"/>
  <c r="G105" i="12"/>
  <c r="G106" i="12"/>
  <c r="G107" i="12"/>
  <c r="F93" i="12"/>
  <c r="G99" i="12"/>
  <c r="G64" i="12" l="1"/>
  <c r="G65" i="12" s="1"/>
  <c r="G27" i="12"/>
  <c r="G28" i="12" s="1"/>
  <c r="G108" i="12"/>
  <c r="G109" i="12" s="1"/>
</calcChain>
</file>

<file path=xl/sharedStrings.xml><?xml version="1.0" encoding="utf-8"?>
<sst xmlns="http://schemas.openxmlformats.org/spreadsheetml/2006/main" count="459" uniqueCount="211">
  <si>
    <t>CONSOLIDADO EVALUACIÓN</t>
  </si>
  <si>
    <t>GC-PR-004-FR-022</t>
  </si>
  <si>
    <t>Macroproceso: Gestión Administrativa y Contratación</t>
  </si>
  <si>
    <t>Versión: 03</t>
  </si>
  <si>
    <t>Proceso: Gestión Contractual</t>
  </si>
  <si>
    <t>Fecha de Aprobación: 30/11/2017</t>
  </si>
  <si>
    <t>ÍTEM</t>
  </si>
  <si>
    <t>SI</t>
  </si>
  <si>
    <t>NO</t>
  </si>
  <si>
    <t>OBSERVACIONES</t>
  </si>
  <si>
    <t>X</t>
  </si>
  <si>
    <t>CUMPLE</t>
  </si>
  <si>
    <t>CUMPLIMIENTO</t>
  </si>
  <si>
    <t>PROPONENTE</t>
  </si>
  <si>
    <t>REQUISITO</t>
  </si>
  <si>
    <t>DESCRIPCIÓN</t>
  </si>
  <si>
    <t>TIPO DE EVALUACIÓN</t>
  </si>
  <si>
    <t>15. DOCUMENTOS TÉCNICOS PROPUESTOS</t>
  </si>
  <si>
    <t>OBJETO</t>
  </si>
  <si>
    <t>FECHA DE INICIO</t>
  </si>
  <si>
    <t>CARGO A 
DESEMPEÑAR</t>
  </si>
  <si>
    <t>CANTIDAD</t>
  </si>
  <si>
    <t>% DE DEDICACIÓN</t>
  </si>
  <si>
    <t>REQUERIMIENTO PARTICULAR DE EXPERIENCIA ESPECIFICA</t>
  </si>
  <si>
    <t xml:space="preserve">EXPERIENCIA GENERAL </t>
  </si>
  <si>
    <t>NOMBRE DEL PROFESIONAL</t>
  </si>
  <si>
    <t>FORMACIÓN ACADÉMICA</t>
  </si>
  <si>
    <t>ITEM</t>
  </si>
  <si>
    <t>CARGO</t>
  </si>
  <si>
    <t>EMPRESA</t>
  </si>
  <si>
    <t>EXPERIENCIA ESPECIFICA</t>
  </si>
  <si>
    <t>FOLIO</t>
  </si>
  <si>
    <t>DOCUMENTOS SOPORTES / FORMACIÓN ACADÉMICA/EXPERIENCIA GENERAL</t>
  </si>
  <si>
    <t>Copia de Hoja de vida</t>
  </si>
  <si>
    <t>Copia de la cédula de ciudadanía</t>
  </si>
  <si>
    <t>Copia del documento de la resolución de convalidación de los títulos obtenidos en el exterior de Conformidad con las disposiciones legales vigentes sobre la materia, si aplica</t>
  </si>
  <si>
    <t>EXPERIENCIA ESPECIFICA RELACIONADA CON EL OBJETO DEL CONTRATO PROFESIONAL I</t>
  </si>
  <si>
    <t>FECHA DE INSCRIPCIÓN TP</t>
  </si>
  <si>
    <t>15. 2 EQUIPO MÍNIMO DE TRABAJO: FORMATO 7. CARTA DE COMPROMISO PERSONAL</t>
  </si>
  <si>
    <t>Copia de Diploma o acta de grado (profesional, especialización)</t>
  </si>
  <si>
    <t xml:space="preserve"> Copia de matrícula profesional y/o Tarjeta profesional para las profesiones que aplique según la normativa.</t>
  </si>
  <si>
    <t xml:space="preserve"> Copia de certificado de vigencia de la matricula expedida por el gremio correspondiente, con fecha de expedición no mayor a seis (6) meses a la fecha de cierre del presente proceso, debidamente firmado, en el caso que se requiera.</t>
  </si>
  <si>
    <t xml:space="preserve"> Carta de compromiso del profesional ofrecido en caso de ser adjudicado el contrato, teniendo plena autorización de este y ofrecer la disponibilidad del (X)% durante la ejecución del proyecto</t>
  </si>
  <si>
    <r>
      <t xml:space="preserve">✓ Nombre de la empresa 
✓ Dirección de la empresa 
✓ Teléfono de la empresa 
✓ Nombre del profesional 
✓ Número de identificación (Cédula o Tarjeta Profesional y ambos cuando la ley así lo exija) 
✓ Cargo desempeñado 
✓ Tiempo de vinculación (DÍA – MES- AÑO), inicio y término. 
✓ Funciones o actividades realizadas 
✓ Firma de la persona competente
Nota 1: Si en la certificación no reporta o se puede verificar el </t>
    </r>
    <r>
      <rPr>
        <b/>
        <sz val="10"/>
        <color theme="1"/>
        <rFont val="Calibri"/>
        <family val="2"/>
        <scheme val="minor"/>
      </rPr>
      <t>área intervenida</t>
    </r>
    <r>
      <rPr>
        <sz val="10"/>
        <color theme="1"/>
        <rFont val="Calibri"/>
        <family val="2"/>
        <scheme val="minor"/>
      </rPr>
      <t xml:space="preserve"> anexar copia de los contratos o actas de liquidación de las respectivas certificaciones donde se pueda comprobar la información por parte de la universidad.</t>
    </r>
  </si>
  <si>
    <t>15.2.  EQUIPO MÍNIMO DE TRABAJO</t>
  </si>
  <si>
    <t>N/A</t>
  </si>
  <si>
    <t>TOTAL EXPERIENCIA GENERAL</t>
  </si>
  <si>
    <t>EXPERIENCIA GENERAL</t>
  </si>
  <si>
    <r>
      <t>ÁREA (m</t>
    </r>
    <r>
      <rPr>
        <b/>
        <sz val="10"/>
        <color theme="1"/>
        <rFont val="Calibri"/>
        <family val="2"/>
      </rPr>
      <t>²</t>
    </r>
    <r>
      <rPr>
        <b/>
        <sz val="10"/>
        <color theme="1"/>
        <rFont val="Calibri"/>
        <family val="2"/>
        <scheme val="minor"/>
      </rPr>
      <t>)</t>
    </r>
  </si>
  <si>
    <t>FECHA CIERRE PROCESO</t>
  </si>
  <si>
    <t>FORMACIÓN ACADÉMICA PROFESIONAL I</t>
  </si>
  <si>
    <t>* La experiencia profesional de los Ingenieros y Arquitectos se contabilizará a partir de la expedición de la tarjeta profesional conforme la ley 804 de 2003</t>
  </si>
  <si>
    <t>FECHA TERMINACIÓN</t>
  </si>
  <si>
    <t>TIPO DE OBRA</t>
  </si>
  <si>
    <t>EMPRESA O CONTRATO</t>
  </si>
  <si>
    <t>DOCUMENTOS PARA APORTAR DEL PROFESIONAL I</t>
  </si>
  <si>
    <t>ARCHIVO Y FOLIO</t>
  </si>
  <si>
    <t>EXPERIENCIA MÁXIMA EN AÑOS</t>
  </si>
  <si>
    <t>AÑOS</t>
  </si>
  <si>
    <t>SOPORTES EXPERIENCIA ESPECIFICA</t>
  </si>
  <si>
    <t>VERIFICACIÓN DE LA EXPERIENCIA GENERAL PROFESIONAL I</t>
  </si>
  <si>
    <t>FORMACIÓN ACADÉMICA PROFESIONAL II</t>
  </si>
  <si>
    <t>EXPERIENCIA ESPECIFICA RELACIONADA CON EL OBJETO DEL CONTRATO PROFESIONAL II</t>
  </si>
  <si>
    <t>REQUISITO PROFESIONAL I</t>
  </si>
  <si>
    <t>REQUISITO PROFESIONAL II</t>
  </si>
  <si>
    <t>VERIFICACIÓN DE LA EXPERIENCIA GENERAL PROFESIONAL II</t>
  </si>
  <si>
    <t>REQUISITO PROFESIONAL III</t>
  </si>
  <si>
    <t>FORMACIÓN ACADÉMICA PROFESIONAL III</t>
  </si>
  <si>
    <t>VERIFICACIÓN DE LA EXPERIENCIA GENERAL PROFESIONAL III</t>
  </si>
  <si>
    <t>EXPERIENCIA ESPECIFICA RELACIONADA CON EL OBJETO DEL CONTRATO PROFESIONAL III</t>
  </si>
  <si>
    <t>DOCUMENTOS PARA APORTAR DEL PROFESIONAL III</t>
  </si>
  <si>
    <t>DOCUMENTOS SOPORTES/EXPERIENCIA ESPECIFICA RELACIONADA PROFESIONAL III</t>
  </si>
  <si>
    <t>CONVALIDADO RES. 7723 DE MAYO 28 DE 2015</t>
  </si>
  <si>
    <t>CUMPLE (SI/NO)</t>
  </si>
  <si>
    <t>DEDICACIÓN</t>
  </si>
  <si>
    <t>Hoja de vida</t>
  </si>
  <si>
    <t>Nombre del Contratista y NIT</t>
  </si>
  <si>
    <t>Nombre de la Entidad contratante y NIT</t>
  </si>
  <si>
    <t>Fecha de inicio</t>
  </si>
  <si>
    <t>Fecha de terminación</t>
  </si>
  <si>
    <t>Cumplimiento a satisfacción</t>
  </si>
  <si>
    <t>RUP</t>
  </si>
  <si>
    <t>Valor del Contrato en pesos</t>
  </si>
  <si>
    <t>Observaciones</t>
  </si>
  <si>
    <t>Certificación del Contrato</t>
  </si>
  <si>
    <t>Formato No. 6 Certificaciones experiencia del proponente</t>
  </si>
  <si>
    <t>Objeto del Contrato</t>
  </si>
  <si>
    <t>EXPERIENCIA PROFESIONAL GENERAL</t>
  </si>
  <si>
    <t>DOCUMENTO</t>
  </si>
  <si>
    <t>ADMITIDO EQUIPO MÍNIMO DE TRABAJO</t>
  </si>
  <si>
    <t>Formato 7. Carta de compromiso personal</t>
  </si>
  <si>
    <t>CARGO A DESEMPEÑAR</t>
  </si>
  <si>
    <t>CONTRATANTE</t>
  </si>
  <si>
    <t>EXPERIENCIA MÁXIMA (AÑOS)</t>
  </si>
  <si>
    <t>EXPERIENCIA ESPECÍFICA</t>
  </si>
  <si>
    <t>CUMPLE DOCUMENTOS (SI/NO)</t>
  </si>
  <si>
    <t>ADMITIDO CERTIFICACIONES</t>
  </si>
  <si>
    <t>TIEMPO (AÑOS)</t>
  </si>
  <si>
    <t>DOCUMENTOS REQUISITO</t>
  </si>
  <si>
    <t>Número de contrato</t>
  </si>
  <si>
    <t>Valor del Contrato en SMMLV</t>
  </si>
  <si>
    <t>FECHA TARJETA PROFESIONAL Y/0 GRADO</t>
  </si>
  <si>
    <t>Documento de identidad</t>
  </si>
  <si>
    <t>ADMITIDO EXPERIENCIA GENERAL</t>
  </si>
  <si>
    <t>CUMPLE EXPERIENCIA GENERAL (SI/NO)</t>
  </si>
  <si>
    <t>ANTECEDENTES</t>
  </si>
  <si>
    <r>
      <t xml:space="preserve">El oferente debe anexar con la propuesta carta de compromiso ofreciendo el equipo de trabajo firmada por el representante legal donde manifieste que contará con el equipo mínimo trabajo, con el perfil y dedicación solicitado, descrito en la siguiente tabla, y en el </t>
    </r>
    <r>
      <rPr>
        <b/>
        <sz val="10"/>
        <rFont val="Calibri"/>
        <family val="2"/>
        <scheme val="minor"/>
      </rPr>
      <t>FORMATO 7. CARTA DE COMPROMISO PERSONAL</t>
    </r>
    <r>
      <rPr>
        <sz val="10"/>
        <rFont val="Calibri"/>
        <family val="2"/>
        <scheme val="minor"/>
      </rPr>
      <t>, en la propuesta se debe ofrecer para la ejecución del contrato el personal profesional mínimo, con las siguientes características:</t>
    </r>
  </si>
  <si>
    <t>CERTIFICACIÓN EXPERIENCIA ESPECIFICA 1</t>
  </si>
  <si>
    <t>CERTIFICACIÓN EXPERIENCIA ESPECIFICA 2</t>
  </si>
  <si>
    <t>Diploma o acta de grado</t>
  </si>
  <si>
    <t>Matrícula profesional</t>
  </si>
  <si>
    <t>CUMPLE EXPERIENCIA GENERAL  (SI/NO)</t>
  </si>
  <si>
    <t>Porcentaje de participación</t>
  </si>
  <si>
    <t>EXPERIENCIA GENERAL 1</t>
  </si>
  <si>
    <t>CERTIFICACIÓN EXPERIENCIA ESPECIFICA 3</t>
  </si>
  <si>
    <t>Experiencia especifica</t>
  </si>
  <si>
    <t>OFERENTE 1</t>
  </si>
  <si>
    <t>EXPERIENCIA GENERAL 2</t>
  </si>
  <si>
    <t>DIRECTOR</t>
  </si>
  <si>
    <t>RESIDENTE</t>
  </si>
  <si>
    <t>RESIDENTE SISO</t>
  </si>
  <si>
    <t>RESIDENTE DE OBRA</t>
  </si>
  <si>
    <t>HABILITADO TECNICAMENTE (SI/NO)</t>
  </si>
  <si>
    <t>EXPERIENCIA DEL PROPONENTE</t>
  </si>
  <si>
    <t>EQUIPO DE TRABAJO</t>
  </si>
  <si>
    <t>CERTIFICACIONES</t>
  </si>
  <si>
    <t>Valor del Contrato en SMMLV (POR PORCENTAJE DE PARTICIPACION)</t>
  </si>
  <si>
    <t xml:space="preserve">2.3.3.1. ACEPTACIÓN DE LAS ESPECÍFICACIONES TÉCNICAS MÍNIMAS  Y ESPECIFICACIONES TÉCNICAS MÍNIMAS PARA OBRA </t>
  </si>
  <si>
    <t>El proponente acreditará que las obras a desarrollar cumplirán con las especificaciones técnicas mínimas establecidas en el ANEXO N. 7. ESPECIFICACIONES TÉCNICAS MÍNIMAS, publicadas con la convocatoria y las adendas 
publicadas en el desarrollo de esta, las cuales son de obligatorio cumplimiento Y manifestará su aceptación por medio de la suscripción del ANEXO N. 8. ACEPTACIÓN ESPECIFICACIONES 
TÉCNICAS MÍNIMAS.</t>
  </si>
  <si>
    <t>2,3,3,2</t>
  </si>
  <si>
    <t>ANEXO N. 7. ESPECÍFICACIONES TÉCNICAS MÍNIMAS</t>
  </si>
  <si>
    <t xml:space="preserve">ANEXO N.8  ACEPTACIÓN DE LAS ESPECÍFICACIONES TÉCNICAS MÍNIMAS  </t>
  </si>
  <si>
    <t>2.3.3.2. ACEPTACIÓN CUMPLIMIENTO BUENAS PRÁCTICAS AMBIENTALES.</t>
  </si>
  <si>
    <t>El proponente se deberá ajustar al Plan Institucional de Gestión Ambiental de la Universidad Distrital y a las normas establecidas por la secretaria Distrital de Ambiente; Guía Verde y las normas ambientes establecidas por el Ministerio de Ambiente. Para certificar su cumplimiento el proponente deberá anexar carta de compromiso donde manifieste bajo la gravedad del juramento que cumplirá con los lineamientos de buenas prácticas ambientales señalados.  ANEXO N. 9. ACEPTACIÓN CUMPLIMIENTO BUENAS PRÁCTICAS AMBIENTALES. Los costos de implementación de las medidas para cumplir con las normas y lineamientos ambientales, de la 
institución y de los demás organismos distritales y nacionales que regulan la materia, se entenderán incluidos dentro de la oferta económica.</t>
  </si>
  <si>
    <t>2,3,3,3</t>
  </si>
  <si>
    <t>ANEXO N. 9. ACEPTACIÓN CUMPLIMIENTO BUENAS PRÁCTICAS AMBIENTALES.</t>
  </si>
  <si>
    <t xml:space="preserve">2.3.3.3. ACEPTACIÓN DEL CUMPLIMIENTO DE IMPLEMENTACIÓN DE LOS PROTOCOLOS DE BIOSEGURIDAD </t>
  </si>
  <si>
    <t xml:space="preserve">El contratista debe hacer total cumplimiento del decreto N° 000682 del 24 abril 2020, por medio del cual se adopta el protocolo de bioseguridad para el manejo y control del riesgo de coronavirus COVID-19 en el sector de la 
construcción de edificaciones. Así mismo, deberá cumplir con las normas de bioseguridad establecidas por la Universidad Distrital.  Se entenderá ACEPTADA con la suscripción del ANEXO N. 1 CARTA DE PRESENTACIÓN DE LA PROPUESTA, la obligación de implementación de los protocolos de bioseguridad, en cada una de las sedes donde se desarrollarán las obras. Los costos de implementación de los protocolos de bioseguridad establecidos por la Universidad y de los demás organismos distritales y nacionales, se entenderán incluidos dentro de la oferta económica. </t>
  </si>
  <si>
    <t>ANEXO N. 1 CARTA DE PRESENTACIÓN DE LA PROPUESTA</t>
  </si>
  <si>
    <t>PERFIL EQUIPO MÍNIMO DE TRABAJO</t>
  </si>
  <si>
    <t>Folio 404</t>
  </si>
  <si>
    <t>EVER LEONARDO RAMIREZ ARIAS</t>
  </si>
  <si>
    <t>DIRECTOR DE OBRA</t>
  </si>
  <si>
    <t>Folio 407</t>
  </si>
  <si>
    <t>POSGRADO</t>
  </si>
  <si>
    <t xml:space="preserve">CUMPLE CERTIFICACION </t>
  </si>
  <si>
    <t>2.3.2 EQUIPO MÍNIMO DE TRABAJO</t>
  </si>
  <si>
    <t xml:space="preserve">2.3.1 EXPERIENCIA GENERAL - Verificación de Experiencia y Requerimientos Técnicos </t>
  </si>
  <si>
    <t>2.3</t>
  </si>
  <si>
    <t>2.3 REQUISITOS PARA EVALUAR Y COMPARAR PROPUESTAS</t>
  </si>
  <si>
    <t>OFERENTE: UNION TEMPORAL INNOVA 2025</t>
  </si>
  <si>
    <t>En la experiencia general presentada por el proponente debe acreditar dos (02) certificación y/o acta de recibo final  de contratos cuyo objeto relacionado con:
CONSTRUCCIÓN Y/O ADECUACIÓN Y/O RESTAURACIÓN Y/O MEJORAMIENTO Y/O MANTENIMIENTO  DE EDIFICACIONES DE USO INSTITUCIONAL. Deben estar ejecutados, terminados y liquidados, reportado en  el RUP.
La sumatoria de las Dos (2) certificaciones que presente el proponente para acreditar su experiencia general, deberán  ser igual o superior al 100% del valor del Presupuesto Oficial.
Contratos suscritos con particulares o entidades estatales, ejecutados y terminados en los últimos catorce (14) años  anteriores a la fecha de cierre del presente proceso con la NORMA SMR2010.</t>
  </si>
  <si>
    <t>Folio 307</t>
  </si>
  <si>
    <t>IVM CONSTRUCTORES SAS</t>
  </si>
  <si>
    <t>27/12//2022</t>
  </si>
  <si>
    <t>Códigos UNSPSC
72101500
72103300
72121400
72151900
72152500
72153600
72153900</t>
  </si>
  <si>
    <t>MANTENIMIENTO DE LA INSTITUCION EDUCATIVA RURAL SAN BERNARDO DE BALSA Y  CENTRO EDUCATIVO RURAL CHONA DEL MUNICICPIO DE LABATECA, NORTE DE SANTANDER,  NORTE DE SANTANDER</t>
  </si>
  <si>
    <t>Municipio de Labateca 
Norte de Santander</t>
  </si>
  <si>
    <t>Contrato de Obra Publica 211 de 2022</t>
  </si>
  <si>
    <t>72101500
72103300
72121400
72153600
72153900</t>
  </si>
  <si>
    <t>72101500
72121400
72151900
72153600
72153900</t>
  </si>
  <si>
    <t xml:space="preserve"> MEJORAMIENTO DE LA INFRAESTRUCTURA DE LA INSTITUCIÓN EDUCATIVA COLEGIO “SANTO ANGEL” DE GUAMALITO, MUNICIPIO DE EL CARMEN, NORTE DE SANTANDER</t>
  </si>
  <si>
    <t>Municipio de El Carmen Norte
Norte de Santander</t>
  </si>
  <si>
    <t>Contrato de Obra Publica 166 de 2019</t>
  </si>
  <si>
    <t>15 años a partir de la Expedición de la matricula 
profesional</t>
  </si>
  <si>
    <t>Como: director de obra en proyectos de Construcción de obras civiles. Por lo menos: 3 proyectos. Experiencia como director de Obra en proyectos de CONSTRUCCIÓN Y/ O ADECUACIÓN Y/O MANTENIMIENTO Y/O MEJORAMIENTO DE EDIFICACIONES.</t>
  </si>
  <si>
    <t>Título Profesional Ingeniero Civil y/o arquitecto</t>
  </si>
  <si>
    <t>5 años a partir de la Expedición de la matricula profesional</t>
  </si>
  <si>
    <t>Como: Residente de obra en proyectos de Construcción de obras civiles. Por lo menos: 3 proyectos. Experiencia como Residente en proyectos de Obra de CONSTRUCCIÓN Y/ O ADECUACIÓN Y/O MANTENIMIENTO Y/O MEJORAMIENTO DE EDIFICACIONES.</t>
  </si>
  <si>
    <t xml:space="preserve">7  años a partir de la Expedición de la matricula 
profesional </t>
  </si>
  <si>
    <t>Como: Residente SISO en proyectos de Construcción de obras civiles. Por lo menos: 3 proyectos. Experiencia como Residente SISO en proyectos de obra de CONSTRUCCIÓN Y/ O ADECUACIÓN Y/O MANTENIMIENTO Y/O MEJORAMIENTO DE EDIFICACIONES.</t>
  </si>
  <si>
    <t>Título profesional en salud y seguridad en el trabajo, Ingeniero Industrial, ingeniero civil y/o Ambiental con licencia.</t>
  </si>
  <si>
    <t>Título Profesional Arquitectura o  Ingeniería civil con  posgrado gerencia de proyectos</t>
  </si>
  <si>
    <t>JOSE ENRIQUE CHACON MORALES</t>
  </si>
  <si>
    <t>88,211,802</t>
  </si>
  <si>
    <t>INGENIERO CIVIL</t>
  </si>
  <si>
    <t>Folio 401</t>
  </si>
  <si>
    <t>Folio 340</t>
  </si>
  <si>
    <t>ESPECIALIZACION EN GERENCIA DE PROYECTOS</t>
  </si>
  <si>
    <t>Folio 343</t>
  </si>
  <si>
    <t>Folio 346</t>
  </si>
  <si>
    <t>Folio 344</t>
  </si>
  <si>
    <t>Verificados el 02/07/2025</t>
  </si>
  <si>
    <t>IVM CONSTRUCTORES</t>
  </si>
  <si>
    <t>Folio 352</t>
  </si>
  <si>
    <t>Folio 353</t>
  </si>
  <si>
    <t>Folio 354</t>
  </si>
  <si>
    <t>JOHN GUSTAVO SANCHEZ SANABRIA</t>
  </si>
  <si>
    <t>5,490,183</t>
  </si>
  <si>
    <t>Folio 364</t>
  </si>
  <si>
    <t>Folio 367</t>
  </si>
  <si>
    <t>Folio 368</t>
  </si>
  <si>
    <t>Folio 370</t>
  </si>
  <si>
    <t>Folio 374</t>
  </si>
  <si>
    <t>Folio 375</t>
  </si>
  <si>
    <t>SRM INGENIERIA SAS</t>
  </si>
  <si>
    <t>Folio 376</t>
  </si>
  <si>
    <t>ANGIE VIVIANA GALVIS SANGUINO</t>
  </si>
  <si>
    <t>1,093,780,984</t>
  </si>
  <si>
    <t>Folio 383</t>
  </si>
  <si>
    <t>Folio 387</t>
  </si>
  <si>
    <t>ADMINISTRADORA EN SALUD OCUPACIONAL</t>
  </si>
  <si>
    <t>Folio 388</t>
  </si>
  <si>
    <t>Folio 390</t>
  </si>
  <si>
    <t>UNION TEMPORAL CAV CORPONOR</t>
  </si>
  <si>
    <t>Folio 393</t>
  </si>
  <si>
    <t>Folio 392</t>
  </si>
  <si>
    <t>Folio 394</t>
  </si>
  <si>
    <t>Folio 405</t>
  </si>
  <si>
    <t>Folio 3</t>
  </si>
  <si>
    <t>“REALIZAR LA ADECUACIÓN,
MEJORAMIENTO, REPARACIÓN Y MANTENIMIENTO PREVENTIVO Y CORRECTIVO DE LAS
CUBIERTAS Y BAÑOS EN LAS DIFERENTES SEDES DE LA UNIVERSIDAD DISTRITAL FRANCISCO JOSÉ
DE CALDAS FASE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</si>
</sst>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8" formatCode="&quot;$&quot;\ #,##0.00;[Red]\-&quot;$&quot;\ #,##0.00"/>
    <numFmt numFmtId="42" formatCode="_-&quot;$&quot;\ * #,##0_-;\-&quot;$&quot;\ * #,##0_-;_-&quot;$&quot;\ * &quot;-&quot;_-;_-@_-"/>
    <numFmt numFmtId="44" formatCode="_-&quot;$&quot;\ * #,##0.00_-;\-&quot;$&quot;\ * #,##0.00_-;_-&quot;$&quot;\ * &quot;-&quot;??_-;_-@_-"/>
    <numFmt numFmtId="164" formatCode="&quot;$&quot;\ #,##0.00;[Red]&quot;$&quot;\ #,##0.00"/>
  </numFmts>
  <fonts count="19" x14ac:knownFonts="1">
    <font>
      <sz val="10"/>
      <name val="Arial"/>
    </font>
    <font>
      <sz val="11"/>
      <color theme="1"/>
      <name val="Calibri"/>
      <family val="2"/>
      <scheme val="minor"/>
    </font>
    <font>
      <sz val="10"/>
      <name val="Arial"/>
      <family val="2"/>
    </font>
    <font>
      <sz val="8"/>
      <name val="Arial"/>
      <family val="2"/>
    </font>
    <font>
      <sz val="10"/>
      <name val="Calibri"/>
      <family val="2"/>
      <scheme val="minor"/>
    </font>
    <font>
      <sz val="10"/>
      <color theme="2" tint="-0.749992370372631"/>
      <name val="Calibri"/>
      <family val="2"/>
      <scheme val="minor"/>
    </font>
    <font>
      <b/>
      <sz val="10"/>
      <name val="Calibri"/>
      <family val="2"/>
      <scheme val="minor"/>
    </font>
    <font>
      <sz val="10"/>
      <color theme="1"/>
      <name val="Calibri"/>
      <family val="2"/>
      <scheme val="minor"/>
    </font>
    <font>
      <b/>
      <sz val="10"/>
      <color theme="1"/>
      <name val="Calibri"/>
      <family val="2"/>
      <scheme val="minor"/>
    </font>
    <font>
      <b/>
      <sz val="10"/>
      <color theme="2" tint="-0.749992370372631"/>
      <name val="Calibri"/>
      <family val="2"/>
      <scheme val="minor"/>
    </font>
    <font>
      <sz val="10"/>
      <color rgb="FFC00000"/>
      <name val="Calibri"/>
      <family val="2"/>
      <scheme val="minor"/>
    </font>
    <font>
      <sz val="10"/>
      <color rgb="FFFF0000"/>
      <name val="Calibri"/>
      <family val="2"/>
      <scheme val="minor"/>
    </font>
    <font>
      <sz val="8"/>
      <name val="Calibri"/>
      <family val="2"/>
      <scheme val="minor"/>
    </font>
    <font>
      <b/>
      <sz val="10"/>
      <color theme="1"/>
      <name val="Calibri"/>
      <family val="2"/>
    </font>
    <font>
      <sz val="8"/>
      <name val="Arial"/>
      <family val="2"/>
    </font>
    <font>
      <b/>
      <sz val="10"/>
      <color theme="0"/>
      <name val="Calibri"/>
      <family val="2"/>
      <scheme val="minor"/>
    </font>
    <font>
      <sz val="10"/>
      <color theme="0"/>
      <name val="Calibri"/>
      <family val="2"/>
      <scheme val="minor"/>
    </font>
    <font>
      <sz val="10"/>
      <name val="Arial"/>
      <family val="2"/>
    </font>
    <font>
      <b/>
      <sz val="12"/>
      <color theme="0"/>
      <name val="Calibri"/>
      <family val="2"/>
      <scheme val="minor"/>
    </font>
  </fonts>
  <fills count="10">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002060"/>
        <bgColor indexed="64"/>
      </patternFill>
    </fill>
    <fill>
      <patternFill patternType="solid">
        <fgColor theme="0" tint="-0.499984740745262"/>
        <bgColor indexed="64"/>
      </patternFill>
    </fill>
    <fill>
      <patternFill patternType="solid">
        <fgColor theme="4" tint="0.3999755851924192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s>
  <cellStyleXfs count="6">
    <xf numFmtId="0" fontId="0" fillId="0" borderId="0"/>
    <xf numFmtId="9" fontId="2" fillId="0" borderId="0" applyFont="0" applyFill="0" applyBorder="0" applyAlignment="0" applyProtection="0"/>
    <xf numFmtId="42" fontId="1" fillId="0" borderId="0" applyFont="0" applyFill="0" applyBorder="0" applyAlignment="0" applyProtection="0"/>
    <xf numFmtId="0" fontId="2" fillId="0" borderId="0"/>
    <xf numFmtId="9" fontId="2" fillId="0" borderId="0" applyFont="0" applyFill="0" applyBorder="0" applyAlignment="0" applyProtection="0"/>
    <xf numFmtId="44" fontId="17" fillId="0" borderId="0" applyFont="0" applyFill="0" applyBorder="0" applyAlignment="0" applyProtection="0"/>
  </cellStyleXfs>
  <cellXfs count="281">
    <xf numFmtId="0" fontId="0" fillId="0" borderId="0" xfId="0"/>
    <xf numFmtId="0" fontId="4" fillId="0" borderId="0" xfId="0" applyFont="1" applyAlignment="1">
      <alignment horizontal="center" vertical="center"/>
    </xf>
    <xf numFmtId="0" fontId="6" fillId="0" borderId="0" xfId="0" applyFont="1" applyAlignment="1">
      <alignment horizontal="center" vertical="center"/>
    </xf>
    <xf numFmtId="0" fontId="5"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shrinkToFit="1"/>
    </xf>
    <xf numFmtId="0" fontId="4" fillId="0" borderId="0" xfId="0" applyFont="1" applyAlignment="1">
      <alignment horizontal="center" vertical="center" wrapText="1"/>
    </xf>
    <xf numFmtId="0" fontId="6" fillId="0" borderId="0" xfId="0" applyFont="1" applyAlignment="1">
      <alignment horizontal="center" vertical="center" wrapText="1"/>
    </xf>
    <xf numFmtId="0" fontId="4" fillId="0" borderId="0" xfId="3" applyFont="1" applyAlignment="1">
      <alignment horizontal="center" vertical="center" wrapText="1"/>
    </xf>
    <xf numFmtId="0" fontId="6" fillId="0" borderId="1" xfId="3" applyFont="1" applyBorder="1" applyAlignment="1">
      <alignment horizontal="center" vertical="center" wrapText="1"/>
    </xf>
    <xf numFmtId="0" fontId="4" fillId="0" borderId="1" xfId="3" applyFont="1" applyBorder="1" applyAlignment="1">
      <alignment horizontal="center" vertical="center" wrapText="1"/>
    </xf>
    <xf numFmtId="0" fontId="8" fillId="0" borderId="1" xfId="3" applyFont="1" applyBorder="1" applyAlignment="1">
      <alignment horizontal="center" vertical="center" wrapText="1"/>
    </xf>
    <xf numFmtId="0" fontId="7" fillId="0" borderId="1" xfId="3" applyFont="1" applyBorder="1" applyAlignment="1">
      <alignment horizontal="center" vertical="center" wrapText="1"/>
    </xf>
    <xf numFmtId="2" fontId="7" fillId="0" borderId="1" xfId="3" applyNumberFormat="1" applyFont="1" applyBorder="1" applyAlignment="1">
      <alignment horizontal="center" vertical="center" wrapText="1"/>
    </xf>
    <xf numFmtId="0" fontId="8" fillId="4" borderId="1" xfId="3" applyFont="1" applyFill="1" applyBorder="1" applyAlignment="1">
      <alignment horizontal="center" vertical="center" wrapText="1"/>
    </xf>
    <xf numFmtId="0" fontId="7" fillId="0" borderId="0" xfId="3" applyFont="1" applyAlignment="1">
      <alignment horizontal="center" vertical="center" wrapText="1"/>
    </xf>
    <xf numFmtId="0" fontId="4" fillId="0" borderId="1" xfId="3" applyFont="1" applyBorder="1" applyAlignment="1">
      <alignment horizontal="justify" vertical="center" wrapText="1"/>
    </xf>
    <xf numFmtId="9" fontId="4" fillId="0" borderId="1" xfId="4" applyFont="1" applyBorder="1" applyAlignment="1">
      <alignment horizontal="center" vertical="center" wrapText="1"/>
    </xf>
    <xf numFmtId="0" fontId="4" fillId="0" borderId="0" xfId="3" applyFont="1" applyAlignment="1">
      <alignment horizontal="justify" vertical="center" wrapText="1"/>
    </xf>
    <xf numFmtId="9" fontId="4" fillId="0" borderId="0" xfId="4" applyFont="1" applyBorder="1" applyAlignment="1">
      <alignment horizontal="center" vertical="center" wrapText="1"/>
    </xf>
    <xf numFmtId="0" fontId="6" fillId="0" borderId="0" xfId="3" applyFont="1" applyAlignment="1">
      <alignment horizontal="center" vertical="center" wrapText="1"/>
    </xf>
    <xf numFmtId="0" fontId="7" fillId="5" borderId="1" xfId="3" applyFont="1" applyFill="1" applyBorder="1" applyAlignment="1">
      <alignment horizontal="center" vertical="center" wrapText="1"/>
    </xf>
    <xf numFmtId="14" fontId="7" fillId="5" borderId="1" xfId="3" applyNumberFormat="1" applyFont="1" applyFill="1" applyBorder="1" applyAlignment="1">
      <alignment horizontal="center" vertical="center" wrapText="1"/>
    </xf>
    <xf numFmtId="2" fontId="7" fillId="5" borderId="1" xfId="3" applyNumberFormat="1" applyFont="1" applyFill="1" applyBorder="1" applyAlignment="1">
      <alignment horizontal="center" vertical="center" wrapText="1"/>
    </xf>
    <xf numFmtId="0" fontId="10" fillId="0" borderId="0" xfId="3" applyFont="1" applyAlignment="1">
      <alignment vertical="center" wrapText="1"/>
    </xf>
    <xf numFmtId="0" fontId="7" fillId="0" borderId="0" xfId="3" applyFont="1" applyAlignment="1">
      <alignment horizontal="justify" vertical="center" wrapText="1"/>
    </xf>
    <xf numFmtId="0" fontId="8" fillId="0" borderId="5" xfId="3" applyFont="1" applyBorder="1" applyAlignment="1">
      <alignment horizontal="center" vertical="center" wrapText="1"/>
    </xf>
    <xf numFmtId="14" fontId="7" fillId="0" borderId="5" xfId="3" applyNumberFormat="1" applyFont="1" applyBorder="1" applyAlignment="1">
      <alignment horizontal="center" vertical="center" wrapText="1"/>
    </xf>
    <xf numFmtId="0" fontId="11" fillId="0" borderId="0" xfId="3" applyFont="1" applyAlignment="1">
      <alignment horizontal="center" vertical="center" wrapText="1"/>
    </xf>
    <xf numFmtId="0" fontId="11" fillId="0" borderId="1" xfId="3" applyFont="1" applyBorder="1" applyAlignment="1">
      <alignment horizontal="center" vertical="center" wrapText="1"/>
    </xf>
    <xf numFmtId="0" fontId="10" fillId="5" borderId="1" xfId="3" applyFont="1" applyFill="1" applyBorder="1" applyAlignment="1">
      <alignment horizontal="center" vertical="center" wrapText="1"/>
    </xf>
    <xf numFmtId="14" fontId="10" fillId="5" borderId="7" xfId="3" applyNumberFormat="1" applyFont="1" applyFill="1" applyBorder="1" applyAlignment="1">
      <alignment vertical="center" wrapText="1"/>
    </xf>
    <xf numFmtId="0" fontId="4" fillId="0" borderId="0" xfId="0" applyFont="1" applyAlignment="1">
      <alignment horizontal="justify" vertical="center" wrapText="1"/>
    </xf>
    <xf numFmtId="0" fontId="10" fillId="0" borderId="0" xfId="3" applyFont="1" applyAlignment="1">
      <alignment horizontal="center" vertical="center" wrapText="1"/>
    </xf>
    <xf numFmtId="0" fontId="6" fillId="5" borderId="1" xfId="3" applyFont="1" applyFill="1" applyBorder="1" applyAlignment="1">
      <alignment horizontal="center" vertical="center" wrapText="1"/>
    </xf>
    <xf numFmtId="0" fontId="6" fillId="5" borderId="1" xfId="3" applyFont="1" applyFill="1" applyBorder="1" applyAlignment="1">
      <alignment vertical="center" wrapText="1"/>
    </xf>
    <xf numFmtId="0" fontId="8" fillId="0" borderId="0" xfId="3" applyFont="1" applyAlignment="1">
      <alignment horizontal="center" vertical="center" wrapText="1"/>
    </xf>
    <xf numFmtId="0" fontId="4" fillId="5" borderId="1" xfId="3" applyFont="1" applyFill="1" applyBorder="1" applyAlignment="1">
      <alignment horizontal="center" vertical="center" wrapText="1"/>
    </xf>
    <xf numFmtId="14" fontId="4" fillId="5" borderId="5" xfId="3" applyNumberFormat="1" applyFont="1" applyFill="1" applyBorder="1" applyAlignment="1">
      <alignment horizontal="center" vertical="center" wrapText="1"/>
    </xf>
    <xf numFmtId="14" fontId="4" fillId="5" borderId="1" xfId="3" applyNumberFormat="1" applyFont="1" applyFill="1" applyBorder="1" applyAlignment="1">
      <alignment horizontal="center" vertical="center" wrapText="1"/>
    </xf>
    <xf numFmtId="2" fontId="4" fillId="0" borderId="1" xfId="3" applyNumberFormat="1" applyFont="1" applyBorder="1" applyAlignment="1">
      <alignment horizontal="center" vertical="center" wrapText="1"/>
    </xf>
    <xf numFmtId="14" fontId="4" fillId="5" borderId="5" xfId="3" applyNumberFormat="1" applyFont="1" applyFill="1" applyBorder="1" applyAlignment="1">
      <alignment vertical="center" wrapText="1"/>
    </xf>
    <xf numFmtId="14" fontId="4" fillId="5" borderId="1" xfId="3" applyNumberFormat="1" applyFont="1" applyFill="1" applyBorder="1" applyAlignment="1">
      <alignment vertical="center" wrapText="1"/>
    </xf>
    <xf numFmtId="2" fontId="4" fillId="0" borderId="1" xfId="3" applyNumberFormat="1" applyFont="1" applyBorder="1" applyAlignment="1">
      <alignment vertical="center" wrapText="1"/>
    </xf>
    <xf numFmtId="14" fontId="10" fillId="5" borderId="1" xfId="3" applyNumberFormat="1" applyFont="1" applyFill="1" applyBorder="1" applyAlignment="1">
      <alignment horizontal="center" vertical="center" wrapText="1"/>
    </xf>
    <xf numFmtId="2" fontId="10" fillId="5" borderId="1" xfId="3" applyNumberFormat="1" applyFont="1" applyFill="1" applyBorder="1" applyAlignment="1">
      <alignment horizontal="center" vertical="center" wrapText="1"/>
    </xf>
    <xf numFmtId="0" fontId="4" fillId="0" borderId="1" xfId="0" applyFont="1" applyBorder="1" applyAlignment="1">
      <alignment horizontal="justify" vertical="center"/>
    </xf>
    <xf numFmtId="2" fontId="4" fillId="0" borderId="0" xfId="0" applyNumberFormat="1" applyFont="1" applyAlignment="1">
      <alignment horizontal="center" vertical="center" wrapText="1"/>
    </xf>
    <xf numFmtId="0" fontId="4" fillId="0" borderId="1" xfId="0" applyFont="1" applyBorder="1" applyAlignment="1">
      <alignment horizontal="center" vertical="center"/>
    </xf>
    <xf numFmtId="0" fontId="15" fillId="7" borderId="19" xfId="0" applyFont="1" applyFill="1" applyBorder="1" applyAlignment="1">
      <alignment horizontal="center" vertical="center"/>
    </xf>
    <xf numFmtId="0" fontId="15" fillId="7" borderId="20" xfId="0" applyFont="1" applyFill="1" applyBorder="1" applyAlignment="1">
      <alignment horizontal="center" vertical="center"/>
    </xf>
    <xf numFmtId="0" fontId="4" fillId="0" borderId="24"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justify" vertical="center"/>
    </xf>
    <xf numFmtId="0" fontId="4" fillId="0" borderId="15" xfId="0" applyFont="1" applyBorder="1" applyAlignment="1">
      <alignment horizontal="center" vertical="center"/>
    </xf>
    <xf numFmtId="0" fontId="9" fillId="2" borderId="22"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15" fillId="7" borderId="10" xfId="0" applyFont="1" applyFill="1" applyBorder="1" applyAlignment="1">
      <alignment horizontal="center" vertical="center" wrapText="1"/>
    </xf>
    <xf numFmtId="0" fontId="15" fillId="8" borderId="24" xfId="0" applyFont="1" applyFill="1" applyBorder="1" applyAlignment="1">
      <alignment horizontal="center" vertical="center" wrapText="1"/>
    </xf>
    <xf numFmtId="0" fontId="15" fillId="8" borderId="25" xfId="0" applyFont="1" applyFill="1" applyBorder="1" applyAlignment="1">
      <alignment horizontal="center" vertical="center" wrapText="1"/>
    </xf>
    <xf numFmtId="0" fontId="7" fillId="0" borderId="24" xfId="3" applyFont="1" applyBorder="1" applyAlignment="1">
      <alignment horizontal="center" vertical="center" wrapText="1"/>
    </xf>
    <xf numFmtId="9" fontId="4" fillId="0" borderId="16" xfId="0" applyNumberFormat="1" applyFont="1" applyBorder="1" applyAlignment="1">
      <alignment horizontal="center" vertical="center" wrapText="1"/>
    </xf>
    <xf numFmtId="0" fontId="15" fillId="7" borderId="14" xfId="0" applyFont="1" applyFill="1" applyBorder="1" applyAlignment="1">
      <alignment horizontal="center" vertical="center" wrapText="1"/>
    </xf>
    <xf numFmtId="14" fontId="4" fillId="0" borderId="25" xfId="3" applyNumberFormat="1" applyFont="1" applyBorder="1" applyAlignment="1">
      <alignment horizontal="center" vertical="center" wrapText="1"/>
    </xf>
    <xf numFmtId="2" fontId="4" fillId="0" borderId="25" xfId="0" applyNumberFormat="1" applyFont="1" applyBorder="1" applyAlignment="1">
      <alignment horizontal="center" vertical="center" wrapText="1"/>
    </xf>
    <xf numFmtId="0" fontId="7" fillId="0" borderId="25" xfId="3" applyFont="1" applyBorder="1" applyAlignment="1">
      <alignment horizontal="center" vertical="center" wrapText="1"/>
    </xf>
    <xf numFmtId="0" fontId="7" fillId="0" borderId="14" xfId="3" applyFont="1" applyBorder="1" applyAlignment="1">
      <alignment horizontal="center" vertical="center" wrapText="1"/>
    </xf>
    <xf numFmtId="0" fontId="7" fillId="0" borderId="16" xfId="3" applyFont="1" applyBorder="1" applyAlignment="1">
      <alignment horizontal="center" vertical="center" wrapText="1"/>
    </xf>
    <xf numFmtId="6" fontId="4" fillId="0" borderId="5" xfId="5" applyNumberFormat="1" applyFont="1" applyBorder="1" applyAlignment="1">
      <alignment horizontal="center" vertical="center" wrapText="1"/>
    </xf>
    <xf numFmtId="2" fontId="4" fillId="0" borderId="5" xfId="5"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0" fontId="4" fillId="0" borderId="44" xfId="0" applyFont="1" applyBorder="1" applyAlignment="1">
      <alignment horizontal="center" vertical="center"/>
    </xf>
    <xf numFmtId="0" fontId="6" fillId="0" borderId="45" xfId="0" applyFont="1" applyBorder="1" applyAlignment="1">
      <alignment horizontal="center" vertical="center"/>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15" fillId="0" borderId="0" xfId="0" applyFont="1" applyAlignment="1">
      <alignment horizontal="center" vertical="center" wrapText="1"/>
    </xf>
    <xf numFmtId="3" fontId="4" fillId="0" borderId="25" xfId="0" applyNumberFormat="1" applyFont="1" applyBorder="1" applyAlignment="1">
      <alignment horizontal="center" vertical="center" wrapText="1"/>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16" xfId="0" applyFont="1" applyBorder="1" applyAlignment="1">
      <alignment horizontal="center" vertical="center"/>
    </xf>
    <xf numFmtId="0" fontId="15" fillId="7" borderId="21" xfId="0" applyFont="1" applyFill="1" applyBorder="1" applyAlignment="1">
      <alignment horizontal="center" vertical="center" wrapText="1"/>
    </xf>
    <xf numFmtId="0" fontId="15" fillId="7" borderId="22" xfId="0" applyFont="1" applyFill="1" applyBorder="1" applyAlignment="1">
      <alignment horizontal="center" vertical="center" wrapText="1"/>
    </xf>
    <xf numFmtId="0" fontId="15" fillId="7" borderId="23"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15" fillId="8" borderId="1"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5" xfId="0" applyFont="1" applyBorder="1" applyAlignment="1">
      <alignment horizontal="center" vertical="center" wrapText="1"/>
    </xf>
    <xf numFmtId="9" fontId="4" fillId="0" borderId="5" xfId="1"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7" xfId="0" applyFont="1" applyBorder="1" applyAlignment="1">
      <alignment horizontal="center" vertical="center" wrapText="1"/>
    </xf>
    <xf numFmtId="6" fontId="4" fillId="0" borderId="24" xfId="5" applyNumberFormat="1" applyFont="1" applyBorder="1" applyAlignment="1">
      <alignment horizontal="center" vertical="center" wrapText="1"/>
    </xf>
    <xf numFmtId="2" fontId="4" fillId="0" borderId="24" xfId="5" applyNumberFormat="1" applyFont="1" applyBorder="1" applyAlignment="1">
      <alignment horizontal="center" vertical="center" wrapText="1"/>
    </xf>
    <xf numFmtId="14" fontId="4" fillId="0" borderId="24" xfId="0" applyNumberFormat="1" applyFont="1" applyBorder="1" applyAlignment="1">
      <alignment horizontal="center" vertical="center" wrapText="1"/>
    </xf>
    <xf numFmtId="9" fontId="4" fillId="0" borderId="24" xfId="1" applyFont="1" applyBorder="1" applyAlignment="1">
      <alignment horizontal="center" vertical="center" wrapText="1"/>
    </xf>
    <xf numFmtId="1" fontId="4" fillId="0" borderId="24" xfId="0" applyNumberFormat="1" applyFont="1" applyBorder="1" applyAlignment="1">
      <alignment horizontal="center" vertical="center" wrapText="1"/>
    </xf>
    <xf numFmtId="8" fontId="4" fillId="0" borderId="24" xfId="5" applyNumberFormat="1" applyFont="1" applyBorder="1" applyAlignment="1">
      <alignment horizontal="center" vertical="center" wrapText="1"/>
    </xf>
    <xf numFmtId="0" fontId="15" fillId="7" borderId="27" xfId="0" applyFont="1" applyFill="1" applyBorder="1" applyAlignment="1">
      <alignment horizontal="center" vertical="center" wrapText="1" shrinkToFit="1"/>
    </xf>
    <xf numFmtId="0" fontId="15" fillId="7" borderId="46" xfId="0" applyFont="1" applyFill="1" applyBorder="1" applyAlignment="1">
      <alignment horizontal="center" vertical="center" wrapText="1"/>
    </xf>
    <xf numFmtId="0" fontId="15" fillId="7" borderId="46" xfId="0" applyFont="1" applyFill="1" applyBorder="1" applyAlignment="1">
      <alignment horizontal="center" vertical="center"/>
    </xf>
    <xf numFmtId="0" fontId="15" fillId="7" borderId="47" xfId="0" applyFont="1" applyFill="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justify" vertical="center"/>
    </xf>
    <xf numFmtId="0" fontId="4" fillId="0" borderId="22" xfId="0" applyFont="1" applyBorder="1" applyAlignment="1">
      <alignment horizontal="center" vertical="center"/>
    </xf>
    <xf numFmtId="0" fontId="15" fillId="7" borderId="0" xfId="0" applyFont="1" applyFill="1" applyAlignment="1">
      <alignment horizontal="center" vertical="center" wrapText="1"/>
    </xf>
    <xf numFmtId="0" fontId="15" fillId="7" borderId="1" xfId="0" applyFont="1" applyFill="1" applyBorder="1" applyAlignment="1">
      <alignment horizontal="center" vertical="center" wrapText="1"/>
    </xf>
    <xf numFmtId="0" fontId="4" fillId="0" borderId="50" xfId="0" applyFont="1" applyBorder="1" applyAlignment="1">
      <alignment horizontal="center" vertical="center" wrapText="1"/>
    </xf>
    <xf numFmtId="8" fontId="4" fillId="0" borderId="5" xfId="5"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0" fontId="15" fillId="8" borderId="52" xfId="0" applyFont="1" applyFill="1" applyBorder="1" applyAlignment="1">
      <alignment horizontal="center" vertical="center" wrapText="1"/>
    </xf>
    <xf numFmtId="0" fontId="4" fillId="0" borderId="53" xfId="0" applyFont="1" applyBorder="1" applyAlignment="1">
      <alignment horizontal="center" vertical="center" wrapText="1"/>
    </xf>
    <xf numFmtId="6" fontId="4" fillId="0" borderId="53" xfId="5" applyNumberFormat="1" applyFont="1" applyBorder="1" applyAlignment="1">
      <alignment horizontal="center" vertical="center" wrapText="1"/>
    </xf>
    <xf numFmtId="1" fontId="4" fillId="0" borderId="53" xfId="0" applyNumberFormat="1" applyFont="1" applyBorder="1" applyAlignment="1">
      <alignment horizontal="center" vertical="center" wrapText="1"/>
    </xf>
    <xf numFmtId="14" fontId="4" fillId="0" borderId="53" xfId="0" applyNumberFormat="1" applyFont="1" applyBorder="1" applyAlignment="1">
      <alignment horizontal="center" vertical="center" wrapText="1"/>
    </xf>
    <xf numFmtId="9" fontId="4" fillId="0" borderId="53" xfId="1" applyFont="1" applyBorder="1" applyAlignment="1">
      <alignment horizontal="center" vertical="center" wrapText="1"/>
    </xf>
    <xf numFmtId="0" fontId="15" fillId="8" borderId="26" xfId="0" applyFont="1" applyFill="1" applyBorder="1" applyAlignment="1">
      <alignment horizontal="center" vertical="center" wrapText="1"/>
    </xf>
    <xf numFmtId="0" fontId="15" fillId="8" borderId="54" xfId="0" applyFont="1" applyFill="1" applyBorder="1" applyAlignment="1">
      <alignment horizontal="center" vertical="center" wrapText="1"/>
    </xf>
    <xf numFmtId="0" fontId="15" fillId="8" borderId="17" xfId="0" applyFont="1" applyFill="1" applyBorder="1" applyAlignment="1">
      <alignment horizontal="center" vertical="center" wrapText="1"/>
    </xf>
    <xf numFmtId="0" fontId="15" fillId="8" borderId="36" xfId="0" applyFont="1" applyFill="1" applyBorder="1" applyAlignment="1">
      <alignment horizontal="center" vertical="center" wrapText="1"/>
    </xf>
    <xf numFmtId="0" fontId="4" fillId="0" borderId="43" xfId="0" applyFont="1" applyBorder="1" applyAlignment="1">
      <alignment horizontal="center" vertical="center" wrapText="1"/>
    </xf>
    <xf numFmtId="0" fontId="16" fillId="0" borderId="0" xfId="0" applyFont="1" applyAlignment="1">
      <alignment horizontal="center" vertical="center" wrapText="1"/>
    </xf>
    <xf numFmtId="0" fontId="15" fillId="7" borderId="28" xfId="0" applyFont="1" applyFill="1" applyBorder="1" applyAlignment="1">
      <alignment horizontal="center" vertical="center" wrapText="1"/>
    </xf>
    <xf numFmtId="0" fontId="15" fillId="7" borderId="30" xfId="0" applyFont="1" applyFill="1" applyBorder="1" applyAlignment="1">
      <alignment horizontal="center" vertical="center" wrapText="1"/>
    </xf>
    <xf numFmtId="0" fontId="7" fillId="0" borderId="21" xfId="3" applyFont="1" applyBorder="1" applyAlignment="1">
      <alignment horizontal="center" vertical="center" wrapText="1"/>
    </xf>
    <xf numFmtId="9" fontId="4" fillId="0" borderId="15" xfId="0" applyNumberFormat="1" applyFont="1" applyBorder="1" applyAlignment="1">
      <alignment horizontal="center" vertical="center" wrapText="1"/>
    </xf>
    <xf numFmtId="0" fontId="15" fillId="7" borderId="24" xfId="0" applyFont="1" applyFill="1" applyBorder="1" applyAlignment="1">
      <alignment horizontal="center" vertical="center" wrapText="1"/>
    </xf>
    <xf numFmtId="3" fontId="4" fillId="0" borderId="1" xfId="0" applyNumberFormat="1" applyFont="1" applyBorder="1" applyAlignment="1">
      <alignment horizontal="center" vertical="center" wrapText="1"/>
    </xf>
    <xf numFmtId="14" fontId="4" fillId="0" borderId="1" xfId="3"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0" fontId="7" fillId="0" borderId="41" xfId="3" applyFont="1" applyBorder="1" applyAlignment="1">
      <alignment horizontal="center" vertical="center" wrapText="1"/>
    </xf>
    <xf numFmtId="0" fontId="4" fillId="0" borderId="2" xfId="0" applyFont="1" applyBorder="1" applyAlignment="1">
      <alignment horizontal="center" vertical="center" wrapText="1"/>
    </xf>
    <xf numFmtId="0" fontId="4" fillId="0" borderId="42" xfId="0" applyFont="1" applyBorder="1" applyAlignment="1">
      <alignment horizontal="center" vertical="center" wrapText="1"/>
    </xf>
    <xf numFmtId="0" fontId="15" fillId="7" borderId="29" xfId="0" applyFont="1" applyFill="1" applyBorder="1" applyAlignment="1">
      <alignment horizontal="center" vertical="center" wrapText="1"/>
    </xf>
    <xf numFmtId="0" fontId="16" fillId="7" borderId="32" xfId="0" applyFont="1" applyFill="1" applyBorder="1" applyAlignment="1">
      <alignment horizontal="center" vertical="center" wrapText="1"/>
    </xf>
    <xf numFmtId="2" fontId="4" fillId="0" borderId="15" xfId="0" applyNumberFormat="1" applyFont="1" applyBorder="1" applyAlignment="1">
      <alignment horizontal="center" vertical="center" wrapText="1"/>
    </xf>
    <xf numFmtId="2" fontId="4" fillId="0" borderId="16" xfId="0" applyNumberFormat="1" applyFont="1" applyBorder="1" applyAlignment="1">
      <alignment horizontal="center" vertical="center" wrapText="1"/>
    </xf>
    <xf numFmtId="0" fontId="16" fillId="7" borderId="40" xfId="0" applyFont="1" applyFill="1" applyBorder="1" applyAlignment="1">
      <alignment horizontal="center" vertical="center" wrapText="1"/>
    </xf>
    <xf numFmtId="14" fontId="4" fillId="0" borderId="22" xfId="0" applyNumberFormat="1" applyFont="1" applyBorder="1" applyAlignment="1">
      <alignment horizontal="center" vertical="center" wrapText="1"/>
    </xf>
    <xf numFmtId="14" fontId="4" fillId="0" borderId="23" xfId="0" applyNumberFormat="1" applyFont="1" applyBorder="1" applyAlignment="1">
      <alignment horizontal="center" vertical="center" wrapText="1"/>
    </xf>
    <xf numFmtId="0" fontId="16" fillId="7" borderId="31" xfId="0" applyFont="1" applyFill="1" applyBorder="1" applyAlignment="1">
      <alignment horizontal="center" vertical="center" wrapText="1"/>
    </xf>
    <xf numFmtId="0" fontId="15" fillId="7" borderId="27" xfId="0" applyFont="1" applyFill="1" applyBorder="1" applyAlignment="1">
      <alignment horizontal="center" vertical="center" wrapText="1"/>
    </xf>
    <xf numFmtId="0" fontId="16" fillId="7" borderId="47" xfId="0" applyFont="1" applyFill="1" applyBorder="1" applyAlignment="1">
      <alignment horizontal="center" vertical="center" wrapText="1"/>
    </xf>
    <xf numFmtId="0" fontId="16" fillId="7" borderId="51" xfId="0" applyFont="1" applyFill="1" applyBorder="1" applyAlignment="1">
      <alignment horizontal="center" vertical="center" wrapText="1"/>
    </xf>
    <xf numFmtId="2" fontId="7" fillId="0" borderId="22" xfId="3" applyNumberFormat="1" applyFont="1" applyBorder="1" applyAlignment="1">
      <alignment horizontal="center" vertical="center" wrapText="1"/>
    </xf>
    <xf numFmtId="0" fontId="7" fillId="0" borderId="15" xfId="3" applyFont="1" applyBorder="1" applyAlignment="1">
      <alignment horizontal="center" vertical="center" wrapText="1"/>
    </xf>
    <xf numFmtId="0" fontId="15" fillId="7" borderId="25" xfId="0" applyFont="1" applyFill="1" applyBorder="1" applyAlignment="1">
      <alignment horizontal="center" vertical="center" wrapText="1"/>
    </xf>
    <xf numFmtId="0" fontId="15" fillId="7" borderId="15" xfId="0" applyFont="1" applyFill="1" applyBorder="1" applyAlignment="1">
      <alignment horizontal="center" vertical="center" wrapText="1"/>
    </xf>
    <xf numFmtId="0" fontId="15" fillId="7" borderId="16" xfId="0" applyFont="1" applyFill="1" applyBorder="1" applyAlignment="1">
      <alignment horizontal="center" vertical="center" wrapText="1"/>
    </xf>
    <xf numFmtId="0" fontId="18" fillId="7" borderId="16" xfId="0" applyFont="1" applyFill="1" applyBorder="1" applyAlignment="1">
      <alignment horizontal="center" vertical="center" wrapText="1"/>
    </xf>
    <xf numFmtId="0" fontId="15" fillId="7" borderId="26" xfId="0" applyFont="1" applyFill="1" applyBorder="1" applyAlignment="1">
      <alignment horizontal="center" vertical="center" wrapText="1"/>
    </xf>
    <xf numFmtId="0" fontId="15" fillId="7" borderId="20" xfId="0" applyFont="1" applyFill="1" applyBorder="1" applyAlignment="1">
      <alignment horizontal="center" vertical="center" wrapText="1"/>
    </xf>
    <xf numFmtId="0" fontId="0" fillId="0" borderId="0" xfId="0" applyAlignment="1">
      <alignment wrapText="1"/>
    </xf>
    <xf numFmtId="0" fontId="15" fillId="7" borderId="35" xfId="0" applyFont="1" applyFill="1" applyBorder="1" applyAlignment="1">
      <alignment horizontal="center" vertical="center" wrapText="1"/>
    </xf>
    <xf numFmtId="0" fontId="15" fillId="7" borderId="36" xfId="0" applyFont="1" applyFill="1" applyBorder="1" applyAlignment="1">
      <alignment horizontal="center" vertical="center" wrapText="1"/>
    </xf>
    <xf numFmtId="0" fontId="4" fillId="0" borderId="39" xfId="0" applyFont="1" applyBorder="1" applyAlignment="1">
      <alignment horizontal="center" vertical="center" wrapText="1"/>
    </xf>
    <xf numFmtId="0" fontId="4" fillId="0" borderId="0" xfId="0" applyFont="1" applyBorder="1" applyAlignment="1">
      <alignment horizontal="center" vertical="center" wrapText="1"/>
    </xf>
    <xf numFmtId="0" fontId="15" fillId="7" borderId="58" xfId="0" applyFont="1" applyFill="1" applyBorder="1" applyAlignment="1">
      <alignment horizontal="center" vertical="center" wrapText="1"/>
    </xf>
    <xf numFmtId="0" fontId="15" fillId="7" borderId="26" xfId="0" applyFont="1" applyFill="1" applyBorder="1" applyAlignment="1">
      <alignment horizontal="center" vertical="center" wrapText="1"/>
    </xf>
    <xf numFmtId="0" fontId="15" fillId="7" borderId="19" xfId="0" applyFont="1" applyFill="1" applyBorder="1" applyAlignment="1">
      <alignment horizontal="center" vertical="center" wrapText="1"/>
    </xf>
    <xf numFmtId="0" fontId="15" fillId="7" borderId="20" xfId="0" applyFont="1" applyFill="1" applyBorder="1" applyAlignment="1">
      <alignment horizontal="center" vertical="center" wrapText="1"/>
    </xf>
    <xf numFmtId="0" fontId="15" fillId="7" borderId="17"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5" fillId="0" borderId="0" xfId="0" applyFont="1" applyAlignment="1">
      <alignment horizontal="center" vertical="center" wrapText="1"/>
    </xf>
    <xf numFmtId="0" fontId="15" fillId="7" borderId="17" xfId="0" applyFont="1" applyFill="1" applyBorder="1" applyAlignment="1">
      <alignment horizontal="center" vertical="center" wrapText="1" shrinkToFit="1"/>
    </xf>
    <xf numFmtId="0" fontId="15" fillId="7" borderId="35" xfId="0" applyFont="1" applyFill="1" applyBorder="1" applyAlignment="1">
      <alignment horizontal="center" vertical="center" wrapText="1" shrinkToFit="1"/>
    </xf>
    <xf numFmtId="0" fontId="15" fillId="7" borderId="36" xfId="0" applyFont="1" applyFill="1" applyBorder="1" applyAlignment="1">
      <alignment horizontal="center" vertical="center" wrapText="1" shrinkToFi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16" xfId="0" applyFont="1" applyBorder="1" applyAlignment="1">
      <alignment horizontal="center" vertical="center"/>
    </xf>
    <xf numFmtId="0" fontId="15" fillId="7" borderId="11" xfId="0" applyFont="1" applyFill="1" applyBorder="1" applyAlignment="1">
      <alignment horizontal="center" vertical="center" wrapText="1"/>
    </xf>
    <xf numFmtId="0" fontId="15" fillId="7" borderId="12" xfId="0" applyFont="1" applyFill="1" applyBorder="1" applyAlignment="1">
      <alignment horizontal="center" vertical="center" wrapText="1"/>
    </xf>
    <xf numFmtId="0" fontId="15" fillId="7"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15" fillId="7" borderId="39" xfId="0" applyFont="1" applyFill="1" applyBorder="1" applyAlignment="1">
      <alignment horizontal="center" vertical="center" wrapText="1"/>
    </xf>
    <xf numFmtId="0" fontId="15" fillId="7" borderId="51" xfId="0" applyFont="1" applyFill="1" applyBorder="1" applyAlignment="1">
      <alignment horizontal="center" vertical="center" wrapText="1"/>
    </xf>
    <xf numFmtId="0" fontId="15" fillId="7" borderId="40"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15" fillId="8"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5" fillId="7" borderId="37" xfId="0" applyFont="1" applyFill="1" applyBorder="1" applyAlignment="1">
      <alignment horizontal="center" vertical="center" wrapText="1"/>
    </xf>
    <xf numFmtId="0" fontId="15" fillId="7" borderId="48"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41" xfId="0" applyFont="1" applyBorder="1" applyAlignment="1">
      <alignment horizontal="center" vertical="center" wrapText="1"/>
    </xf>
    <xf numFmtId="8" fontId="4" fillId="0" borderId="56" xfId="5" applyNumberFormat="1" applyFont="1" applyBorder="1" applyAlignment="1">
      <alignment horizontal="center" vertical="center" wrapText="1"/>
    </xf>
    <xf numFmtId="8" fontId="4" fillId="0" borderId="55" xfId="5" applyNumberFormat="1" applyFont="1" applyBorder="1" applyAlignment="1">
      <alignment horizontal="center" vertical="center" wrapText="1"/>
    </xf>
    <xf numFmtId="8" fontId="4" fillId="0" borderId="57" xfId="5" applyNumberFormat="1" applyFont="1" applyBorder="1" applyAlignment="1">
      <alignment horizontal="center" vertical="center" wrapText="1"/>
    </xf>
    <xf numFmtId="0" fontId="15" fillId="7" borderId="24"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5" fillId="7" borderId="25" xfId="0" applyFont="1" applyFill="1" applyBorder="1" applyAlignment="1">
      <alignment horizontal="center" vertical="center" wrapText="1"/>
    </xf>
    <xf numFmtId="0" fontId="4" fillId="0" borderId="2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25" xfId="0" applyFont="1" applyBorder="1" applyAlignment="1">
      <alignment horizontal="justify" vertical="center" wrapText="1"/>
    </xf>
    <xf numFmtId="0" fontId="18" fillId="7" borderId="14" xfId="0" applyFont="1" applyFill="1" applyBorder="1" applyAlignment="1">
      <alignment horizontal="center" vertical="center" wrapText="1"/>
    </xf>
    <xf numFmtId="0" fontId="18" fillId="7" borderId="15" xfId="0" applyFont="1" applyFill="1" applyBorder="1" applyAlignment="1">
      <alignment horizontal="center" vertical="center" wrapText="1"/>
    </xf>
    <xf numFmtId="0" fontId="15" fillId="7" borderId="33" xfId="0" applyFont="1" applyFill="1" applyBorder="1" applyAlignment="1">
      <alignment horizontal="center" vertical="center" wrapText="1"/>
    </xf>
    <xf numFmtId="0" fontId="15" fillId="7" borderId="34" xfId="0" applyFont="1" applyFill="1" applyBorder="1" applyAlignment="1">
      <alignment horizontal="center" vertical="center" wrapText="1"/>
    </xf>
    <xf numFmtId="0" fontId="15" fillId="7" borderId="44" xfId="3" applyFont="1" applyFill="1" applyBorder="1" applyAlignment="1">
      <alignment horizontal="center" vertical="center" wrapText="1"/>
    </xf>
    <xf numFmtId="0" fontId="15" fillId="7" borderId="0" xfId="3" applyFont="1" applyFill="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15" fillId="7" borderId="21" xfId="0" applyFont="1" applyFill="1" applyBorder="1" applyAlignment="1">
      <alignment horizontal="center" vertical="center" wrapText="1"/>
    </xf>
    <xf numFmtId="0" fontId="15" fillId="7" borderId="22" xfId="0" applyFont="1" applyFill="1" applyBorder="1" applyAlignment="1">
      <alignment horizontal="center" vertical="center" wrapText="1"/>
    </xf>
    <xf numFmtId="0" fontId="15" fillId="7" borderId="23" xfId="0" applyFont="1" applyFill="1" applyBorder="1" applyAlignment="1">
      <alignment horizontal="center" vertical="center" wrapText="1"/>
    </xf>
    <xf numFmtId="0" fontId="6" fillId="9" borderId="26" xfId="0" applyFont="1" applyFill="1" applyBorder="1" applyAlignment="1">
      <alignment horizontal="center" vertical="center" wrapText="1"/>
    </xf>
    <xf numFmtId="0" fontId="6" fillId="9" borderId="19" xfId="0" applyFont="1" applyFill="1" applyBorder="1" applyAlignment="1">
      <alignment horizontal="center" vertical="center" wrapText="1"/>
    </xf>
    <xf numFmtId="0" fontId="6" fillId="9" borderId="20" xfId="0" applyFont="1" applyFill="1" applyBorder="1" applyAlignment="1">
      <alignment horizontal="center" vertical="center" wrapText="1"/>
    </xf>
    <xf numFmtId="0" fontId="15" fillId="7" borderId="44" xfId="0" applyFont="1" applyFill="1" applyBorder="1" applyAlignment="1">
      <alignment horizontal="center" vertical="center" wrapText="1"/>
    </xf>
    <xf numFmtId="0" fontId="15" fillId="7" borderId="0" xfId="0" applyFont="1" applyFill="1" applyAlignment="1">
      <alignment horizontal="center" vertical="center" wrapText="1"/>
    </xf>
    <xf numFmtId="0" fontId="15" fillId="7" borderId="28"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5" fillId="7" borderId="30" xfId="0" applyFont="1" applyFill="1" applyBorder="1" applyAlignment="1">
      <alignment horizontal="center" vertical="center" wrapText="1"/>
    </xf>
    <xf numFmtId="0" fontId="7" fillId="0" borderId="5" xfId="3" applyFont="1" applyBorder="1" applyAlignment="1">
      <alignment horizontal="justify" vertical="center" wrapText="1"/>
    </xf>
    <xf numFmtId="0" fontId="7" fillId="0" borderId="3" xfId="3" applyFont="1" applyBorder="1" applyAlignment="1">
      <alignment horizontal="justify" vertical="center" wrapText="1"/>
    </xf>
    <xf numFmtId="0" fontId="7" fillId="0" borderId="7" xfId="3" applyFont="1" applyBorder="1" applyAlignment="1">
      <alignment horizontal="justify" vertical="center" wrapText="1"/>
    </xf>
    <xf numFmtId="0" fontId="4" fillId="0" borderId="5" xfId="3" applyFont="1" applyBorder="1" applyAlignment="1">
      <alignment horizontal="justify" vertical="center" wrapText="1"/>
    </xf>
    <xf numFmtId="0" fontId="4" fillId="0" borderId="3" xfId="3" applyFont="1" applyBorder="1" applyAlignment="1">
      <alignment horizontal="justify" vertical="center" wrapText="1"/>
    </xf>
    <xf numFmtId="0" fontId="4" fillId="0" borderId="7" xfId="3" applyFont="1" applyBorder="1" applyAlignment="1">
      <alignment horizontal="justify" vertical="center" wrapText="1"/>
    </xf>
    <xf numFmtId="0" fontId="7" fillId="5" borderId="5"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8" fillId="4" borderId="5" xfId="3" applyFont="1" applyFill="1" applyBorder="1" applyAlignment="1">
      <alignment horizontal="center" vertical="center" wrapText="1"/>
    </xf>
    <xf numFmtId="0" fontId="8" fillId="4" borderId="3" xfId="3" applyFont="1" applyFill="1" applyBorder="1" applyAlignment="1">
      <alignment horizontal="center" vertical="center" wrapText="1"/>
    </xf>
    <xf numFmtId="0" fontId="8" fillId="4" borderId="7" xfId="3" applyFont="1" applyFill="1" applyBorder="1" applyAlignment="1">
      <alignment horizontal="center" vertical="center" wrapText="1"/>
    </xf>
    <xf numFmtId="0" fontId="6" fillId="0" borderId="5" xfId="3" applyFont="1" applyBorder="1" applyAlignment="1">
      <alignment horizontal="center" vertical="center" wrapText="1"/>
    </xf>
    <xf numFmtId="0" fontId="6" fillId="0" borderId="7" xfId="3" applyFont="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7" xfId="0" applyFont="1" applyFill="1" applyBorder="1" applyAlignment="1">
      <alignment horizontal="center" vertical="center" wrapText="1"/>
    </xf>
    <xf numFmtId="164" fontId="6" fillId="6" borderId="5" xfId="0" applyNumberFormat="1" applyFont="1" applyFill="1" applyBorder="1" applyAlignment="1">
      <alignment horizontal="center" vertical="center" wrapText="1"/>
    </xf>
    <xf numFmtId="164" fontId="6" fillId="6" borderId="7" xfId="0" applyNumberFormat="1" applyFont="1" applyFill="1" applyBorder="1" applyAlignment="1">
      <alignment horizontal="center" vertical="center" wrapText="1"/>
    </xf>
    <xf numFmtId="0" fontId="8" fillId="0" borderId="4" xfId="3" applyFont="1" applyBorder="1" applyAlignment="1">
      <alignment horizontal="center" vertical="center" wrapText="1"/>
    </xf>
    <xf numFmtId="0" fontId="8" fillId="0" borderId="2" xfId="3" applyFont="1" applyBorder="1" applyAlignment="1">
      <alignment horizontal="center" vertical="center" wrapText="1"/>
    </xf>
    <xf numFmtId="0" fontId="7" fillId="5" borderId="4" xfId="3" applyFont="1" applyFill="1" applyBorder="1" applyAlignment="1">
      <alignment horizontal="center" vertical="center" wrapText="1"/>
    </xf>
    <xf numFmtId="0" fontId="7" fillId="5" borderId="2" xfId="3" applyFont="1" applyFill="1" applyBorder="1" applyAlignment="1">
      <alignment horizontal="center" vertical="center" wrapText="1"/>
    </xf>
    <xf numFmtId="0" fontId="12" fillId="0" borderId="6" xfId="3" applyFont="1" applyBorder="1" applyAlignment="1">
      <alignment horizontal="justify" vertical="center" wrapText="1"/>
    </xf>
    <xf numFmtId="0" fontId="12" fillId="0" borderId="9" xfId="3" applyFont="1" applyBorder="1" applyAlignment="1">
      <alignment horizontal="justify" vertical="center" wrapText="1"/>
    </xf>
    <xf numFmtId="0" fontId="8" fillId="0" borderId="5" xfId="3" applyFont="1" applyBorder="1" applyAlignment="1">
      <alignment horizontal="center" vertical="center" wrapText="1"/>
    </xf>
    <xf numFmtId="0" fontId="8" fillId="0" borderId="7" xfId="3" applyFont="1" applyBorder="1" applyAlignment="1">
      <alignment horizontal="center" vertical="center" wrapText="1"/>
    </xf>
    <xf numFmtId="0" fontId="10" fillId="5" borderId="5" xfId="3" applyFont="1" applyFill="1" applyBorder="1" applyAlignment="1">
      <alignment horizontal="center" vertical="center" wrapText="1"/>
    </xf>
    <xf numFmtId="0" fontId="10" fillId="5" borderId="7" xfId="3" applyFont="1" applyFill="1" applyBorder="1" applyAlignment="1">
      <alignment horizontal="center" vertical="center" wrapText="1"/>
    </xf>
    <xf numFmtId="2" fontId="7" fillId="0" borderId="4" xfId="3" applyNumberFormat="1" applyFont="1" applyBorder="1" applyAlignment="1">
      <alignment horizontal="center" vertical="center" wrapText="1"/>
    </xf>
    <xf numFmtId="2" fontId="7" fillId="0" borderId="2" xfId="3" applyNumberFormat="1" applyFont="1" applyBorder="1" applyAlignment="1">
      <alignment horizontal="center" vertical="center" wrapText="1"/>
    </xf>
    <xf numFmtId="0" fontId="6" fillId="5" borderId="4" xfId="3" applyFont="1" applyFill="1" applyBorder="1" applyAlignment="1">
      <alignment horizontal="center" vertical="center" wrapText="1"/>
    </xf>
    <xf numFmtId="0" fontId="6" fillId="5" borderId="2" xfId="3"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4" fillId="0" borderId="5" xfId="0" applyFont="1" applyBorder="1" applyAlignment="1">
      <alignment horizontal="justify" vertical="center" wrapText="1"/>
    </xf>
    <xf numFmtId="0" fontId="4" fillId="0" borderId="7" xfId="0" applyFont="1" applyBorder="1" applyAlignment="1">
      <alignment horizontal="justify" vertical="center" wrapText="1"/>
    </xf>
    <xf numFmtId="0" fontId="10" fillId="0" borderId="5" xfId="3" applyFont="1" applyBorder="1" applyAlignment="1">
      <alignment horizontal="center" vertical="center" wrapText="1"/>
    </xf>
    <xf numFmtId="0" fontId="10" fillId="0" borderId="3" xfId="3" applyFont="1" applyBorder="1" applyAlignment="1">
      <alignment horizontal="center" vertical="center" wrapText="1"/>
    </xf>
    <xf numFmtId="0" fontId="10" fillId="0" borderId="7" xfId="3" applyFont="1" applyBorder="1" applyAlignment="1">
      <alignment horizontal="center" vertical="center" wrapText="1"/>
    </xf>
    <xf numFmtId="0" fontId="8" fillId="0" borderId="3" xfId="3" applyFont="1" applyBorder="1" applyAlignment="1">
      <alignment horizontal="center" vertical="center" wrapText="1"/>
    </xf>
    <xf numFmtId="0" fontId="6" fillId="0" borderId="3" xfId="0" applyFont="1" applyBorder="1" applyAlignment="1">
      <alignment horizontal="center" vertical="center" wrapText="1"/>
    </xf>
    <xf numFmtId="49" fontId="4" fillId="0" borderId="5" xfId="0" applyNumberFormat="1"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8" fillId="5" borderId="5" xfId="3" applyFont="1" applyFill="1" applyBorder="1" applyAlignment="1">
      <alignment horizontal="center" vertical="center" wrapText="1"/>
    </xf>
    <xf numFmtId="0" fontId="8" fillId="5" borderId="3" xfId="3" applyFont="1" applyFill="1" applyBorder="1" applyAlignment="1">
      <alignment horizontal="center" vertical="center" wrapText="1"/>
    </xf>
    <xf numFmtId="0" fontId="8" fillId="5" borderId="7" xfId="3" applyFont="1" applyFill="1" applyBorder="1" applyAlignment="1">
      <alignment horizontal="center" vertical="center" wrapText="1"/>
    </xf>
    <xf numFmtId="14" fontId="4" fillId="5" borderId="5" xfId="3" applyNumberFormat="1" applyFont="1" applyFill="1" applyBorder="1" applyAlignment="1">
      <alignment horizontal="center" vertical="center" wrapText="1"/>
    </xf>
    <xf numFmtId="14" fontId="4" fillId="5" borderId="7" xfId="3" applyNumberFormat="1" applyFont="1" applyFill="1" applyBorder="1" applyAlignment="1">
      <alignment horizontal="center" vertical="center" wrapText="1"/>
    </xf>
    <xf numFmtId="0" fontId="10" fillId="5" borderId="1" xfId="3" applyFont="1" applyFill="1" applyBorder="1" applyAlignment="1">
      <alignment horizontal="center" vertical="center" wrapText="1"/>
    </xf>
  </cellXfs>
  <cellStyles count="6">
    <cellStyle name="Moneda" xfId="5" builtinId="4"/>
    <cellStyle name="Moneda [0] 2" xfId="2" xr:uid="{00000000-0005-0000-0000-000001000000}"/>
    <cellStyle name="Normal" xfId="0" builtinId="0"/>
    <cellStyle name="Normal 2" xfId="3" xr:uid="{00000000-0005-0000-0000-000003000000}"/>
    <cellStyle name="Porcentaje" xfId="1" builtinId="5"/>
    <cellStyle name="Porcentaje 2" xfId="4" xr:uid="{00000000-0005-0000-0000-000005000000}"/>
  </cellStyles>
  <dxfs count="20">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rgb="FFC00000"/>
      </font>
      <fill>
        <patternFill>
          <bgColor theme="0"/>
        </patternFill>
      </fill>
    </dxf>
    <dxf>
      <font>
        <b/>
        <i val="0"/>
        <color rgb="FFC00000"/>
      </font>
      <fill>
        <patternFill>
          <bgColor theme="0"/>
        </patternFill>
      </fill>
    </dxf>
    <dxf>
      <font>
        <b/>
        <i val="0"/>
        <color theme="0"/>
      </font>
      <fill>
        <patternFill>
          <bgColor rgb="FFC00000"/>
        </patternFill>
      </fill>
    </dxf>
    <dxf>
      <font>
        <b/>
        <i val="0"/>
        <color rgb="FF9C0006"/>
      </font>
      <fill>
        <patternFill patternType="none">
          <bgColor auto="1"/>
        </patternFill>
      </fill>
    </dxf>
  </dxfs>
  <tableStyles count="0" defaultTableStyle="TableStyleMedium9" defaultPivotStyle="PivotStyleLight16"/>
  <colors>
    <mruColors>
      <color rgb="FFE7E6E6"/>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31746</xdr:colOff>
      <xdr:row>1</xdr:row>
      <xdr:rowOff>28573</xdr:rowOff>
    </xdr:from>
    <xdr:to>
      <xdr:col>1</xdr:col>
      <xdr:colOff>1425571</xdr:colOff>
      <xdr:row>3</xdr:row>
      <xdr:rowOff>142873</xdr:rowOff>
    </xdr:to>
    <xdr:pic>
      <xdr:nvPicPr>
        <xdr:cNvPr id="2" name="3 Imagen">
          <a:extLst>
            <a:ext uri="{FF2B5EF4-FFF2-40B4-BE49-F238E27FC236}">
              <a16:creationId xmlns:a16="http://schemas.microsoft.com/office/drawing/2014/main" id="{63C2CF5B-50C2-439C-AFDB-10E669B9E7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46" y="28573"/>
          <a:ext cx="1393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15874</xdr:colOff>
      <xdr:row>1</xdr:row>
      <xdr:rowOff>136522</xdr:rowOff>
    </xdr:from>
    <xdr:to>
      <xdr:col>4</xdr:col>
      <xdr:colOff>1092424</xdr:colOff>
      <xdr:row>3</xdr:row>
      <xdr:rowOff>70379</xdr:rowOff>
    </xdr:to>
    <xdr:pic>
      <xdr:nvPicPr>
        <xdr:cNvPr id="3" name="Imagen 2">
          <a:extLst>
            <a:ext uri="{FF2B5EF4-FFF2-40B4-BE49-F238E27FC236}">
              <a16:creationId xmlns:a16="http://schemas.microsoft.com/office/drawing/2014/main" id="{BDEA6424-20DD-48C2-A359-6C7633FFD4D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7026274" y="136522"/>
          <a:ext cx="1076550" cy="257707"/>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pageSetUpPr fitToPage="1"/>
  </sheetPr>
  <dimension ref="B1:E18"/>
  <sheetViews>
    <sheetView tabSelected="1" view="pageBreakPreview" zoomScaleNormal="100" zoomScaleSheetLayoutView="100" workbookViewId="0">
      <selection activeCell="J7" sqref="J7"/>
    </sheetView>
  </sheetViews>
  <sheetFormatPr baseColWidth="10" defaultColWidth="11.42578125" defaultRowHeight="12.75" x14ac:dyDescent="0.2"/>
  <cols>
    <col min="1" max="1" width="1.7109375" style="1" customWidth="1"/>
    <col min="2" max="2" width="21.7109375" style="1" customWidth="1"/>
    <col min="3" max="3" width="50.7109375" style="1" customWidth="1"/>
    <col min="4" max="4" width="32.7109375" style="2" customWidth="1"/>
    <col min="5" max="5" width="16.7109375" style="2" customWidth="1"/>
    <col min="6" max="6" width="1.7109375" style="1" customWidth="1"/>
    <col min="7" max="16384" width="11.42578125" style="1"/>
  </cols>
  <sheetData>
    <row r="1" spans="2:5" ht="8.1" customHeight="1" thickBot="1" x14ac:dyDescent="0.25"/>
    <row r="2" spans="2:5" ht="12.75" customHeight="1" x14ac:dyDescent="0.2">
      <c r="B2" s="173"/>
      <c r="C2" s="56" t="s">
        <v>0</v>
      </c>
      <c r="D2" s="57" t="s">
        <v>1</v>
      </c>
      <c r="E2" s="176"/>
    </row>
    <row r="3" spans="2:5" ht="12.75" customHeight="1" x14ac:dyDescent="0.2">
      <c r="B3" s="174"/>
      <c r="C3" s="3" t="s">
        <v>2</v>
      </c>
      <c r="D3" s="3" t="s">
        <v>3</v>
      </c>
      <c r="E3" s="177"/>
    </row>
    <row r="4" spans="2:5" ht="12.75" customHeight="1" thickBot="1" x14ac:dyDescent="0.25">
      <c r="B4" s="175"/>
      <c r="C4" s="58" t="s">
        <v>4</v>
      </c>
      <c r="D4" s="58" t="s">
        <v>5</v>
      </c>
      <c r="E4" s="178"/>
    </row>
    <row r="5" spans="2:5" ht="8.1" customHeight="1" thickBot="1" x14ac:dyDescent="0.25">
      <c r="B5" s="169"/>
      <c r="C5" s="169"/>
      <c r="D5" s="169"/>
      <c r="E5" s="169"/>
    </row>
    <row r="6" spans="2:5" ht="12.75" customHeight="1" x14ac:dyDescent="0.2">
      <c r="B6" s="179" t="s">
        <v>18</v>
      </c>
      <c r="C6" s="180"/>
      <c r="D6" s="180"/>
      <c r="E6" s="181"/>
    </row>
    <row r="7" spans="2:5" ht="54" customHeight="1" thickBot="1" x14ac:dyDescent="0.25">
      <c r="B7" s="182" t="s">
        <v>210</v>
      </c>
      <c r="C7" s="183"/>
      <c r="D7" s="183"/>
      <c r="E7" s="184"/>
    </row>
    <row r="8" spans="2:5" ht="8.1" customHeight="1" thickBot="1" x14ac:dyDescent="0.25">
      <c r="B8" s="169"/>
      <c r="C8" s="169"/>
      <c r="D8" s="169"/>
      <c r="E8" s="169"/>
    </row>
    <row r="9" spans="2:5" ht="13.5" thickBot="1" x14ac:dyDescent="0.25">
      <c r="B9" s="164" t="s">
        <v>149</v>
      </c>
      <c r="C9" s="165"/>
      <c r="D9" s="165"/>
      <c r="E9" s="166"/>
    </row>
    <row r="10" spans="2:5" ht="8.1" customHeight="1" thickBot="1" x14ac:dyDescent="0.25"/>
    <row r="11" spans="2:5" ht="15" customHeight="1" thickBot="1" x14ac:dyDescent="0.25">
      <c r="B11" s="170" t="s">
        <v>116</v>
      </c>
      <c r="C11" s="171"/>
      <c r="D11" s="171"/>
      <c r="E11" s="172"/>
    </row>
    <row r="12" spans="2:5" ht="13.5" thickBot="1" x14ac:dyDescent="0.25">
      <c r="B12" s="104" t="s">
        <v>6</v>
      </c>
      <c r="C12" s="105" t="s">
        <v>16</v>
      </c>
      <c r="D12" s="106" t="s">
        <v>9</v>
      </c>
      <c r="E12" s="107" t="s">
        <v>73</v>
      </c>
    </row>
    <row r="13" spans="2:5" x14ac:dyDescent="0.2">
      <c r="B13" s="108">
        <v>1</v>
      </c>
      <c r="C13" s="109" t="s">
        <v>123</v>
      </c>
      <c r="D13" s="110"/>
      <c r="E13" s="81" t="str">
        <f>EXPERIENCIA!E27</f>
        <v>SI</v>
      </c>
    </row>
    <row r="14" spans="2:5" x14ac:dyDescent="0.2">
      <c r="B14" s="52">
        <v>2</v>
      </c>
      <c r="C14" s="47" t="s">
        <v>124</v>
      </c>
      <c r="D14" s="49"/>
      <c r="E14" s="82" t="str">
        <f>'EQUIPO MÍNIMO'!C61</f>
        <v>SI</v>
      </c>
    </row>
    <row r="15" spans="2:5" ht="13.5" thickBot="1" x14ac:dyDescent="0.25">
      <c r="B15" s="53">
        <v>3</v>
      </c>
      <c r="C15" s="54" t="s">
        <v>125</v>
      </c>
      <c r="D15" s="55"/>
      <c r="E15" s="83" t="str">
        <f>EXPERIENCIA!E27</f>
        <v>SI</v>
      </c>
    </row>
    <row r="16" spans="2:5" ht="8.1" customHeight="1" thickBot="1" x14ac:dyDescent="0.25">
      <c r="B16" s="75"/>
      <c r="E16" s="76"/>
    </row>
    <row r="17" spans="2:5" ht="13.5" thickBot="1" x14ac:dyDescent="0.25">
      <c r="B17" s="167" t="s">
        <v>150</v>
      </c>
      <c r="C17" s="168"/>
      <c r="D17" s="50" t="s">
        <v>122</v>
      </c>
      <c r="E17" s="51" t="s">
        <v>7</v>
      </c>
    </row>
    <row r="18" spans="2:5" ht="8.1" customHeight="1" x14ac:dyDescent="0.2"/>
  </sheetData>
  <mergeCells count="9">
    <mergeCell ref="B9:E9"/>
    <mergeCell ref="B17:C17"/>
    <mergeCell ref="B8:E8"/>
    <mergeCell ref="B11:E11"/>
    <mergeCell ref="B2:B4"/>
    <mergeCell ref="E2:E4"/>
    <mergeCell ref="B5:E5"/>
    <mergeCell ref="B6:E6"/>
    <mergeCell ref="B7:E7"/>
  </mergeCells>
  <conditionalFormatting sqref="E13:E15">
    <cfRule type="containsText" dxfId="19" priority="9" operator="containsText" text="NO">
      <formula>NOT(ISERROR(SEARCH("NO",E13)))</formula>
    </cfRule>
  </conditionalFormatting>
  <conditionalFormatting sqref="E17">
    <cfRule type="containsText" dxfId="18" priority="11" operator="containsText" text="NO">
      <formula>NOT(ISERROR(SEARCH("NO",E17)))</formula>
    </cfRule>
  </conditionalFormatting>
  <printOptions horizontalCentered="1"/>
  <pageMargins left="0.78740157480314965" right="0.78740157480314965" top="0.78740157480314965" bottom="0.78740157480314965" header="0.31496062992125984" footer="0.31496062992125984"/>
  <pageSetup scale="97" fitToHeight="0" orientation="landscape" r:id="rId1"/>
  <headerFooter alignWithMargins="0">
    <oddFooter>&amp;C&amp;"-,Normal"&amp;9Este documento es propiedad de la Universidad Distrital Francisco José de Caldas. Prohibida su reproducción por cualquier medio, sin previa autorización.</oddFooter>
  </headerFooter>
  <ignoredErrors>
    <ignoredError sqref="E14"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B1:F45"/>
  <sheetViews>
    <sheetView view="pageBreakPreview" zoomScaleNormal="100" zoomScaleSheetLayoutView="100" workbookViewId="0">
      <selection activeCell="B2" sqref="B2:F2"/>
    </sheetView>
  </sheetViews>
  <sheetFormatPr baseColWidth="10" defaultColWidth="9.140625" defaultRowHeight="12.75" x14ac:dyDescent="0.2"/>
  <cols>
    <col min="1" max="1" width="1.7109375" style="7" customWidth="1"/>
    <col min="2" max="2" width="6.7109375" style="7" customWidth="1"/>
    <col min="3" max="3" width="51" style="7" bestFit="1" customWidth="1"/>
    <col min="4" max="4" width="40.7109375" style="8" customWidth="1"/>
    <col min="5" max="6" width="40.7109375" style="7" customWidth="1"/>
    <col min="7" max="7" width="1.7109375" style="7" customWidth="1"/>
    <col min="8" max="227" width="11.42578125" style="7" customWidth="1"/>
    <col min="228" max="16384" width="9.140625" style="7"/>
  </cols>
  <sheetData>
    <row r="1" spans="2:6" ht="8.1" customHeight="1" thickBot="1" x14ac:dyDescent="0.25"/>
    <row r="2" spans="2:6" ht="12.75" customHeight="1" thickBot="1" x14ac:dyDescent="0.25">
      <c r="B2" s="185" t="s">
        <v>147</v>
      </c>
      <c r="C2" s="186"/>
      <c r="D2" s="186"/>
      <c r="E2" s="186"/>
      <c r="F2" s="187"/>
    </row>
    <row r="3" spans="2:6" ht="80.099999999999994" customHeight="1" thickBot="1" x14ac:dyDescent="0.25">
      <c r="B3" s="188" t="s">
        <v>151</v>
      </c>
      <c r="C3" s="189"/>
      <c r="D3" s="189"/>
      <c r="E3" s="189"/>
      <c r="F3" s="190"/>
    </row>
    <row r="4" spans="2:6" ht="8.1" customHeight="1" thickBot="1" x14ac:dyDescent="0.25">
      <c r="B4" s="77"/>
      <c r="D4" s="7"/>
      <c r="F4" s="78"/>
    </row>
    <row r="5" spans="2:6" ht="15" customHeight="1" thickBot="1" x14ac:dyDescent="0.25">
      <c r="B5" s="185" t="s">
        <v>116</v>
      </c>
      <c r="C5" s="186"/>
      <c r="D5" s="186"/>
      <c r="E5" s="186"/>
      <c r="F5" s="187"/>
    </row>
    <row r="6" spans="2:6" x14ac:dyDescent="0.2">
      <c r="B6" s="84" t="s">
        <v>6</v>
      </c>
      <c r="C6" s="85" t="s">
        <v>14</v>
      </c>
      <c r="D6" s="193" t="s">
        <v>9</v>
      </c>
      <c r="E6" s="194"/>
      <c r="F6" s="86" t="s">
        <v>73</v>
      </c>
    </row>
    <row r="7" spans="2:6" ht="13.5" thickBot="1" x14ac:dyDescent="0.25">
      <c r="B7" s="87" t="s">
        <v>148</v>
      </c>
      <c r="C7" s="88" t="s">
        <v>85</v>
      </c>
      <c r="D7" s="195" t="s">
        <v>152</v>
      </c>
      <c r="E7" s="196"/>
      <c r="F7" s="89" t="s">
        <v>7</v>
      </c>
    </row>
    <row r="8" spans="2:6" ht="8.1" customHeight="1" thickBot="1" x14ac:dyDescent="0.25">
      <c r="B8" s="77"/>
      <c r="D8" s="7"/>
      <c r="F8" s="78"/>
    </row>
    <row r="9" spans="2:6" ht="13.5" thickBot="1" x14ac:dyDescent="0.25">
      <c r="B9" s="122" t="s">
        <v>6</v>
      </c>
      <c r="C9" s="123" t="s">
        <v>15</v>
      </c>
      <c r="D9" s="124" t="s">
        <v>113</v>
      </c>
      <c r="E9" s="125" t="s">
        <v>117</v>
      </c>
      <c r="F9" s="116" t="s">
        <v>73</v>
      </c>
    </row>
    <row r="10" spans="2:6" ht="12.75" customHeight="1" x14ac:dyDescent="0.2">
      <c r="B10" s="94">
        <v>1</v>
      </c>
      <c r="C10" s="97" t="s">
        <v>76</v>
      </c>
      <c r="D10" s="94" t="s">
        <v>153</v>
      </c>
      <c r="E10" s="94" t="s">
        <v>153</v>
      </c>
      <c r="F10" s="117"/>
    </row>
    <row r="11" spans="2:6" ht="30" customHeight="1" x14ac:dyDescent="0.2">
      <c r="B11" s="59">
        <v>2</v>
      </c>
      <c r="C11" s="92" t="s">
        <v>77</v>
      </c>
      <c r="D11" s="59" t="s">
        <v>157</v>
      </c>
      <c r="E11" s="92" t="s">
        <v>162</v>
      </c>
      <c r="F11" s="117"/>
    </row>
    <row r="12" spans="2:6" x14ac:dyDescent="0.2">
      <c r="B12" s="59">
        <v>3</v>
      </c>
      <c r="C12" s="92" t="s">
        <v>99</v>
      </c>
      <c r="D12" s="59" t="s">
        <v>158</v>
      </c>
      <c r="E12" s="92" t="s">
        <v>163</v>
      </c>
      <c r="F12" s="117"/>
    </row>
    <row r="13" spans="2:6" ht="49.5" customHeight="1" x14ac:dyDescent="0.2">
      <c r="B13" s="59">
        <v>4</v>
      </c>
      <c r="C13" s="92" t="s">
        <v>86</v>
      </c>
      <c r="D13" s="59" t="s">
        <v>156</v>
      </c>
      <c r="E13" s="92" t="s">
        <v>161</v>
      </c>
      <c r="F13" s="117" t="s">
        <v>7</v>
      </c>
    </row>
    <row r="14" spans="2:6" x14ac:dyDescent="0.2">
      <c r="B14" s="113">
        <v>5</v>
      </c>
      <c r="C14" s="92" t="s">
        <v>82</v>
      </c>
      <c r="D14" s="103">
        <v>61274792</v>
      </c>
      <c r="E14" s="114">
        <v>597075291</v>
      </c>
      <c r="F14" s="199">
        <f>E16+D16</f>
        <v>782.27920563287273</v>
      </c>
    </row>
    <row r="15" spans="2:6" x14ac:dyDescent="0.2">
      <c r="B15" s="197">
        <v>6</v>
      </c>
      <c r="C15" s="92" t="s">
        <v>100</v>
      </c>
      <c r="D15" s="99">
        <f>D14/1000000</f>
        <v>61.274791999999998</v>
      </c>
      <c r="E15" s="73">
        <f>E14/828116</f>
        <v>721.00441363287268</v>
      </c>
      <c r="F15" s="200"/>
    </row>
    <row r="16" spans="2:6" ht="25.5" x14ac:dyDescent="0.2">
      <c r="B16" s="198"/>
      <c r="C16" s="92" t="s">
        <v>126</v>
      </c>
      <c r="D16" s="99">
        <f>D15*D22</f>
        <v>61.274791999999998</v>
      </c>
      <c r="E16" s="73">
        <f>E15*E22</f>
        <v>721.00441363287268</v>
      </c>
      <c r="F16" s="201"/>
    </row>
    <row r="17" spans="2:6" ht="102" x14ac:dyDescent="0.2">
      <c r="B17" s="59">
        <v>7</v>
      </c>
      <c r="C17" s="92" t="s">
        <v>155</v>
      </c>
      <c r="D17" s="98" t="s">
        <v>159</v>
      </c>
      <c r="E17" s="72" t="s">
        <v>160</v>
      </c>
      <c r="F17" s="118" t="s">
        <v>7</v>
      </c>
    </row>
    <row r="18" spans="2:6" x14ac:dyDescent="0.2">
      <c r="B18" s="59">
        <v>8</v>
      </c>
      <c r="C18" s="92" t="s">
        <v>81</v>
      </c>
      <c r="D18" s="102">
        <v>176</v>
      </c>
      <c r="E18" s="115">
        <v>137</v>
      </c>
      <c r="F18" s="119" t="s">
        <v>7</v>
      </c>
    </row>
    <row r="19" spans="2:6" x14ac:dyDescent="0.2">
      <c r="B19" s="59">
        <v>9</v>
      </c>
      <c r="C19" s="92" t="s">
        <v>78</v>
      </c>
      <c r="D19" s="100">
        <v>44862</v>
      </c>
      <c r="E19" s="74">
        <v>43697</v>
      </c>
      <c r="F19" s="120"/>
    </row>
    <row r="20" spans="2:6" x14ac:dyDescent="0.2">
      <c r="B20" s="59">
        <v>10</v>
      </c>
      <c r="C20" s="92" t="s">
        <v>79</v>
      </c>
      <c r="D20" s="100" t="s">
        <v>154</v>
      </c>
      <c r="E20" s="74">
        <v>43819</v>
      </c>
      <c r="F20" s="120"/>
    </row>
    <row r="21" spans="2:6" x14ac:dyDescent="0.2">
      <c r="B21" s="59">
        <v>11</v>
      </c>
      <c r="C21" s="92" t="s">
        <v>80</v>
      </c>
      <c r="D21" s="100" t="s">
        <v>7</v>
      </c>
      <c r="E21" s="74" t="s">
        <v>7</v>
      </c>
      <c r="F21" s="120" t="s">
        <v>7</v>
      </c>
    </row>
    <row r="22" spans="2:6" x14ac:dyDescent="0.2">
      <c r="B22" s="59">
        <v>12</v>
      </c>
      <c r="C22" s="92" t="s">
        <v>112</v>
      </c>
      <c r="D22" s="101">
        <v>1</v>
      </c>
      <c r="E22" s="93">
        <v>1</v>
      </c>
      <c r="F22" s="121"/>
    </row>
    <row r="23" spans="2:6" x14ac:dyDescent="0.2">
      <c r="B23" s="59">
        <v>13</v>
      </c>
      <c r="C23" s="92" t="s">
        <v>84</v>
      </c>
      <c r="D23" s="59" t="s">
        <v>7</v>
      </c>
      <c r="E23" s="92" t="s">
        <v>7</v>
      </c>
      <c r="F23" s="117" t="s">
        <v>7</v>
      </c>
    </row>
    <row r="24" spans="2:6" ht="12.75" customHeight="1" thickBot="1" x14ac:dyDescent="0.25">
      <c r="B24" s="87">
        <v>14</v>
      </c>
      <c r="C24" s="91" t="s">
        <v>83</v>
      </c>
      <c r="D24" s="87"/>
      <c r="E24" s="91"/>
      <c r="F24" s="126"/>
    </row>
    <row r="25" spans="2:6" ht="12.75" customHeight="1" thickBot="1" x14ac:dyDescent="0.25">
      <c r="B25" s="77"/>
      <c r="D25" s="61" t="s">
        <v>104</v>
      </c>
      <c r="E25" s="188" t="s">
        <v>7</v>
      </c>
      <c r="F25" s="190"/>
    </row>
    <row r="26" spans="2:6" ht="8.1" customHeight="1" thickBot="1" x14ac:dyDescent="0.25">
      <c r="B26" s="77"/>
      <c r="D26" s="7"/>
      <c r="F26" s="78"/>
    </row>
    <row r="27" spans="2:6" ht="13.5" thickBot="1" x14ac:dyDescent="0.25">
      <c r="B27" s="77"/>
      <c r="D27" s="61" t="s">
        <v>103</v>
      </c>
      <c r="E27" s="188" t="s">
        <v>7</v>
      </c>
      <c r="F27" s="190"/>
    </row>
    <row r="28" spans="2:6" ht="8.1" customHeight="1" x14ac:dyDescent="0.2">
      <c r="B28" s="77"/>
      <c r="F28" s="78"/>
    </row>
    <row r="29" spans="2:6" x14ac:dyDescent="0.2">
      <c r="B29" s="202" t="s">
        <v>127</v>
      </c>
      <c r="C29" s="203"/>
      <c r="D29" s="203"/>
      <c r="E29" s="203"/>
      <c r="F29" s="204"/>
    </row>
    <row r="30" spans="2:6" x14ac:dyDescent="0.2">
      <c r="B30" s="205" t="s">
        <v>128</v>
      </c>
      <c r="C30" s="206"/>
      <c r="D30" s="206"/>
      <c r="E30" s="206"/>
      <c r="F30" s="207"/>
    </row>
    <row r="31" spans="2:6" x14ac:dyDescent="0.2">
      <c r="B31" s="62" t="s">
        <v>6</v>
      </c>
      <c r="C31" s="90" t="s">
        <v>14</v>
      </c>
      <c r="D31" s="191" t="s">
        <v>9</v>
      </c>
      <c r="E31" s="191"/>
      <c r="F31" s="63" t="s">
        <v>73</v>
      </c>
    </row>
    <row r="32" spans="2:6" x14ac:dyDescent="0.2">
      <c r="B32" s="197" t="s">
        <v>129</v>
      </c>
      <c r="C32" s="4" t="s">
        <v>130</v>
      </c>
      <c r="D32" s="192" t="s">
        <v>140</v>
      </c>
      <c r="E32" s="192"/>
      <c r="F32" s="60" t="s">
        <v>7</v>
      </c>
    </row>
    <row r="33" spans="2:6" ht="25.5" x14ac:dyDescent="0.2">
      <c r="B33" s="198"/>
      <c r="C33" s="4" t="s">
        <v>131</v>
      </c>
      <c r="D33" s="192" t="s">
        <v>208</v>
      </c>
      <c r="E33" s="192"/>
      <c r="F33" s="60" t="s">
        <v>7</v>
      </c>
    </row>
    <row r="34" spans="2:6" x14ac:dyDescent="0.2">
      <c r="B34" s="202" t="s">
        <v>132</v>
      </c>
      <c r="C34" s="203"/>
      <c r="D34" s="203"/>
      <c r="E34" s="203"/>
      <c r="F34" s="204"/>
    </row>
    <row r="35" spans="2:6" x14ac:dyDescent="0.2">
      <c r="B35" s="205" t="s">
        <v>133</v>
      </c>
      <c r="C35" s="206"/>
      <c r="D35" s="206"/>
      <c r="E35" s="206"/>
      <c r="F35" s="207"/>
    </row>
    <row r="36" spans="2:6" x14ac:dyDescent="0.2">
      <c r="B36" s="62" t="s">
        <v>6</v>
      </c>
      <c r="C36" s="90" t="s">
        <v>14</v>
      </c>
      <c r="D36" s="191" t="s">
        <v>9</v>
      </c>
      <c r="E36" s="191"/>
      <c r="F36" s="63" t="s">
        <v>73</v>
      </c>
    </row>
    <row r="37" spans="2:6" ht="25.5" x14ac:dyDescent="0.2">
      <c r="B37" s="59" t="s">
        <v>134</v>
      </c>
      <c r="C37" s="4" t="s">
        <v>135</v>
      </c>
      <c r="D37" s="192" t="s">
        <v>143</v>
      </c>
      <c r="E37" s="192"/>
      <c r="F37" s="60" t="s">
        <v>7</v>
      </c>
    </row>
    <row r="38" spans="2:6" ht="8.1" customHeight="1" x14ac:dyDescent="0.2">
      <c r="B38" s="77"/>
      <c r="D38" s="7"/>
      <c r="F38" s="78"/>
    </row>
    <row r="39" spans="2:6" x14ac:dyDescent="0.2">
      <c r="B39" s="202" t="s">
        <v>136</v>
      </c>
      <c r="C39" s="203"/>
      <c r="D39" s="203"/>
      <c r="E39" s="203"/>
      <c r="F39" s="204"/>
    </row>
    <row r="40" spans="2:6" x14ac:dyDescent="0.2">
      <c r="B40" s="205" t="s">
        <v>137</v>
      </c>
      <c r="C40" s="206"/>
      <c r="D40" s="206"/>
      <c r="E40" s="206"/>
      <c r="F40" s="207"/>
    </row>
    <row r="41" spans="2:6" x14ac:dyDescent="0.2">
      <c r="B41" s="62" t="s">
        <v>6</v>
      </c>
      <c r="C41" s="90" t="s">
        <v>14</v>
      </c>
      <c r="D41" s="191" t="s">
        <v>9</v>
      </c>
      <c r="E41" s="191"/>
      <c r="F41" s="63" t="s">
        <v>73</v>
      </c>
    </row>
    <row r="42" spans="2:6" x14ac:dyDescent="0.2">
      <c r="B42" s="59" t="s">
        <v>134</v>
      </c>
      <c r="C42" s="4" t="s">
        <v>138</v>
      </c>
      <c r="D42" s="192" t="s">
        <v>209</v>
      </c>
      <c r="E42" s="192"/>
      <c r="F42" s="60" t="s">
        <v>7</v>
      </c>
    </row>
    <row r="43" spans="2:6" ht="8.1" customHeight="1" x14ac:dyDescent="0.2">
      <c r="B43" s="77"/>
      <c r="D43" s="7"/>
      <c r="F43" s="78"/>
    </row>
    <row r="44" spans="2:6" ht="16.5" thickBot="1" x14ac:dyDescent="0.25">
      <c r="B44" s="208" t="str">
        <f>CONSOLIDADO!B17</f>
        <v>OFERENTE: UNION TEMPORAL INNOVA 2025</v>
      </c>
      <c r="C44" s="209"/>
      <c r="D44" s="209" t="s">
        <v>96</v>
      </c>
      <c r="E44" s="209"/>
      <c r="F44" s="155" t="s">
        <v>7</v>
      </c>
    </row>
    <row r="45" spans="2:6" ht="8.1" customHeight="1" x14ac:dyDescent="0.2"/>
  </sheetData>
  <mergeCells count="25">
    <mergeCell ref="B44:C44"/>
    <mergeCell ref="D41:E41"/>
    <mergeCell ref="D42:E42"/>
    <mergeCell ref="D44:E44"/>
    <mergeCell ref="D33:E33"/>
    <mergeCell ref="B34:F34"/>
    <mergeCell ref="B35:F35"/>
    <mergeCell ref="B39:F39"/>
    <mergeCell ref="B40:F40"/>
    <mergeCell ref="B2:F2"/>
    <mergeCell ref="B3:F3"/>
    <mergeCell ref="B5:F5"/>
    <mergeCell ref="D36:E36"/>
    <mergeCell ref="D37:E37"/>
    <mergeCell ref="D6:E6"/>
    <mergeCell ref="D7:E7"/>
    <mergeCell ref="E25:F25"/>
    <mergeCell ref="E27:F27"/>
    <mergeCell ref="B15:B16"/>
    <mergeCell ref="F14:F16"/>
    <mergeCell ref="B29:F29"/>
    <mergeCell ref="B30:F30"/>
    <mergeCell ref="D31:E31"/>
    <mergeCell ref="B32:B33"/>
    <mergeCell ref="D32:E32"/>
  </mergeCells>
  <phoneticPr fontId="0" type="noConversion"/>
  <conditionalFormatting sqref="F7">
    <cfRule type="containsText" dxfId="17" priority="3" operator="containsText" text="NO">
      <formula>NOT(ISERROR(SEARCH("NO",F7)))</formula>
    </cfRule>
  </conditionalFormatting>
  <conditionalFormatting sqref="F32:F33 F37:F38 F42:F43">
    <cfRule type="containsText" dxfId="16" priority="2" operator="containsText" text="NO">
      <formula>NOT(ISERROR(SEARCH("NO",F32)))</formula>
    </cfRule>
  </conditionalFormatting>
  <conditionalFormatting sqref="F44">
    <cfRule type="containsText" dxfId="15" priority="1" operator="containsText" text="NO">
      <formula>NOT(ISERROR(SEARCH("NO",F44)))</formula>
    </cfRule>
  </conditionalFormatting>
  <printOptions horizontalCentered="1"/>
  <pageMargins left="0.78740157480314965" right="0.78740157480314965" top="0.78740157480314965" bottom="0.78740157480314965" header="0.31496062992125984" footer="0.31496062992125984"/>
  <pageSetup scale="66" fitToHeight="0" orientation="landscape" r:id="rId1"/>
  <headerFooter alignWithMargins="0">
    <oddFooter>&amp;C&amp;"-,Normal"&amp;9Este documento es propiedad de la Universidad Distrital Francisco José de Caldas. Prohibida su reproducción por cualquier medio, sin previa autorización.</oddFooter>
  </headerFooter>
  <rowBreaks count="1" manualBreakCount="1">
    <brk id="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B1:F68"/>
  <sheetViews>
    <sheetView view="pageBreakPreview" topLeftCell="A22" zoomScale="115" zoomScaleNormal="115" zoomScaleSheetLayoutView="115" workbookViewId="0">
      <selection activeCell="B3" sqref="B3:E3"/>
    </sheetView>
  </sheetViews>
  <sheetFormatPr baseColWidth="10" defaultColWidth="56.5703125" defaultRowHeight="12.75" x14ac:dyDescent="0.2"/>
  <cols>
    <col min="1" max="1" width="1.42578125" style="7" customWidth="1"/>
    <col min="2" max="2" width="20.7109375" style="7" customWidth="1"/>
    <col min="3" max="5" width="45.7109375" style="7" customWidth="1"/>
    <col min="6" max="6" width="1.7109375" style="7" customWidth="1"/>
    <col min="7" max="16384" width="56.5703125" style="7"/>
  </cols>
  <sheetData>
    <row r="1" spans="2:5" ht="6.75" customHeight="1" x14ac:dyDescent="0.2"/>
    <row r="2" spans="2:5" ht="12.75" customHeight="1" thickBot="1" x14ac:dyDescent="0.25">
      <c r="B2" s="212" t="s">
        <v>146</v>
      </c>
      <c r="C2" s="213"/>
      <c r="D2" s="213"/>
      <c r="E2" s="213"/>
    </row>
    <row r="3" spans="2:5" ht="52.5" customHeight="1" thickBot="1" x14ac:dyDescent="0.25">
      <c r="B3" s="188" t="s">
        <v>106</v>
      </c>
      <c r="C3" s="189"/>
      <c r="D3" s="189"/>
      <c r="E3" s="190"/>
    </row>
    <row r="4" spans="2:5" ht="13.5" thickBot="1" x14ac:dyDescent="0.25">
      <c r="B4" s="128" t="s">
        <v>91</v>
      </c>
      <c r="C4" s="129" t="s">
        <v>118</v>
      </c>
      <c r="D4" s="111" t="s">
        <v>119</v>
      </c>
      <c r="E4" s="111" t="s">
        <v>120</v>
      </c>
    </row>
    <row r="5" spans="2:5" ht="38.25" x14ac:dyDescent="0.2">
      <c r="B5" s="130" t="s">
        <v>26</v>
      </c>
      <c r="C5" s="95" t="s">
        <v>172</v>
      </c>
      <c r="D5" s="95" t="s">
        <v>166</v>
      </c>
      <c r="E5" s="95" t="s">
        <v>171</v>
      </c>
    </row>
    <row r="6" spans="2:5" ht="25.5" x14ac:dyDescent="0.2">
      <c r="B6" s="59" t="s">
        <v>87</v>
      </c>
      <c r="C6" s="4" t="s">
        <v>164</v>
      </c>
      <c r="D6" s="4" t="s">
        <v>169</v>
      </c>
      <c r="E6" s="4" t="s">
        <v>167</v>
      </c>
    </row>
    <row r="7" spans="2:5" ht="67.5" customHeight="1" x14ac:dyDescent="0.2">
      <c r="B7" s="59" t="s">
        <v>94</v>
      </c>
      <c r="C7" s="4" t="s">
        <v>165</v>
      </c>
      <c r="D7" s="4" t="s">
        <v>168</v>
      </c>
      <c r="E7" s="158" t="s">
        <v>170</v>
      </c>
    </row>
    <row r="8" spans="2:5" ht="13.5" thickBot="1" x14ac:dyDescent="0.25">
      <c r="B8" s="87" t="s">
        <v>74</v>
      </c>
      <c r="C8" s="131">
        <v>0.4</v>
      </c>
      <c r="D8" s="131">
        <v>1</v>
      </c>
      <c r="E8" s="65">
        <v>1</v>
      </c>
    </row>
    <row r="9" spans="2:5" ht="8.1" customHeight="1" thickBot="1" x14ac:dyDescent="0.25"/>
    <row r="10" spans="2:5" ht="12.75" customHeight="1" x14ac:dyDescent="0.2">
      <c r="B10" s="216" t="s">
        <v>116</v>
      </c>
      <c r="C10" s="217"/>
      <c r="D10" s="217"/>
      <c r="E10" s="218"/>
    </row>
    <row r="11" spans="2:5" x14ac:dyDescent="0.2">
      <c r="B11" s="132" t="s">
        <v>14</v>
      </c>
      <c r="C11" s="203" t="s">
        <v>9</v>
      </c>
      <c r="D11" s="203"/>
      <c r="E11" s="204"/>
    </row>
    <row r="12" spans="2:5" ht="12.75" customHeight="1" thickBot="1" x14ac:dyDescent="0.25">
      <c r="B12" s="87" t="s">
        <v>90</v>
      </c>
      <c r="C12" s="214" t="s">
        <v>176</v>
      </c>
      <c r="D12" s="214"/>
      <c r="E12" s="215"/>
    </row>
    <row r="13" spans="2:5" ht="8.1" customHeight="1" thickBot="1" x14ac:dyDescent="0.25"/>
    <row r="14" spans="2:5" ht="12.75" customHeight="1" thickBot="1" x14ac:dyDescent="0.25">
      <c r="B14" s="219" t="s">
        <v>139</v>
      </c>
      <c r="C14" s="220"/>
      <c r="D14" s="220"/>
      <c r="E14" s="221"/>
    </row>
    <row r="15" spans="2:5" ht="25.5" x14ac:dyDescent="0.2">
      <c r="B15" s="136" t="s">
        <v>25</v>
      </c>
      <c r="C15" s="137" t="s">
        <v>173</v>
      </c>
      <c r="D15" s="137" t="s">
        <v>187</v>
      </c>
      <c r="E15" s="138" t="s">
        <v>197</v>
      </c>
    </row>
    <row r="16" spans="2:5" x14ac:dyDescent="0.2">
      <c r="B16" s="64" t="s">
        <v>88</v>
      </c>
      <c r="C16" s="133" t="s">
        <v>174</v>
      </c>
      <c r="D16" s="133" t="s">
        <v>188</v>
      </c>
      <c r="E16" s="80" t="s">
        <v>198</v>
      </c>
    </row>
    <row r="17" spans="2:6" ht="13.5" thickBot="1" x14ac:dyDescent="0.25">
      <c r="B17" s="70" t="s">
        <v>26</v>
      </c>
      <c r="C17" s="88" t="s">
        <v>175</v>
      </c>
      <c r="D17" s="88" t="s">
        <v>175</v>
      </c>
      <c r="E17" s="89" t="s">
        <v>201</v>
      </c>
    </row>
    <row r="18" spans="2:6" ht="13.5" thickBot="1" x14ac:dyDescent="0.25">
      <c r="B18" s="224" t="s">
        <v>47</v>
      </c>
      <c r="C18" s="225"/>
      <c r="D18" s="225"/>
      <c r="E18" s="226"/>
    </row>
    <row r="19" spans="2:6" ht="25.5" x14ac:dyDescent="0.2">
      <c r="B19" s="130" t="s">
        <v>101</v>
      </c>
      <c r="C19" s="144">
        <v>36489</v>
      </c>
      <c r="D19" s="144">
        <v>39066</v>
      </c>
      <c r="E19" s="145">
        <v>43398</v>
      </c>
    </row>
    <row r="20" spans="2:6" x14ac:dyDescent="0.2">
      <c r="B20" s="64" t="s">
        <v>49</v>
      </c>
      <c r="C20" s="134">
        <v>45864</v>
      </c>
      <c r="D20" s="134">
        <v>45864</v>
      </c>
      <c r="E20" s="134">
        <v>45864</v>
      </c>
    </row>
    <row r="21" spans="2:6" x14ac:dyDescent="0.2">
      <c r="B21" s="64" t="s">
        <v>144</v>
      </c>
      <c r="C21" s="134" t="s">
        <v>178</v>
      </c>
      <c r="D21" s="134" t="s">
        <v>45</v>
      </c>
      <c r="E21" s="67" t="s">
        <v>45</v>
      </c>
    </row>
    <row r="22" spans="2:6" ht="25.5" x14ac:dyDescent="0.2">
      <c r="B22" s="64" t="s">
        <v>93</v>
      </c>
      <c r="C22" s="135">
        <f>(DAYS360(C19,C20)+1)/30/12</f>
        <v>25.672222222222221</v>
      </c>
      <c r="D22" s="135">
        <f t="shared" ref="D22:E22" si="0">(DAYS360(D19,D20)+1)/30/12</f>
        <v>18.616666666666667</v>
      </c>
      <c r="E22" s="68">
        <f t="shared" si="0"/>
        <v>6.7555555555555555</v>
      </c>
    </row>
    <row r="23" spans="2:6" ht="13.5" thickBot="1" x14ac:dyDescent="0.25">
      <c r="B23" s="70" t="s">
        <v>9</v>
      </c>
      <c r="C23" s="141" t="s">
        <v>177</v>
      </c>
      <c r="D23" s="141" t="s">
        <v>189</v>
      </c>
      <c r="E23" s="142" t="s">
        <v>199</v>
      </c>
    </row>
    <row r="24" spans="2:6" ht="26.25" thickBot="1" x14ac:dyDescent="0.25">
      <c r="B24" s="139" t="s">
        <v>111</v>
      </c>
      <c r="C24" s="146" t="s">
        <v>7</v>
      </c>
      <c r="D24" s="146" t="s">
        <v>7</v>
      </c>
      <c r="E24" s="140" t="s">
        <v>7</v>
      </c>
    </row>
    <row r="25" spans="2:6" ht="8.1" customHeight="1" x14ac:dyDescent="0.2"/>
    <row r="26" spans="2:6" ht="12.75" customHeight="1" thickBot="1" x14ac:dyDescent="0.25">
      <c r="B26" s="222" t="s">
        <v>107</v>
      </c>
      <c r="C26" s="223"/>
      <c r="D26" s="223"/>
      <c r="E26" s="223"/>
    </row>
    <row r="27" spans="2:6" x14ac:dyDescent="0.2">
      <c r="B27" s="130" t="s">
        <v>28</v>
      </c>
      <c r="C27" s="95" t="s">
        <v>142</v>
      </c>
      <c r="D27" s="95" t="s">
        <v>121</v>
      </c>
      <c r="E27" s="96" t="s">
        <v>120</v>
      </c>
    </row>
    <row r="28" spans="2:6" x14ac:dyDescent="0.2">
      <c r="B28" s="64" t="s">
        <v>92</v>
      </c>
      <c r="C28" s="4" t="s">
        <v>183</v>
      </c>
      <c r="D28" s="4" t="s">
        <v>141</v>
      </c>
      <c r="E28" s="60" t="s">
        <v>195</v>
      </c>
    </row>
    <row r="29" spans="2:6" x14ac:dyDescent="0.2">
      <c r="B29" s="64" t="s">
        <v>19</v>
      </c>
      <c r="C29" s="134">
        <v>39344</v>
      </c>
      <c r="D29" s="134">
        <v>41974</v>
      </c>
      <c r="E29" s="134">
        <v>44074</v>
      </c>
    </row>
    <row r="30" spans="2:6" x14ac:dyDescent="0.2">
      <c r="B30" s="64" t="s">
        <v>52</v>
      </c>
      <c r="C30" s="134">
        <v>39405</v>
      </c>
      <c r="D30" s="134">
        <v>42293</v>
      </c>
      <c r="E30" s="134">
        <v>44134</v>
      </c>
      <c r="F30" s="48"/>
    </row>
    <row r="31" spans="2:6" x14ac:dyDescent="0.2">
      <c r="B31" s="64" t="s">
        <v>97</v>
      </c>
      <c r="C31" s="135">
        <f>(DAYS360(C29,C30)+1)/30/12</f>
        <v>0.16944444444444443</v>
      </c>
      <c r="D31" s="135">
        <f t="shared" ref="D31:E31" si="1">(DAYS360(D29,D30)+1)/30/12</f>
        <v>0.87777777777777777</v>
      </c>
      <c r="E31" s="68">
        <f t="shared" si="1"/>
        <v>0.16944444444444443</v>
      </c>
    </row>
    <row r="32" spans="2:6" ht="12.75" customHeight="1" thickBot="1" x14ac:dyDescent="0.25">
      <c r="B32" s="70" t="s">
        <v>9</v>
      </c>
      <c r="C32" s="141" t="s">
        <v>184</v>
      </c>
      <c r="D32" s="141" t="s">
        <v>193</v>
      </c>
      <c r="E32" s="142" t="s">
        <v>206</v>
      </c>
    </row>
    <row r="33" spans="2:5" x14ac:dyDescent="0.2">
      <c r="B33" s="147" t="s">
        <v>145</v>
      </c>
      <c r="C33" s="148" t="s">
        <v>7</v>
      </c>
      <c r="D33" s="149" t="s">
        <v>7</v>
      </c>
      <c r="E33" s="143" t="s">
        <v>7</v>
      </c>
    </row>
    <row r="34" spans="2:5" ht="8.1" customHeight="1" x14ac:dyDescent="0.2">
      <c r="B34" s="79"/>
      <c r="C34" s="127"/>
      <c r="D34" s="127"/>
      <c r="E34" s="127"/>
    </row>
    <row r="35" spans="2:5" ht="12.75" customHeight="1" thickBot="1" x14ac:dyDescent="0.25">
      <c r="B35" s="222" t="s">
        <v>108</v>
      </c>
      <c r="C35" s="223"/>
      <c r="D35" s="223"/>
      <c r="E35" s="223"/>
    </row>
    <row r="36" spans="2:5" x14ac:dyDescent="0.2">
      <c r="B36" s="130" t="s">
        <v>28</v>
      </c>
      <c r="C36" s="95" t="s">
        <v>142</v>
      </c>
      <c r="D36" s="95" t="s">
        <v>121</v>
      </c>
      <c r="E36" s="96" t="s">
        <v>120</v>
      </c>
    </row>
    <row r="37" spans="2:5" x14ac:dyDescent="0.2">
      <c r="B37" s="64" t="s">
        <v>92</v>
      </c>
      <c r="C37" s="4" t="s">
        <v>183</v>
      </c>
      <c r="D37" s="4" t="s">
        <v>183</v>
      </c>
      <c r="E37" s="60" t="s">
        <v>204</v>
      </c>
    </row>
    <row r="38" spans="2:5" x14ac:dyDescent="0.2">
      <c r="B38" s="64" t="s">
        <v>19</v>
      </c>
      <c r="C38" s="134">
        <v>41562</v>
      </c>
      <c r="D38" s="134">
        <v>43019</v>
      </c>
      <c r="E38" s="67">
        <v>44698</v>
      </c>
    </row>
    <row r="39" spans="2:5" x14ac:dyDescent="0.2">
      <c r="B39" s="64" t="s">
        <v>52</v>
      </c>
      <c r="C39" s="134">
        <v>41684</v>
      </c>
      <c r="D39" s="134">
        <v>43091</v>
      </c>
      <c r="E39" s="67">
        <v>45230</v>
      </c>
    </row>
    <row r="40" spans="2:5" x14ac:dyDescent="0.2">
      <c r="B40" s="64" t="s">
        <v>97</v>
      </c>
      <c r="C40" s="135">
        <f>(DAYS360(C38,C39)+1)/30/12</f>
        <v>0.33333333333333331</v>
      </c>
      <c r="D40" s="135">
        <f t="shared" ref="D40" si="2">(DAYS360(D38,D39)+1)/30/12</f>
        <v>0.19999999999999998</v>
      </c>
      <c r="E40" s="68">
        <f t="shared" ref="E40" si="3">(DAYS360(E38,E39)+1)/30/12</f>
        <v>1.4583333333333333</v>
      </c>
    </row>
    <row r="41" spans="2:5" ht="13.5" thickBot="1" x14ac:dyDescent="0.25">
      <c r="B41" s="70" t="s">
        <v>9</v>
      </c>
      <c r="C41" s="141" t="s">
        <v>185</v>
      </c>
      <c r="D41" s="141" t="s">
        <v>194</v>
      </c>
      <c r="E41" s="142" t="s">
        <v>205</v>
      </c>
    </row>
    <row r="42" spans="2:5" x14ac:dyDescent="0.2">
      <c r="B42" s="147" t="s">
        <v>145</v>
      </c>
      <c r="C42" s="148" t="s">
        <v>7</v>
      </c>
      <c r="D42" s="149"/>
      <c r="E42" s="143"/>
    </row>
    <row r="43" spans="2:5" ht="9.9499999999999993" customHeight="1" x14ac:dyDescent="0.2">
      <c r="B43" s="16"/>
    </row>
    <row r="44" spans="2:5" ht="12.75" customHeight="1" thickBot="1" x14ac:dyDescent="0.25">
      <c r="B44" s="222" t="s">
        <v>114</v>
      </c>
      <c r="C44" s="223"/>
      <c r="D44" s="223"/>
      <c r="E44" s="223"/>
    </row>
    <row r="45" spans="2:5" x14ac:dyDescent="0.2">
      <c r="B45" s="130" t="s">
        <v>28</v>
      </c>
      <c r="C45" s="95" t="s">
        <v>142</v>
      </c>
      <c r="D45" s="95" t="s">
        <v>121</v>
      </c>
      <c r="E45" s="96" t="s">
        <v>120</v>
      </c>
    </row>
    <row r="46" spans="2:5" x14ac:dyDescent="0.2">
      <c r="B46" s="64" t="s">
        <v>92</v>
      </c>
      <c r="C46" s="4" t="s">
        <v>183</v>
      </c>
      <c r="D46" s="4" t="s">
        <v>195</v>
      </c>
      <c r="E46" s="60" t="s">
        <v>141</v>
      </c>
    </row>
    <row r="47" spans="2:5" x14ac:dyDescent="0.2">
      <c r="B47" s="64" t="s">
        <v>19</v>
      </c>
      <c r="C47" s="134">
        <v>43019</v>
      </c>
      <c r="D47" s="134">
        <v>44074</v>
      </c>
      <c r="E47" s="67">
        <v>45271</v>
      </c>
    </row>
    <row r="48" spans="2:5" x14ac:dyDescent="0.2">
      <c r="B48" s="64" t="s">
        <v>52</v>
      </c>
      <c r="C48" s="134">
        <v>43091</v>
      </c>
      <c r="D48" s="134">
        <v>44134</v>
      </c>
      <c r="E48" s="67">
        <v>45435</v>
      </c>
    </row>
    <row r="49" spans="2:5" x14ac:dyDescent="0.2">
      <c r="B49" s="64" t="s">
        <v>97</v>
      </c>
      <c r="C49" s="135">
        <f>(DAYS360(C47,C48)+1)/30/12</f>
        <v>0.19999999999999998</v>
      </c>
      <c r="D49" s="135">
        <f t="shared" ref="D49:E49" si="4">(DAYS360(D47,D48)+1)/30/12</f>
        <v>0.16944444444444443</v>
      </c>
      <c r="E49" s="68">
        <f t="shared" si="4"/>
        <v>0.45277777777777778</v>
      </c>
    </row>
    <row r="50" spans="2:5" ht="13.5" thickBot="1" x14ac:dyDescent="0.25">
      <c r="B50" s="70" t="s">
        <v>9</v>
      </c>
      <c r="C50" s="141" t="s">
        <v>186</v>
      </c>
      <c r="D50" s="141" t="s">
        <v>196</v>
      </c>
      <c r="E50" s="142" t="s">
        <v>207</v>
      </c>
    </row>
    <row r="51" spans="2:5" x14ac:dyDescent="0.2">
      <c r="B51" s="147" t="s">
        <v>145</v>
      </c>
      <c r="C51" s="148" t="s">
        <v>7</v>
      </c>
      <c r="D51" s="149"/>
      <c r="E51" s="143"/>
    </row>
    <row r="52" spans="2:5" ht="9.9499999999999993" customHeight="1" x14ac:dyDescent="0.2">
      <c r="B52" s="79"/>
      <c r="C52" s="127"/>
      <c r="D52" s="127"/>
      <c r="E52" s="127"/>
    </row>
    <row r="53" spans="2:5" ht="12.75" customHeight="1" thickBot="1" x14ac:dyDescent="0.25">
      <c r="B53" s="210" t="s">
        <v>98</v>
      </c>
      <c r="C53" s="211"/>
      <c r="D53" s="211"/>
      <c r="E53" s="211"/>
    </row>
    <row r="54" spans="2:5" x14ac:dyDescent="0.2">
      <c r="B54" s="130" t="s">
        <v>115</v>
      </c>
      <c r="C54" s="150">
        <f>C49+C40+C31</f>
        <v>0.70277777777777772</v>
      </c>
      <c r="D54" s="150">
        <f t="shared" ref="D54:E54" si="5">D49+D40+D31</f>
        <v>1.2472222222222222</v>
      </c>
      <c r="E54" s="150">
        <f t="shared" si="5"/>
        <v>2.0805555555555553</v>
      </c>
    </row>
    <row r="55" spans="2:5" x14ac:dyDescent="0.2">
      <c r="B55" s="64" t="s">
        <v>75</v>
      </c>
      <c r="C55" s="13" t="s">
        <v>177</v>
      </c>
      <c r="D55" s="13" t="s">
        <v>189</v>
      </c>
      <c r="E55" s="69" t="s">
        <v>199</v>
      </c>
    </row>
    <row r="56" spans="2:5" x14ac:dyDescent="0.2">
      <c r="B56" s="64" t="s">
        <v>102</v>
      </c>
      <c r="C56" s="13" t="s">
        <v>179</v>
      </c>
      <c r="D56" s="13" t="s">
        <v>190</v>
      </c>
      <c r="E56" s="69" t="s">
        <v>200</v>
      </c>
    </row>
    <row r="57" spans="2:5" x14ac:dyDescent="0.2">
      <c r="B57" s="64" t="s">
        <v>109</v>
      </c>
      <c r="C57" s="13" t="s">
        <v>180</v>
      </c>
      <c r="D57" s="13" t="s">
        <v>192</v>
      </c>
      <c r="E57" s="69" t="s">
        <v>202</v>
      </c>
    </row>
    <row r="58" spans="2:5" x14ac:dyDescent="0.2">
      <c r="B58" s="64" t="s">
        <v>110</v>
      </c>
      <c r="C58" s="13" t="s">
        <v>181</v>
      </c>
      <c r="D58" s="13" t="s">
        <v>191</v>
      </c>
      <c r="E58" s="69" t="s">
        <v>203</v>
      </c>
    </row>
    <row r="59" spans="2:5" ht="13.5" thickBot="1" x14ac:dyDescent="0.25">
      <c r="B59" s="70" t="s">
        <v>105</v>
      </c>
      <c r="C59" s="151" t="s">
        <v>182</v>
      </c>
      <c r="D59" s="151" t="s">
        <v>182</v>
      </c>
      <c r="E59" s="71" t="s">
        <v>182</v>
      </c>
    </row>
    <row r="60" spans="2:5" ht="8.1" customHeight="1" thickBot="1" x14ac:dyDescent="0.25"/>
    <row r="61" spans="2:5" ht="26.25" thickBot="1" x14ac:dyDescent="0.25">
      <c r="B61" s="156" t="s">
        <v>95</v>
      </c>
      <c r="C61" s="157" t="s">
        <v>7</v>
      </c>
      <c r="D61" s="159" t="s">
        <v>7</v>
      </c>
      <c r="E61" s="160" t="s">
        <v>7</v>
      </c>
    </row>
    <row r="62" spans="2:5" ht="8.1" customHeight="1" thickBot="1" x14ac:dyDescent="0.25"/>
    <row r="63" spans="2:5" x14ac:dyDescent="0.2">
      <c r="B63" s="161"/>
      <c r="C63" s="84" t="s">
        <v>89</v>
      </c>
      <c r="D63" s="85" t="s">
        <v>89</v>
      </c>
      <c r="E63" s="86" t="s">
        <v>89</v>
      </c>
    </row>
    <row r="64" spans="2:5" x14ac:dyDescent="0.2">
      <c r="B64" s="77"/>
      <c r="C64" s="132" t="s">
        <v>103</v>
      </c>
      <c r="D64" s="112" t="s">
        <v>103</v>
      </c>
      <c r="E64" s="152" t="s">
        <v>103</v>
      </c>
    </row>
    <row r="65" spans="2:5" ht="13.5" thickBot="1" x14ac:dyDescent="0.25">
      <c r="B65" s="77"/>
      <c r="C65" s="66" t="s">
        <v>96</v>
      </c>
      <c r="D65" s="153" t="s">
        <v>96</v>
      </c>
      <c r="E65" s="154" t="s">
        <v>96</v>
      </c>
    </row>
    <row r="66" spans="2:5" ht="8.1" customHeight="1" x14ac:dyDescent="0.2">
      <c r="B66" s="77"/>
      <c r="C66" s="78"/>
      <c r="D66" s="162"/>
      <c r="E66" s="78"/>
    </row>
    <row r="67" spans="2:5" ht="13.5" thickBot="1" x14ac:dyDescent="0.25">
      <c r="B67" s="210" t="str">
        <f>CONSOLIDADO!B17</f>
        <v>OFERENTE: UNION TEMPORAL INNOVA 2025</v>
      </c>
      <c r="C67" s="211"/>
      <c r="D67" s="211"/>
      <c r="E67" s="163" t="s">
        <v>7</v>
      </c>
    </row>
    <row r="68" spans="2:5" ht="8.1" customHeight="1" x14ac:dyDescent="0.2"/>
  </sheetData>
  <mergeCells count="12">
    <mergeCell ref="B53:E53"/>
    <mergeCell ref="B67:D67"/>
    <mergeCell ref="B2:E2"/>
    <mergeCell ref="C12:E12"/>
    <mergeCell ref="C11:E11"/>
    <mergeCell ref="B10:E10"/>
    <mergeCell ref="B14:E14"/>
    <mergeCell ref="B26:E26"/>
    <mergeCell ref="B35:E35"/>
    <mergeCell ref="B44:E44"/>
    <mergeCell ref="B3:E3"/>
    <mergeCell ref="B18:E18"/>
  </mergeCells>
  <phoneticPr fontId="3" type="noConversion"/>
  <conditionalFormatting sqref="C24 C25:E25 C61:E61">
    <cfRule type="containsText" dxfId="14" priority="56" operator="containsText" text="NO">
      <formula>NOT(ISERROR(SEARCH("NO",C24)))</formula>
    </cfRule>
  </conditionalFormatting>
  <conditionalFormatting sqref="C33:E34">
    <cfRule type="containsText" dxfId="13" priority="49" operator="containsText" text="NO">
      <formula>NOT(ISERROR(SEARCH("NO",C33)))</formula>
    </cfRule>
  </conditionalFormatting>
  <conditionalFormatting sqref="C42:E42">
    <cfRule type="containsText" dxfId="12" priority="5" operator="containsText" text="NO">
      <formula>NOT(ISERROR(SEARCH("NO",C42)))</formula>
    </cfRule>
  </conditionalFormatting>
  <conditionalFormatting sqref="C51:E52">
    <cfRule type="containsText" dxfId="11" priority="4" operator="containsText" text="NO">
      <formula>NOT(ISERROR(SEARCH("NO",C51)))</formula>
    </cfRule>
  </conditionalFormatting>
  <conditionalFormatting sqref="C63:E64">
    <cfRule type="containsText" dxfId="10" priority="1" operator="containsText" text="NO">
      <formula>NOT(ISERROR(SEARCH("NO",C63)))</formula>
    </cfRule>
  </conditionalFormatting>
  <conditionalFormatting sqref="E67">
    <cfRule type="containsText" dxfId="9" priority="25" operator="containsText" text="NO">
      <formula>NOT(ISERROR(SEARCH("NO",E67)))</formula>
    </cfRule>
  </conditionalFormatting>
  <printOptions horizontalCentered="1"/>
  <pageMargins left="0.78740157480314965" right="0.78740157480314965" top="0.78740157480314965" bottom="0.78740157480314965" header="0.31496062992125984" footer="0.31496062992125984"/>
  <pageSetup scale="76" fitToHeight="0" orientation="landscape" r:id="rId1"/>
  <headerFooter>
    <oddFooter>&amp;C&amp;"-,Normal"&amp;9Este documento es propiedad de la Universidad Distrital Francisco José de Caldas. Prohibida su reproducción por cualquier medio, sin previa autorización.</oddFooter>
  </headerFooter>
  <rowBreaks count="1" manualBreakCount="1">
    <brk id="3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pageSetUpPr fitToPage="1"/>
  </sheetPr>
  <dimension ref="A1:H130"/>
  <sheetViews>
    <sheetView view="pageBreakPreview" topLeftCell="A110" zoomScale="115" zoomScaleNormal="115" zoomScaleSheetLayoutView="115" workbookViewId="0">
      <selection activeCell="F127" sqref="F127"/>
    </sheetView>
  </sheetViews>
  <sheetFormatPr baseColWidth="10" defaultColWidth="11.42578125" defaultRowHeight="12.75" x14ac:dyDescent="0.2"/>
  <cols>
    <col min="1" max="1" width="9.140625" style="9" bestFit="1" customWidth="1"/>
    <col min="2" max="2" width="30.28515625" style="9" customWidth="1"/>
    <col min="3" max="3" width="31.5703125" style="9" bestFit="1" customWidth="1"/>
    <col min="4" max="4" width="31.140625" style="9" bestFit="1" customWidth="1"/>
    <col min="5" max="5" width="19.42578125" style="9" bestFit="1" customWidth="1"/>
    <col min="6" max="6" width="33" style="9" customWidth="1"/>
    <col min="7" max="7" width="11.85546875" style="9" customWidth="1"/>
    <col min="8" max="16384" width="11.42578125" style="9"/>
  </cols>
  <sheetData>
    <row r="1" spans="1:8" ht="12.75" customHeight="1" x14ac:dyDescent="0.2">
      <c r="A1" s="261" t="s">
        <v>17</v>
      </c>
      <c r="B1" s="262"/>
      <c r="C1" s="262"/>
      <c r="D1" s="262"/>
      <c r="E1" s="262"/>
      <c r="F1" s="262"/>
      <c r="G1" s="263"/>
    </row>
    <row r="2" spans="1:8" x14ac:dyDescent="0.2">
      <c r="A2" s="259"/>
      <c r="B2" s="270"/>
      <c r="C2" s="270"/>
      <c r="D2" s="270"/>
      <c r="E2" s="270"/>
      <c r="F2" s="270"/>
      <c r="G2" s="260"/>
    </row>
    <row r="3" spans="1:8" ht="12.75" customHeight="1" x14ac:dyDescent="0.2">
      <c r="A3" s="261" t="s">
        <v>13</v>
      </c>
      <c r="B3" s="262"/>
      <c r="C3" s="262"/>
      <c r="D3" s="262"/>
      <c r="E3" s="262"/>
      <c r="F3" s="262"/>
      <c r="G3" s="263"/>
    </row>
    <row r="4" spans="1:8" x14ac:dyDescent="0.2">
      <c r="A4" s="271" t="e">
        <f>#REF!</f>
        <v>#REF!</v>
      </c>
      <c r="B4" s="272"/>
      <c r="C4" s="272"/>
      <c r="D4" s="272"/>
      <c r="E4" s="272"/>
      <c r="F4" s="272"/>
      <c r="G4" s="273"/>
    </row>
    <row r="5" spans="1:8" x14ac:dyDescent="0.2">
      <c r="A5" s="274" t="e">
        <f>#REF!</f>
        <v>#REF!</v>
      </c>
      <c r="B5" s="272"/>
      <c r="C5" s="272"/>
      <c r="D5" s="272"/>
      <c r="E5" s="272"/>
      <c r="F5" s="272"/>
      <c r="G5" s="273"/>
    </row>
    <row r="7" spans="1:8" ht="12.75" customHeight="1" x14ac:dyDescent="0.2">
      <c r="A7" s="235" t="s">
        <v>44</v>
      </c>
      <c r="B7" s="236"/>
      <c r="C7" s="236"/>
      <c r="D7" s="236"/>
      <c r="E7" s="236"/>
      <c r="F7" s="236"/>
      <c r="G7" s="237"/>
    </row>
    <row r="8" spans="1:8" ht="12.75" customHeight="1" x14ac:dyDescent="0.2">
      <c r="A8" s="261" t="s">
        <v>12</v>
      </c>
      <c r="B8" s="262"/>
      <c r="C8" s="262"/>
      <c r="D8" s="262"/>
      <c r="E8" s="262"/>
      <c r="F8" s="262"/>
      <c r="G8" s="263"/>
    </row>
    <row r="9" spans="1:8" x14ac:dyDescent="0.2">
      <c r="A9" s="6" t="s">
        <v>6</v>
      </c>
      <c r="B9" s="259" t="s">
        <v>14</v>
      </c>
      <c r="C9" s="260"/>
      <c r="D9" s="5" t="s">
        <v>7</v>
      </c>
      <c r="E9" s="5" t="s">
        <v>8</v>
      </c>
      <c r="F9" s="259" t="s">
        <v>9</v>
      </c>
      <c r="G9" s="260"/>
    </row>
    <row r="10" spans="1:8" ht="47.25" customHeight="1" x14ac:dyDescent="0.2">
      <c r="A10" s="4">
        <v>1</v>
      </c>
      <c r="B10" s="259" t="s">
        <v>38</v>
      </c>
      <c r="C10" s="260"/>
      <c r="D10" s="5" t="s">
        <v>10</v>
      </c>
      <c r="E10" s="5"/>
      <c r="F10" s="264"/>
      <c r="G10" s="265"/>
      <c r="H10" s="29"/>
    </row>
    <row r="11" spans="1:8" x14ac:dyDescent="0.2">
      <c r="A11" s="7"/>
      <c r="B11" s="8"/>
      <c r="C11" s="8"/>
      <c r="D11" s="8"/>
      <c r="E11" s="8"/>
      <c r="F11" s="33"/>
      <c r="G11" s="33"/>
      <c r="H11" s="29"/>
    </row>
    <row r="12" spans="1:8" ht="12.75" customHeight="1" x14ac:dyDescent="0.2">
      <c r="A12" s="235" t="s">
        <v>63</v>
      </c>
      <c r="B12" s="236"/>
      <c r="C12" s="236"/>
      <c r="D12" s="236"/>
      <c r="E12" s="236"/>
      <c r="F12" s="236"/>
      <c r="G12" s="237"/>
      <c r="H12" s="29"/>
    </row>
    <row r="13" spans="1:8" ht="25.5" x14ac:dyDescent="0.2">
      <c r="A13" s="10" t="s">
        <v>21</v>
      </c>
      <c r="B13" s="10" t="s">
        <v>20</v>
      </c>
      <c r="C13" s="10" t="s">
        <v>26</v>
      </c>
      <c r="D13" s="10" t="s">
        <v>24</v>
      </c>
      <c r="E13" s="10" t="s">
        <v>22</v>
      </c>
      <c r="F13" s="238" t="s">
        <v>23</v>
      </c>
      <c r="G13" s="239"/>
      <c r="H13" s="29"/>
    </row>
    <row r="14" spans="1:8" ht="192.75" customHeight="1" x14ac:dyDescent="0.2">
      <c r="A14" s="11">
        <v>1</v>
      </c>
      <c r="B14" s="11"/>
      <c r="C14" s="17"/>
      <c r="D14" s="11"/>
      <c r="E14" s="18"/>
      <c r="F14" s="230"/>
      <c r="G14" s="232"/>
      <c r="H14" s="29"/>
    </row>
    <row r="15" spans="1:8" x14ac:dyDescent="0.2">
      <c r="A15" s="7"/>
      <c r="B15" s="8"/>
      <c r="C15" s="8"/>
      <c r="D15" s="8"/>
      <c r="E15" s="8"/>
      <c r="F15" s="33"/>
      <c r="G15" s="33"/>
      <c r="H15" s="29"/>
    </row>
    <row r="16" spans="1:8" ht="12.75" customHeight="1" x14ac:dyDescent="0.2">
      <c r="A16" s="235" t="s">
        <v>50</v>
      </c>
      <c r="B16" s="236"/>
      <c r="C16" s="236"/>
      <c r="D16" s="236"/>
      <c r="E16" s="236"/>
      <c r="F16" s="236"/>
      <c r="G16" s="237"/>
      <c r="H16" s="29"/>
    </row>
    <row r="17" spans="1:8" x14ac:dyDescent="0.2">
      <c r="A17" s="12" t="s">
        <v>27</v>
      </c>
      <c r="B17" s="12" t="s">
        <v>25</v>
      </c>
      <c r="C17" s="12" t="s">
        <v>26</v>
      </c>
      <c r="D17" s="12" t="s">
        <v>37</v>
      </c>
      <c r="E17" s="12" t="s">
        <v>49</v>
      </c>
      <c r="F17" s="12" t="s">
        <v>57</v>
      </c>
      <c r="G17" s="10" t="s">
        <v>11</v>
      </c>
      <c r="H17" s="29"/>
    </row>
    <row r="18" spans="1:8" x14ac:dyDescent="0.2">
      <c r="A18" s="245">
        <v>1</v>
      </c>
      <c r="B18" s="247"/>
      <c r="C18" s="22"/>
      <c r="D18" s="39"/>
      <c r="E18" s="40"/>
      <c r="F18" s="41">
        <f>(DAYS360(D18,E18)+1)/30/12</f>
        <v>2.7777777777777779E-3</v>
      </c>
      <c r="G18" s="35" t="str">
        <f>IF(F18&gt;=5,"CUMPLE","NO CUMPLE")</f>
        <v>NO CUMPLE</v>
      </c>
      <c r="H18" s="29"/>
    </row>
    <row r="19" spans="1:8" x14ac:dyDescent="0.2">
      <c r="A19" s="246"/>
      <c r="B19" s="248"/>
      <c r="C19" s="38"/>
      <c r="D19" s="42"/>
      <c r="E19" s="43"/>
      <c r="F19" s="44"/>
      <c r="G19" s="36"/>
      <c r="H19" s="29"/>
    </row>
    <row r="20" spans="1:8" ht="12.75" customHeight="1" x14ac:dyDescent="0.2">
      <c r="A20" s="249" t="s">
        <v>51</v>
      </c>
      <c r="B20" s="250"/>
      <c r="C20" s="250"/>
      <c r="D20" s="250"/>
      <c r="E20" s="250"/>
      <c r="F20" s="250"/>
      <c r="G20" s="250"/>
      <c r="H20" s="29"/>
    </row>
    <row r="21" spans="1:8" x14ac:dyDescent="0.2">
      <c r="G21" s="21"/>
      <c r="H21" s="29"/>
    </row>
    <row r="22" spans="1:8" ht="12.75" customHeight="1" x14ac:dyDescent="0.2">
      <c r="A22" s="235" t="s">
        <v>60</v>
      </c>
      <c r="B22" s="236"/>
      <c r="C22" s="236"/>
      <c r="D22" s="236"/>
      <c r="E22" s="236"/>
      <c r="F22" s="236"/>
      <c r="G22" s="237"/>
      <c r="H22" s="29"/>
    </row>
    <row r="23" spans="1:8" x14ac:dyDescent="0.2">
      <c r="A23" s="12" t="s">
        <v>6</v>
      </c>
      <c r="B23" s="12" t="s">
        <v>28</v>
      </c>
      <c r="C23" s="251" t="s">
        <v>29</v>
      </c>
      <c r="D23" s="252"/>
      <c r="E23" s="12" t="s">
        <v>19</v>
      </c>
      <c r="F23" s="12" t="s">
        <v>52</v>
      </c>
      <c r="G23" s="12" t="s">
        <v>58</v>
      </c>
      <c r="H23" s="29"/>
    </row>
    <row r="24" spans="1:8" x14ac:dyDescent="0.2">
      <c r="A24" s="31">
        <v>1</v>
      </c>
      <c r="B24" s="31"/>
      <c r="C24" s="253"/>
      <c r="D24" s="254"/>
      <c r="E24" s="45"/>
      <c r="F24" s="45"/>
      <c r="G24" s="46">
        <f>(DAYS360(E24,F24)+1)/30/12</f>
        <v>2.7777777777777779E-3</v>
      </c>
      <c r="H24" s="29"/>
    </row>
    <row r="25" spans="1:8" x14ac:dyDescent="0.2">
      <c r="A25" s="31">
        <v>2</v>
      </c>
      <c r="B25" s="31"/>
      <c r="C25" s="253"/>
      <c r="D25" s="254"/>
      <c r="E25" s="45"/>
      <c r="F25" s="45"/>
      <c r="G25" s="46">
        <f>(DAYS360(E25,F25)+1)/30/12</f>
        <v>2.7777777777777779E-3</v>
      </c>
      <c r="H25" s="29"/>
    </row>
    <row r="26" spans="1:8" x14ac:dyDescent="0.2">
      <c r="A26" s="31">
        <v>3</v>
      </c>
      <c r="B26" s="31"/>
      <c r="C26" s="253"/>
      <c r="D26" s="254"/>
      <c r="E26" s="45"/>
      <c r="F26" s="45"/>
      <c r="G26" s="46">
        <f>(DAYS360(E26,F26)+1)/30/12</f>
        <v>2.7777777777777779E-3</v>
      </c>
      <c r="H26" s="29"/>
    </row>
    <row r="27" spans="1:8" x14ac:dyDescent="0.2">
      <c r="A27" s="25"/>
      <c r="B27" s="25"/>
      <c r="C27" s="25"/>
      <c r="D27" s="25"/>
      <c r="E27" s="25"/>
      <c r="F27" s="12" t="s">
        <v>46</v>
      </c>
      <c r="G27" s="14">
        <f>SUM(G24:G26)</f>
        <v>8.3333333333333332E-3</v>
      </c>
      <c r="H27" s="29"/>
    </row>
    <row r="28" spans="1:8" x14ac:dyDescent="0.2">
      <c r="A28" s="25"/>
      <c r="B28" s="25"/>
      <c r="C28" s="25"/>
      <c r="D28" s="25"/>
      <c r="E28" s="25"/>
      <c r="F28" s="15" t="s">
        <v>47</v>
      </c>
      <c r="G28" s="10" t="str">
        <f>IF(G27&gt;=5,"CUMPLE","NO CUMPLE")</f>
        <v>NO CUMPLE</v>
      </c>
      <c r="H28" s="29"/>
    </row>
    <row r="29" spans="1:8" x14ac:dyDescent="0.2">
      <c r="H29" s="29"/>
    </row>
    <row r="30" spans="1:8" ht="12.75" customHeight="1" x14ac:dyDescent="0.2">
      <c r="A30" s="235" t="s">
        <v>36</v>
      </c>
      <c r="B30" s="236"/>
      <c r="C30" s="236"/>
      <c r="D30" s="236"/>
      <c r="E30" s="236"/>
      <c r="F30" s="236"/>
      <c r="G30" s="237"/>
      <c r="H30" s="29"/>
    </row>
    <row r="31" spans="1:8" x14ac:dyDescent="0.2">
      <c r="A31" s="12" t="s">
        <v>6</v>
      </c>
      <c r="B31" s="12" t="s">
        <v>54</v>
      </c>
      <c r="C31" s="12" t="s">
        <v>56</v>
      </c>
      <c r="D31" s="12" t="s">
        <v>48</v>
      </c>
      <c r="E31" s="12" t="s">
        <v>11</v>
      </c>
      <c r="F31" s="27" t="s">
        <v>53</v>
      </c>
      <c r="G31" s="12" t="s">
        <v>11</v>
      </c>
      <c r="H31" s="29"/>
    </row>
    <row r="32" spans="1:8" x14ac:dyDescent="0.2">
      <c r="A32" s="13">
        <v>1</v>
      </c>
      <c r="B32" s="22"/>
      <c r="C32" s="13"/>
      <c r="D32" s="13"/>
      <c r="E32" s="14"/>
      <c r="F32" s="28"/>
      <c r="G32" s="14" t="s">
        <v>7</v>
      </c>
      <c r="H32" s="29"/>
    </row>
    <row r="33" spans="1:8" x14ac:dyDescent="0.2">
      <c r="A33" s="13">
        <v>2</v>
      </c>
      <c r="B33" s="22"/>
      <c r="C33" s="13"/>
      <c r="D33" s="13"/>
      <c r="E33" s="14"/>
      <c r="F33" s="28"/>
      <c r="G33" s="14" t="s">
        <v>7</v>
      </c>
      <c r="H33" s="29"/>
    </row>
    <row r="34" spans="1:8" x14ac:dyDescent="0.2">
      <c r="A34" s="266"/>
      <c r="B34" s="267"/>
      <c r="C34" s="267"/>
      <c r="D34" s="267"/>
      <c r="E34" s="268"/>
      <c r="F34" s="15" t="s">
        <v>30</v>
      </c>
      <c r="G34" s="10" t="s">
        <v>11</v>
      </c>
      <c r="H34" s="29"/>
    </row>
    <row r="35" spans="1:8" x14ac:dyDescent="0.2">
      <c r="A35" s="34"/>
      <c r="B35" s="34"/>
      <c r="C35" s="34"/>
      <c r="D35" s="34"/>
      <c r="E35" s="34"/>
      <c r="F35" s="37"/>
      <c r="G35" s="21"/>
      <c r="H35" s="29"/>
    </row>
    <row r="36" spans="1:8" ht="12.75" customHeight="1" x14ac:dyDescent="0.2">
      <c r="A36" s="235" t="s">
        <v>55</v>
      </c>
      <c r="B36" s="236"/>
      <c r="C36" s="236"/>
      <c r="D36" s="236"/>
      <c r="E36" s="236"/>
      <c r="F36" s="236"/>
      <c r="G36" s="237"/>
      <c r="H36" s="29"/>
    </row>
    <row r="37" spans="1:8" ht="12.75" customHeight="1" x14ac:dyDescent="0.2">
      <c r="A37" s="12" t="s">
        <v>6</v>
      </c>
      <c r="B37" s="251" t="s">
        <v>32</v>
      </c>
      <c r="C37" s="269"/>
      <c r="D37" s="252"/>
      <c r="E37" s="12" t="s">
        <v>9</v>
      </c>
      <c r="F37" s="12" t="s">
        <v>31</v>
      </c>
      <c r="G37" s="12" t="s">
        <v>11</v>
      </c>
      <c r="H37" s="29"/>
    </row>
    <row r="38" spans="1:8" x14ac:dyDescent="0.2">
      <c r="A38" s="13">
        <v>1</v>
      </c>
      <c r="B38" s="227" t="s">
        <v>33</v>
      </c>
      <c r="C38" s="228"/>
      <c r="D38" s="229"/>
      <c r="E38" s="11"/>
      <c r="F38" s="11"/>
      <c r="G38" s="10" t="s">
        <v>7</v>
      </c>
      <c r="H38" s="29"/>
    </row>
    <row r="39" spans="1:8" ht="12.75" customHeight="1" x14ac:dyDescent="0.2">
      <c r="A39" s="13">
        <v>2</v>
      </c>
      <c r="B39" s="227" t="s">
        <v>39</v>
      </c>
      <c r="C39" s="228"/>
      <c r="D39" s="229"/>
      <c r="E39" s="11"/>
      <c r="F39" s="11"/>
      <c r="G39" s="10" t="s">
        <v>7</v>
      </c>
      <c r="H39" s="29"/>
    </row>
    <row r="40" spans="1:8" x14ac:dyDescent="0.2">
      <c r="A40" s="13">
        <v>3</v>
      </c>
      <c r="B40" s="227" t="s">
        <v>34</v>
      </c>
      <c r="C40" s="228"/>
      <c r="D40" s="229"/>
      <c r="E40" s="11"/>
      <c r="F40" s="11"/>
      <c r="G40" s="10" t="s">
        <v>7</v>
      </c>
      <c r="H40" s="29"/>
    </row>
    <row r="41" spans="1:8" x14ac:dyDescent="0.2">
      <c r="A41" s="13">
        <v>4</v>
      </c>
      <c r="B41" s="227" t="s">
        <v>40</v>
      </c>
      <c r="C41" s="228"/>
      <c r="D41" s="229"/>
      <c r="E41" s="11"/>
      <c r="F41" s="11"/>
      <c r="G41" s="10" t="s">
        <v>7</v>
      </c>
      <c r="H41" s="29"/>
    </row>
    <row r="42" spans="1:8" ht="26.1" customHeight="1" x14ac:dyDescent="0.2">
      <c r="A42" s="13">
        <v>5</v>
      </c>
      <c r="B42" s="227" t="s">
        <v>41</v>
      </c>
      <c r="C42" s="228"/>
      <c r="D42" s="229"/>
      <c r="E42" s="11"/>
      <c r="F42" s="11"/>
      <c r="G42" s="10" t="s">
        <v>7</v>
      </c>
      <c r="H42" s="29"/>
    </row>
    <row r="43" spans="1:8" ht="26.1" customHeight="1" x14ac:dyDescent="0.2">
      <c r="A43" s="13">
        <v>6</v>
      </c>
      <c r="B43" s="227" t="s">
        <v>35</v>
      </c>
      <c r="C43" s="228"/>
      <c r="D43" s="229"/>
      <c r="E43" s="11" t="s">
        <v>45</v>
      </c>
      <c r="F43" s="11"/>
      <c r="G43" s="11" t="s">
        <v>45</v>
      </c>
      <c r="H43" s="29"/>
    </row>
    <row r="44" spans="1:8" ht="26.1" customHeight="1" x14ac:dyDescent="0.2">
      <c r="A44" s="13">
        <v>7</v>
      </c>
      <c r="B44" s="230" t="s">
        <v>42</v>
      </c>
      <c r="C44" s="231"/>
      <c r="D44" s="232"/>
      <c r="E44" s="30"/>
      <c r="F44" s="11"/>
      <c r="G44" s="10" t="s">
        <v>7</v>
      </c>
      <c r="H44" s="29"/>
    </row>
    <row r="45" spans="1:8" ht="12.75" customHeight="1" x14ac:dyDescent="0.2">
      <c r="A45" s="275" t="s">
        <v>71</v>
      </c>
      <c r="B45" s="276"/>
      <c r="C45" s="276"/>
      <c r="D45" s="276"/>
      <c r="E45" s="276"/>
      <c r="F45" s="276"/>
      <c r="G45" s="277"/>
      <c r="H45" s="29"/>
    </row>
    <row r="46" spans="1:8" ht="162.75" customHeight="1" x14ac:dyDescent="0.2">
      <c r="A46" s="13">
        <v>8</v>
      </c>
      <c r="B46" s="227" t="s">
        <v>43</v>
      </c>
      <c r="C46" s="228"/>
      <c r="D46" s="229"/>
      <c r="E46" s="11"/>
      <c r="F46" s="11"/>
      <c r="G46" s="10" t="s">
        <v>7</v>
      </c>
      <c r="H46" s="29"/>
    </row>
    <row r="47" spans="1:8" x14ac:dyDescent="0.2">
      <c r="A47" s="16"/>
      <c r="B47" s="26"/>
      <c r="C47" s="26"/>
      <c r="D47" s="26"/>
      <c r="E47" s="21"/>
      <c r="F47" s="15" t="s">
        <v>59</v>
      </c>
      <c r="G47" s="10" t="s">
        <v>11</v>
      </c>
      <c r="H47" s="29"/>
    </row>
    <row r="48" spans="1:8" x14ac:dyDescent="0.2">
      <c r="A48" s="34"/>
      <c r="B48" s="34"/>
      <c r="C48" s="34"/>
      <c r="D48" s="34"/>
      <c r="E48" s="34"/>
      <c r="F48" s="37"/>
      <c r="G48" s="21"/>
      <c r="H48" s="29"/>
    </row>
    <row r="49" spans="1:8" x14ac:dyDescent="0.2">
      <c r="A49" s="7"/>
      <c r="B49" s="8"/>
      <c r="C49" s="8"/>
      <c r="D49" s="8"/>
      <c r="E49" s="8"/>
      <c r="F49" s="33"/>
      <c r="G49" s="33"/>
      <c r="H49" s="29"/>
    </row>
    <row r="50" spans="1:8" ht="12.75" customHeight="1" x14ac:dyDescent="0.2">
      <c r="A50" s="235" t="s">
        <v>64</v>
      </c>
      <c r="B50" s="236"/>
      <c r="C50" s="236"/>
      <c r="D50" s="236"/>
      <c r="E50" s="236"/>
      <c r="F50" s="236"/>
      <c r="G50" s="237"/>
      <c r="H50" s="29"/>
    </row>
    <row r="51" spans="1:8" ht="25.5" x14ac:dyDescent="0.2">
      <c r="A51" s="10" t="s">
        <v>21</v>
      </c>
      <c r="B51" s="10" t="s">
        <v>20</v>
      </c>
      <c r="C51" s="10" t="s">
        <v>26</v>
      </c>
      <c r="D51" s="10" t="s">
        <v>24</v>
      </c>
      <c r="E51" s="10" t="s">
        <v>22</v>
      </c>
      <c r="F51" s="238" t="s">
        <v>23</v>
      </c>
      <c r="G51" s="239"/>
      <c r="H51" s="29"/>
    </row>
    <row r="52" spans="1:8" ht="132.75" customHeight="1" x14ac:dyDescent="0.2">
      <c r="A52" s="11">
        <v>1</v>
      </c>
      <c r="B52" s="11"/>
      <c r="C52" s="17"/>
      <c r="D52" s="11"/>
      <c r="E52" s="18"/>
      <c r="F52" s="230"/>
      <c r="G52" s="232"/>
      <c r="H52" s="29"/>
    </row>
    <row r="53" spans="1:8" x14ac:dyDescent="0.2">
      <c r="A53" s="7"/>
      <c r="B53" s="8"/>
      <c r="C53" s="8"/>
      <c r="D53" s="8"/>
      <c r="E53" s="8"/>
      <c r="F53" s="33"/>
      <c r="G53" s="33"/>
      <c r="H53" s="29"/>
    </row>
    <row r="54" spans="1:8" ht="12.75" customHeight="1" x14ac:dyDescent="0.2">
      <c r="A54" s="235" t="s">
        <v>61</v>
      </c>
      <c r="B54" s="236"/>
      <c r="C54" s="236"/>
      <c r="D54" s="236"/>
      <c r="E54" s="236"/>
      <c r="F54" s="236"/>
      <c r="G54" s="237"/>
      <c r="H54" s="29"/>
    </row>
    <row r="55" spans="1:8" x14ac:dyDescent="0.2">
      <c r="A55" s="12" t="s">
        <v>27</v>
      </c>
      <c r="B55" s="12" t="s">
        <v>25</v>
      </c>
      <c r="C55" s="12" t="s">
        <v>26</v>
      </c>
      <c r="D55" s="12" t="s">
        <v>37</v>
      </c>
      <c r="E55" s="12" t="s">
        <v>49</v>
      </c>
      <c r="F55" s="12" t="s">
        <v>57</v>
      </c>
      <c r="G55" s="10" t="s">
        <v>11</v>
      </c>
      <c r="H55" s="29"/>
    </row>
    <row r="56" spans="1:8" x14ac:dyDescent="0.2">
      <c r="A56" s="245">
        <v>1</v>
      </c>
      <c r="B56" s="247"/>
      <c r="C56" s="22"/>
      <c r="D56" s="23"/>
      <c r="E56" s="23"/>
      <c r="F56" s="255">
        <f>(DAYS360(D56,E56)+1)/30/12</f>
        <v>2.7777777777777779E-3</v>
      </c>
      <c r="G56" s="257" t="s">
        <v>11</v>
      </c>
      <c r="H56" s="29"/>
    </row>
    <row r="57" spans="1:8" x14ac:dyDescent="0.2">
      <c r="A57" s="246"/>
      <c r="B57" s="248"/>
      <c r="C57" s="38"/>
      <c r="D57" s="278"/>
      <c r="E57" s="279"/>
      <c r="F57" s="256"/>
      <c r="G57" s="258"/>
      <c r="H57" s="29"/>
    </row>
    <row r="58" spans="1:8" ht="12.75" customHeight="1" x14ac:dyDescent="0.2">
      <c r="A58" s="249" t="s">
        <v>51</v>
      </c>
      <c r="B58" s="250"/>
      <c r="C58" s="250"/>
      <c r="D58" s="250"/>
      <c r="E58" s="250"/>
      <c r="F58" s="250"/>
      <c r="G58" s="250"/>
      <c r="H58" s="29"/>
    </row>
    <row r="59" spans="1:8" x14ac:dyDescent="0.2">
      <c r="G59" s="21"/>
      <c r="H59" s="29"/>
    </row>
    <row r="60" spans="1:8" ht="12.75" customHeight="1" x14ac:dyDescent="0.2">
      <c r="A60" s="235" t="s">
        <v>65</v>
      </c>
      <c r="B60" s="236"/>
      <c r="C60" s="236"/>
      <c r="D60" s="236"/>
      <c r="E60" s="236"/>
      <c r="F60" s="236"/>
      <c r="G60" s="237"/>
      <c r="H60" s="29"/>
    </row>
    <row r="61" spans="1:8" x14ac:dyDescent="0.2">
      <c r="A61" s="12" t="s">
        <v>6</v>
      </c>
      <c r="B61" s="12" t="s">
        <v>28</v>
      </c>
      <c r="C61" s="251" t="s">
        <v>29</v>
      </c>
      <c r="D61" s="252"/>
      <c r="E61" s="12" t="s">
        <v>19</v>
      </c>
      <c r="F61" s="12" t="s">
        <v>52</v>
      </c>
      <c r="G61" s="12" t="s">
        <v>58</v>
      </c>
      <c r="H61" s="29"/>
    </row>
    <row r="62" spans="1:8" x14ac:dyDescent="0.2">
      <c r="A62" s="31">
        <v>1</v>
      </c>
      <c r="B62" s="31"/>
      <c r="C62" s="253"/>
      <c r="D62" s="254"/>
      <c r="E62" s="45"/>
      <c r="F62" s="45"/>
      <c r="G62" s="46">
        <f>(DAYS360(E62,F62)+1)/30/12</f>
        <v>2.7777777777777779E-3</v>
      </c>
      <c r="H62" s="29"/>
    </row>
    <row r="63" spans="1:8" x14ac:dyDescent="0.2">
      <c r="A63" s="31">
        <v>2</v>
      </c>
      <c r="B63" s="31"/>
      <c r="C63" s="253"/>
      <c r="D63" s="254"/>
      <c r="E63" s="45"/>
      <c r="F63" s="45"/>
      <c r="G63" s="46">
        <f>(DAYS360(E63,F63)+1)/30/12</f>
        <v>2.7777777777777779E-3</v>
      </c>
      <c r="H63" s="29"/>
    </row>
    <row r="64" spans="1:8" x14ac:dyDescent="0.2">
      <c r="A64" s="25"/>
      <c r="B64" s="25"/>
      <c r="C64" s="25"/>
      <c r="D64" s="25"/>
      <c r="E64" s="25"/>
      <c r="F64" s="12" t="s">
        <v>46</v>
      </c>
      <c r="G64" s="14">
        <f>SUM(G62:G63)</f>
        <v>5.5555555555555558E-3</v>
      </c>
      <c r="H64" s="29"/>
    </row>
    <row r="65" spans="1:8" x14ac:dyDescent="0.2">
      <c r="A65" s="25"/>
      <c r="B65" s="25"/>
      <c r="C65" s="25"/>
      <c r="D65" s="25"/>
      <c r="E65" s="25"/>
      <c r="F65" s="15" t="s">
        <v>47</v>
      </c>
      <c r="G65" s="10" t="str">
        <f>IF(G64&gt;=2,"CUMPLE","NO CUMPLE")</f>
        <v>NO CUMPLE</v>
      </c>
      <c r="H65" s="29"/>
    </row>
    <row r="66" spans="1:8" x14ac:dyDescent="0.2">
      <c r="H66" s="29"/>
    </row>
    <row r="67" spans="1:8" ht="12.75" customHeight="1" x14ac:dyDescent="0.2">
      <c r="A67" s="235" t="s">
        <v>62</v>
      </c>
      <c r="B67" s="236"/>
      <c r="C67" s="236"/>
      <c r="D67" s="236"/>
      <c r="E67" s="236"/>
      <c r="F67" s="236"/>
      <c r="G67" s="237"/>
      <c r="H67" s="29"/>
    </row>
    <row r="68" spans="1:8" x14ac:dyDescent="0.2">
      <c r="A68" s="12" t="s">
        <v>6</v>
      </c>
      <c r="B68" s="12" t="s">
        <v>54</v>
      </c>
      <c r="C68" s="12" t="s">
        <v>56</v>
      </c>
      <c r="D68" s="12" t="s">
        <v>48</v>
      </c>
      <c r="E68" s="12" t="s">
        <v>11</v>
      </c>
      <c r="F68" s="27" t="s">
        <v>53</v>
      </c>
      <c r="G68" s="12" t="s">
        <v>11</v>
      </c>
      <c r="H68" s="29"/>
    </row>
    <row r="69" spans="1:8" x14ac:dyDescent="0.2">
      <c r="A69" s="13">
        <v>1</v>
      </c>
      <c r="B69" s="22"/>
      <c r="C69" s="13"/>
      <c r="D69" s="13"/>
      <c r="E69" s="14"/>
      <c r="F69" s="28"/>
      <c r="G69" s="14" t="s">
        <v>7</v>
      </c>
      <c r="H69" s="29"/>
    </row>
    <row r="70" spans="1:8" x14ac:dyDescent="0.2">
      <c r="A70" s="13">
        <v>2</v>
      </c>
      <c r="B70" s="22"/>
      <c r="C70" s="13"/>
      <c r="D70" s="13"/>
      <c r="E70" s="14"/>
      <c r="F70" s="28"/>
      <c r="G70" s="14" t="s">
        <v>7</v>
      </c>
      <c r="H70" s="29"/>
    </row>
    <row r="71" spans="1:8" x14ac:dyDescent="0.2">
      <c r="A71" s="266"/>
      <c r="B71" s="267"/>
      <c r="C71" s="267"/>
      <c r="D71" s="267"/>
      <c r="E71" s="268"/>
      <c r="F71" s="15" t="s">
        <v>30</v>
      </c>
      <c r="G71" s="10" t="s">
        <v>11</v>
      </c>
      <c r="H71" s="29"/>
    </row>
    <row r="73" spans="1:8" ht="12.75" customHeight="1" x14ac:dyDescent="0.2">
      <c r="A73" s="235" t="s">
        <v>70</v>
      </c>
      <c r="B73" s="236"/>
      <c r="C73" s="236"/>
      <c r="D73" s="236"/>
      <c r="E73" s="236"/>
      <c r="F73" s="236"/>
      <c r="G73" s="237"/>
    </row>
    <row r="74" spans="1:8" ht="12.75" customHeight="1" x14ac:dyDescent="0.2">
      <c r="A74" s="12" t="s">
        <v>6</v>
      </c>
      <c r="B74" s="251" t="s">
        <v>32</v>
      </c>
      <c r="C74" s="269"/>
      <c r="D74" s="252"/>
      <c r="E74" s="12" t="s">
        <v>9</v>
      </c>
      <c r="F74" s="12" t="s">
        <v>31</v>
      </c>
      <c r="G74" s="12" t="s">
        <v>11</v>
      </c>
    </row>
    <row r="75" spans="1:8" x14ac:dyDescent="0.2">
      <c r="A75" s="13">
        <v>1</v>
      </c>
      <c r="B75" s="227" t="s">
        <v>33</v>
      </c>
      <c r="C75" s="228"/>
      <c r="D75" s="229"/>
      <c r="E75" s="11"/>
      <c r="F75" s="11"/>
      <c r="G75" s="10" t="s">
        <v>7</v>
      </c>
    </row>
    <row r="76" spans="1:8" ht="12.75" customHeight="1" x14ac:dyDescent="0.2">
      <c r="A76" s="13">
        <v>2</v>
      </c>
      <c r="B76" s="227" t="s">
        <v>39</v>
      </c>
      <c r="C76" s="228"/>
      <c r="D76" s="229"/>
      <c r="E76" s="11"/>
      <c r="F76" s="11"/>
      <c r="G76" s="10" t="s">
        <v>7</v>
      </c>
    </row>
    <row r="77" spans="1:8" x14ac:dyDescent="0.2">
      <c r="A77" s="13">
        <v>3</v>
      </c>
      <c r="B77" s="227" t="s">
        <v>34</v>
      </c>
      <c r="C77" s="228"/>
      <c r="D77" s="229"/>
      <c r="E77" s="11"/>
      <c r="F77" s="11"/>
      <c r="G77" s="10" t="s">
        <v>7</v>
      </c>
    </row>
    <row r="78" spans="1:8" x14ac:dyDescent="0.2">
      <c r="A78" s="13">
        <v>4</v>
      </c>
      <c r="B78" s="227" t="s">
        <v>40</v>
      </c>
      <c r="C78" s="228"/>
      <c r="D78" s="229"/>
      <c r="E78" s="11"/>
      <c r="F78" s="11"/>
      <c r="G78" s="10" t="s">
        <v>7</v>
      </c>
    </row>
    <row r="79" spans="1:8" ht="26.1" customHeight="1" x14ac:dyDescent="0.2">
      <c r="A79" s="13">
        <v>5</v>
      </c>
      <c r="B79" s="227" t="s">
        <v>41</v>
      </c>
      <c r="C79" s="228"/>
      <c r="D79" s="229"/>
      <c r="E79" s="11"/>
      <c r="F79" s="11"/>
      <c r="G79" s="10" t="s">
        <v>7</v>
      </c>
    </row>
    <row r="80" spans="1:8" ht="26.1" customHeight="1" x14ac:dyDescent="0.2">
      <c r="A80" s="13">
        <v>6</v>
      </c>
      <c r="B80" s="227" t="s">
        <v>35</v>
      </c>
      <c r="C80" s="228"/>
      <c r="D80" s="229"/>
      <c r="E80" s="11" t="s">
        <v>72</v>
      </c>
      <c r="F80" s="11"/>
      <c r="G80" s="11" t="s">
        <v>7</v>
      </c>
    </row>
    <row r="81" spans="1:7" ht="26.1" customHeight="1" x14ac:dyDescent="0.2">
      <c r="A81" s="13">
        <v>7</v>
      </c>
      <c r="B81" s="230" t="s">
        <v>42</v>
      </c>
      <c r="C81" s="231"/>
      <c r="D81" s="232"/>
      <c r="E81" s="30"/>
      <c r="F81" s="11"/>
      <c r="G81" s="10" t="s">
        <v>7</v>
      </c>
    </row>
    <row r="82" spans="1:7" ht="12.75" customHeight="1" x14ac:dyDescent="0.2">
      <c r="A82" s="275" t="s">
        <v>71</v>
      </c>
      <c r="B82" s="276"/>
      <c r="C82" s="276"/>
      <c r="D82" s="276"/>
      <c r="E82" s="276"/>
      <c r="F82" s="276"/>
      <c r="G82" s="277"/>
    </row>
    <row r="83" spans="1:7" ht="160.5" customHeight="1" x14ac:dyDescent="0.2">
      <c r="A83" s="13">
        <v>8</v>
      </c>
      <c r="B83" s="227" t="s">
        <v>43</v>
      </c>
      <c r="C83" s="228"/>
      <c r="D83" s="229"/>
      <c r="E83" s="11"/>
      <c r="F83" s="11"/>
      <c r="G83" s="10" t="s">
        <v>7</v>
      </c>
    </row>
    <row r="84" spans="1:7" x14ac:dyDescent="0.2">
      <c r="A84" s="16"/>
      <c r="B84" s="26"/>
      <c r="C84" s="26"/>
      <c r="D84" s="26"/>
      <c r="E84" s="21"/>
      <c r="F84" s="15" t="s">
        <v>59</v>
      </c>
      <c r="G84" s="10" t="s">
        <v>11</v>
      </c>
    </row>
    <row r="87" spans="1:7" ht="12.75" customHeight="1" x14ac:dyDescent="0.2">
      <c r="A87" s="235" t="s">
        <v>66</v>
      </c>
      <c r="B87" s="236"/>
      <c r="C87" s="236"/>
      <c r="D87" s="236"/>
      <c r="E87" s="236"/>
      <c r="F87" s="236"/>
      <c r="G87" s="237"/>
    </row>
    <row r="88" spans="1:7" ht="25.5" x14ac:dyDescent="0.2">
      <c r="A88" s="10" t="s">
        <v>21</v>
      </c>
      <c r="B88" s="10" t="s">
        <v>20</v>
      </c>
      <c r="C88" s="10" t="s">
        <v>26</v>
      </c>
      <c r="D88" s="10" t="s">
        <v>24</v>
      </c>
      <c r="E88" s="10" t="s">
        <v>22</v>
      </c>
      <c r="F88" s="238" t="s">
        <v>23</v>
      </c>
      <c r="G88" s="239"/>
    </row>
    <row r="89" spans="1:7" ht="106.5" customHeight="1" x14ac:dyDescent="0.2">
      <c r="A89" s="11">
        <v>1</v>
      </c>
      <c r="B89" s="11"/>
      <c r="C89" s="17"/>
      <c r="D89" s="11"/>
      <c r="E89" s="18"/>
      <c r="F89" s="230"/>
      <c r="G89" s="232"/>
    </row>
    <row r="90" spans="1:7" x14ac:dyDescent="0.2">
      <c r="C90" s="19"/>
      <c r="E90" s="20"/>
      <c r="F90" s="19"/>
      <c r="G90" s="19"/>
    </row>
    <row r="91" spans="1:7" ht="12.75" customHeight="1" x14ac:dyDescent="0.2">
      <c r="A91" s="235" t="s">
        <v>67</v>
      </c>
      <c r="B91" s="236"/>
      <c r="C91" s="236"/>
      <c r="D91" s="236"/>
      <c r="E91" s="236"/>
      <c r="F91" s="236"/>
      <c r="G91" s="237"/>
    </row>
    <row r="92" spans="1:7" x14ac:dyDescent="0.2">
      <c r="A92" s="12" t="s">
        <v>27</v>
      </c>
      <c r="B92" s="12" t="s">
        <v>25</v>
      </c>
      <c r="C92" s="12" t="s">
        <v>26</v>
      </c>
      <c r="D92" s="12" t="s">
        <v>37</v>
      </c>
      <c r="E92" s="12" t="s">
        <v>49</v>
      </c>
      <c r="F92" s="12" t="s">
        <v>57</v>
      </c>
      <c r="G92" s="10" t="s">
        <v>11</v>
      </c>
    </row>
    <row r="93" spans="1:7" x14ac:dyDescent="0.2">
      <c r="A93" s="245">
        <v>1</v>
      </c>
      <c r="B93" s="247"/>
      <c r="C93" s="22"/>
      <c r="D93" s="23"/>
      <c r="E93" s="23"/>
      <c r="F93" s="255">
        <f>(DAYS360(D93,E93)+1)/30/12</f>
        <v>2.7777777777777779E-3</v>
      </c>
      <c r="G93" s="257" t="s">
        <v>11</v>
      </c>
    </row>
    <row r="94" spans="1:7" x14ac:dyDescent="0.2">
      <c r="A94" s="246"/>
      <c r="B94" s="248"/>
      <c r="C94" s="280"/>
      <c r="D94" s="280"/>
      <c r="E94" s="32"/>
      <c r="F94" s="256"/>
      <c r="G94" s="258"/>
    </row>
    <row r="95" spans="1:7" ht="12.75" customHeight="1" x14ac:dyDescent="0.2">
      <c r="A95" s="249" t="s">
        <v>51</v>
      </c>
      <c r="B95" s="250"/>
      <c r="C95" s="250"/>
      <c r="D95" s="250"/>
      <c r="E95" s="250"/>
      <c r="F95" s="250"/>
      <c r="G95" s="250"/>
    </row>
    <row r="96" spans="1:7" ht="12.75" customHeight="1" x14ac:dyDescent="0.2">
      <c r="G96" s="21"/>
    </row>
    <row r="97" spans="1:7" ht="12.75" customHeight="1" x14ac:dyDescent="0.2">
      <c r="A97" s="235" t="s">
        <v>68</v>
      </c>
      <c r="B97" s="236"/>
      <c r="C97" s="236"/>
      <c r="D97" s="236"/>
      <c r="E97" s="236"/>
      <c r="F97" s="236"/>
      <c r="G97" s="237"/>
    </row>
    <row r="98" spans="1:7" x14ac:dyDescent="0.2">
      <c r="A98" s="12" t="s">
        <v>6</v>
      </c>
      <c r="B98" s="12" t="s">
        <v>28</v>
      </c>
      <c r="C98" s="251" t="s">
        <v>29</v>
      </c>
      <c r="D98" s="252"/>
      <c r="E98" s="12" t="s">
        <v>19</v>
      </c>
      <c r="F98" s="12" t="s">
        <v>52</v>
      </c>
      <c r="G98" s="12" t="s">
        <v>58</v>
      </c>
    </row>
    <row r="99" spans="1:7" x14ac:dyDescent="0.2">
      <c r="A99" s="22">
        <v>1</v>
      </c>
      <c r="B99" s="22"/>
      <c r="C99" s="233"/>
      <c r="D99" s="234"/>
      <c r="E99" s="23"/>
      <c r="F99" s="23"/>
      <c r="G99" s="24">
        <f t="shared" ref="G99:G107" si="0">(DAYS360(E99,F99)+1)/30/12</f>
        <v>2.7777777777777779E-3</v>
      </c>
    </row>
    <row r="100" spans="1:7" x14ac:dyDescent="0.2">
      <c r="A100" s="22">
        <v>2</v>
      </c>
      <c r="B100" s="22"/>
      <c r="C100" s="233"/>
      <c r="D100" s="234"/>
      <c r="E100" s="23"/>
      <c r="F100" s="23"/>
      <c r="G100" s="24">
        <f t="shared" si="0"/>
        <v>2.7777777777777779E-3</v>
      </c>
    </row>
    <row r="101" spans="1:7" x14ac:dyDescent="0.2">
      <c r="A101" s="22">
        <v>3</v>
      </c>
      <c r="B101" s="22"/>
      <c r="C101" s="233"/>
      <c r="D101" s="234"/>
      <c r="E101" s="23"/>
      <c r="F101" s="23"/>
      <c r="G101" s="24">
        <f t="shared" si="0"/>
        <v>2.7777777777777779E-3</v>
      </c>
    </row>
    <row r="102" spans="1:7" x14ac:dyDescent="0.2">
      <c r="A102" s="22">
        <v>4</v>
      </c>
      <c r="B102" s="22"/>
      <c r="C102" s="233"/>
      <c r="D102" s="234"/>
      <c r="E102" s="23"/>
      <c r="F102" s="23"/>
      <c r="G102" s="24">
        <f t="shared" si="0"/>
        <v>2.7777777777777779E-3</v>
      </c>
    </row>
    <row r="103" spans="1:7" x14ac:dyDescent="0.2">
      <c r="A103" s="22">
        <v>5</v>
      </c>
      <c r="B103" s="22"/>
      <c r="C103" s="233"/>
      <c r="D103" s="234"/>
      <c r="E103" s="23"/>
      <c r="F103" s="23"/>
      <c r="G103" s="24">
        <f t="shared" si="0"/>
        <v>2.7777777777777779E-3</v>
      </c>
    </row>
    <row r="104" spans="1:7" x14ac:dyDescent="0.2">
      <c r="A104" s="22">
        <v>6</v>
      </c>
      <c r="B104" s="22"/>
      <c r="C104" s="233"/>
      <c r="D104" s="234"/>
      <c r="E104" s="23"/>
      <c r="F104" s="23"/>
      <c r="G104" s="24">
        <f t="shared" si="0"/>
        <v>2.7777777777777779E-3</v>
      </c>
    </row>
    <row r="105" spans="1:7" x14ac:dyDescent="0.2">
      <c r="A105" s="22">
        <v>7</v>
      </c>
      <c r="B105" s="22"/>
      <c r="C105" s="233"/>
      <c r="D105" s="234"/>
      <c r="E105" s="23"/>
      <c r="F105" s="23"/>
      <c r="G105" s="24">
        <f t="shared" si="0"/>
        <v>2.7777777777777779E-3</v>
      </c>
    </row>
    <row r="106" spans="1:7" x14ac:dyDescent="0.2">
      <c r="A106" s="22">
        <v>8</v>
      </c>
      <c r="B106" s="22"/>
      <c r="C106" s="233"/>
      <c r="D106" s="234"/>
      <c r="E106" s="23"/>
      <c r="F106" s="23"/>
      <c r="G106" s="24">
        <f t="shared" si="0"/>
        <v>2.7777777777777779E-3</v>
      </c>
    </row>
    <row r="107" spans="1:7" x14ac:dyDescent="0.2">
      <c r="A107" s="22">
        <v>9</v>
      </c>
      <c r="B107" s="22"/>
      <c r="C107" s="233"/>
      <c r="D107" s="234"/>
      <c r="E107" s="23"/>
      <c r="F107" s="23"/>
      <c r="G107" s="24">
        <f t="shared" si="0"/>
        <v>2.7777777777777779E-3</v>
      </c>
    </row>
    <row r="108" spans="1:7" x14ac:dyDescent="0.2">
      <c r="A108" s="25"/>
      <c r="B108" s="25"/>
      <c r="C108" s="25"/>
      <c r="D108" s="25"/>
      <c r="E108" s="25"/>
      <c r="F108" s="12" t="s">
        <v>46</v>
      </c>
      <c r="G108" s="14">
        <f>SUM(G99:G107)</f>
        <v>2.5000000000000001E-2</v>
      </c>
    </row>
    <row r="109" spans="1:7" x14ac:dyDescent="0.2">
      <c r="A109" s="25"/>
      <c r="B109" s="25"/>
      <c r="C109" s="25"/>
      <c r="D109" s="25"/>
      <c r="E109" s="25"/>
      <c r="F109" s="15" t="s">
        <v>47</v>
      </c>
      <c r="G109" s="10" t="str">
        <f>IF(G108&gt;=4,"CUMPLE","NO CUMPLE")</f>
        <v>NO CUMPLE</v>
      </c>
    </row>
    <row r="111" spans="1:7" ht="12.75" customHeight="1" x14ac:dyDescent="0.2">
      <c r="A111" s="235" t="s">
        <v>69</v>
      </c>
      <c r="B111" s="236"/>
      <c r="C111" s="236"/>
      <c r="D111" s="236"/>
      <c r="E111" s="236"/>
      <c r="F111" s="236"/>
      <c r="G111" s="237"/>
    </row>
    <row r="112" spans="1:7" x14ac:dyDescent="0.2">
      <c r="A112" s="12" t="s">
        <v>6</v>
      </c>
      <c r="B112" s="12" t="s">
        <v>54</v>
      </c>
      <c r="C112" s="12" t="s">
        <v>56</v>
      </c>
      <c r="D112" s="12" t="s">
        <v>48</v>
      </c>
      <c r="E112" s="12" t="s">
        <v>11</v>
      </c>
      <c r="F112" s="27" t="s">
        <v>53</v>
      </c>
      <c r="G112" s="12" t="s">
        <v>11</v>
      </c>
    </row>
    <row r="113" spans="1:7" x14ac:dyDescent="0.2">
      <c r="A113" s="13">
        <v>1</v>
      </c>
      <c r="B113" s="22"/>
      <c r="C113" s="13"/>
      <c r="D113" s="13"/>
      <c r="E113" s="14"/>
      <c r="F113" s="28"/>
      <c r="G113" s="14" t="s">
        <v>7</v>
      </c>
    </row>
    <row r="114" spans="1:7" x14ac:dyDescent="0.2">
      <c r="A114" s="13">
        <v>2</v>
      </c>
      <c r="B114" s="22"/>
      <c r="C114" s="13"/>
      <c r="D114" s="13"/>
      <c r="E114" s="14"/>
      <c r="F114" s="28"/>
      <c r="G114" s="14" t="s">
        <v>7</v>
      </c>
    </row>
    <row r="115" spans="1:7" x14ac:dyDescent="0.2">
      <c r="A115" s="266"/>
      <c r="B115" s="267"/>
      <c r="C115" s="267"/>
      <c r="D115" s="267"/>
      <c r="E115" s="268"/>
      <c r="F115" s="15" t="s">
        <v>30</v>
      </c>
      <c r="G115" s="10" t="s">
        <v>11</v>
      </c>
    </row>
    <row r="116" spans="1:7" x14ac:dyDescent="0.2">
      <c r="A116" s="16"/>
    </row>
    <row r="117" spans="1:7" ht="12.75" customHeight="1" x14ac:dyDescent="0.2">
      <c r="A117" s="235" t="s">
        <v>70</v>
      </c>
      <c r="B117" s="236"/>
      <c r="C117" s="236"/>
      <c r="D117" s="236"/>
      <c r="E117" s="236"/>
      <c r="F117" s="236"/>
      <c r="G117" s="237"/>
    </row>
    <row r="118" spans="1:7" ht="12.75" customHeight="1" x14ac:dyDescent="0.2">
      <c r="A118" s="12" t="s">
        <v>6</v>
      </c>
      <c r="B118" s="251" t="s">
        <v>32</v>
      </c>
      <c r="C118" s="269"/>
      <c r="D118" s="252"/>
      <c r="E118" s="12" t="s">
        <v>9</v>
      </c>
      <c r="F118" s="12" t="s">
        <v>31</v>
      </c>
      <c r="G118" s="12" t="s">
        <v>11</v>
      </c>
    </row>
    <row r="119" spans="1:7" x14ac:dyDescent="0.2">
      <c r="A119" s="13">
        <v>1</v>
      </c>
      <c r="B119" s="227" t="s">
        <v>33</v>
      </c>
      <c r="C119" s="228"/>
      <c r="D119" s="229"/>
      <c r="E119" s="11"/>
      <c r="F119" s="11"/>
      <c r="G119" s="10" t="s">
        <v>7</v>
      </c>
    </row>
    <row r="120" spans="1:7" ht="12.75" customHeight="1" x14ac:dyDescent="0.2">
      <c r="A120" s="13">
        <v>2</v>
      </c>
      <c r="B120" s="227" t="s">
        <v>39</v>
      </c>
      <c r="C120" s="228"/>
      <c r="D120" s="229"/>
      <c r="E120" s="11"/>
      <c r="F120" s="11"/>
      <c r="G120" s="10" t="s">
        <v>7</v>
      </c>
    </row>
    <row r="121" spans="1:7" x14ac:dyDescent="0.2">
      <c r="A121" s="13">
        <v>3</v>
      </c>
      <c r="B121" s="227" t="s">
        <v>34</v>
      </c>
      <c r="C121" s="228"/>
      <c r="D121" s="229"/>
      <c r="E121" s="11"/>
      <c r="F121" s="11"/>
      <c r="G121" s="10" t="s">
        <v>7</v>
      </c>
    </row>
    <row r="122" spans="1:7" ht="12.75" customHeight="1" x14ac:dyDescent="0.2">
      <c r="A122" s="13">
        <v>4</v>
      </c>
      <c r="B122" s="227" t="s">
        <v>40</v>
      </c>
      <c r="C122" s="228"/>
      <c r="D122" s="229"/>
      <c r="E122" s="11"/>
      <c r="F122" s="11"/>
      <c r="G122" s="10" t="s">
        <v>7</v>
      </c>
    </row>
    <row r="123" spans="1:7" ht="26.1" customHeight="1" x14ac:dyDescent="0.2">
      <c r="A123" s="13">
        <v>5</v>
      </c>
      <c r="B123" s="227" t="s">
        <v>41</v>
      </c>
      <c r="C123" s="228"/>
      <c r="D123" s="229"/>
      <c r="E123" s="11"/>
      <c r="F123" s="11"/>
      <c r="G123" s="10" t="s">
        <v>7</v>
      </c>
    </row>
    <row r="124" spans="1:7" ht="26.1" customHeight="1" x14ac:dyDescent="0.2">
      <c r="A124" s="13">
        <v>6</v>
      </c>
      <c r="B124" s="227" t="s">
        <v>35</v>
      </c>
      <c r="C124" s="228"/>
      <c r="D124" s="229"/>
      <c r="E124" s="11" t="s">
        <v>45</v>
      </c>
      <c r="F124" s="11"/>
      <c r="G124" s="11" t="s">
        <v>45</v>
      </c>
    </row>
    <row r="125" spans="1:7" ht="26.1" customHeight="1" x14ac:dyDescent="0.2">
      <c r="A125" s="13">
        <v>7</v>
      </c>
      <c r="B125" s="230" t="s">
        <v>42</v>
      </c>
      <c r="C125" s="231"/>
      <c r="D125" s="232"/>
      <c r="E125" s="30"/>
      <c r="F125" s="11"/>
      <c r="G125" s="10" t="s">
        <v>7</v>
      </c>
    </row>
    <row r="126" spans="1:7" ht="12.75" customHeight="1" x14ac:dyDescent="0.2">
      <c r="A126" s="275" t="s">
        <v>71</v>
      </c>
      <c r="B126" s="276"/>
      <c r="C126" s="276"/>
      <c r="D126" s="276"/>
      <c r="E126" s="276"/>
      <c r="F126" s="276"/>
      <c r="G126" s="277"/>
    </row>
    <row r="127" spans="1:7" ht="163.5" customHeight="1" x14ac:dyDescent="0.2">
      <c r="A127" s="13">
        <v>8</v>
      </c>
      <c r="B127" s="227" t="s">
        <v>43</v>
      </c>
      <c r="C127" s="228"/>
      <c r="D127" s="229"/>
      <c r="E127" s="11"/>
      <c r="F127" s="11"/>
      <c r="G127" s="10" t="s">
        <v>7</v>
      </c>
    </row>
    <row r="128" spans="1:7" x14ac:dyDescent="0.2">
      <c r="A128" s="16"/>
      <c r="B128" s="26"/>
      <c r="C128" s="26"/>
      <c r="D128" s="26"/>
      <c r="E128" s="21"/>
      <c r="F128" s="15" t="s">
        <v>59</v>
      </c>
      <c r="G128" s="10" t="s">
        <v>11</v>
      </c>
    </row>
    <row r="130" spans="1:7" ht="12.75" customHeight="1" x14ac:dyDescent="0.2">
      <c r="A130" s="240" t="s">
        <v>44</v>
      </c>
      <c r="B130" s="241"/>
      <c r="C130" s="241"/>
      <c r="D130" s="241"/>
      <c r="E130" s="242"/>
      <c r="F130" s="243" t="s">
        <v>11</v>
      </c>
      <c r="G130" s="244"/>
    </row>
  </sheetData>
  <mergeCells count="99">
    <mergeCell ref="B39:D39"/>
    <mergeCell ref="B40:D40"/>
    <mergeCell ref="A30:G30"/>
    <mergeCell ref="A34:E34"/>
    <mergeCell ref="A36:G36"/>
    <mergeCell ref="B37:D37"/>
    <mergeCell ref="B38:D38"/>
    <mergeCell ref="A126:G126"/>
    <mergeCell ref="C94:D94"/>
    <mergeCell ref="B121:D121"/>
    <mergeCell ref="A117:G117"/>
    <mergeCell ref="B127:D127"/>
    <mergeCell ref="B122:D122"/>
    <mergeCell ref="B123:D123"/>
    <mergeCell ref="B124:D124"/>
    <mergeCell ref="B125:D125"/>
    <mergeCell ref="B118:D118"/>
    <mergeCell ref="B119:D119"/>
    <mergeCell ref="B120:D120"/>
    <mergeCell ref="A95:G95"/>
    <mergeCell ref="A111:G111"/>
    <mergeCell ref="A115:E115"/>
    <mergeCell ref="A97:G97"/>
    <mergeCell ref="C99:D99"/>
    <mergeCell ref="C100:D100"/>
    <mergeCell ref="C101:D101"/>
    <mergeCell ref="C102:D102"/>
    <mergeCell ref="A1:G1"/>
    <mergeCell ref="A3:G3"/>
    <mergeCell ref="A2:G2"/>
    <mergeCell ref="A4:G4"/>
    <mergeCell ref="A5:G5"/>
    <mergeCell ref="B46:D46"/>
    <mergeCell ref="C25:D25"/>
    <mergeCell ref="A45:G45"/>
    <mergeCell ref="D57:E57"/>
    <mergeCell ref="A82:G82"/>
    <mergeCell ref="B75:D75"/>
    <mergeCell ref="B76:D76"/>
    <mergeCell ref="A73:G73"/>
    <mergeCell ref="A93:A94"/>
    <mergeCell ref="B93:B94"/>
    <mergeCell ref="B74:D74"/>
    <mergeCell ref="C98:D98"/>
    <mergeCell ref="B77:D77"/>
    <mergeCell ref="B78:D78"/>
    <mergeCell ref="C61:D61"/>
    <mergeCell ref="C62:D62"/>
    <mergeCell ref="C63:D63"/>
    <mergeCell ref="A67:G67"/>
    <mergeCell ref="A71:E71"/>
    <mergeCell ref="A7:G7"/>
    <mergeCell ref="A87:G87"/>
    <mergeCell ref="F88:G88"/>
    <mergeCell ref="F89:G89"/>
    <mergeCell ref="A91:G91"/>
    <mergeCell ref="B9:C9"/>
    <mergeCell ref="B10:C10"/>
    <mergeCell ref="A8:G8"/>
    <mergeCell ref="F9:G9"/>
    <mergeCell ref="F10:G10"/>
    <mergeCell ref="A54:G54"/>
    <mergeCell ref="A56:A57"/>
    <mergeCell ref="B56:B57"/>
    <mergeCell ref="F56:F57"/>
    <mergeCell ref="G56:G57"/>
    <mergeCell ref="A58:G58"/>
    <mergeCell ref="A130:E130"/>
    <mergeCell ref="F130:G130"/>
    <mergeCell ref="C107:D107"/>
    <mergeCell ref="A12:G12"/>
    <mergeCell ref="F13:G13"/>
    <mergeCell ref="F14:G14"/>
    <mergeCell ref="A16:G16"/>
    <mergeCell ref="A18:A19"/>
    <mergeCell ref="B18:B19"/>
    <mergeCell ref="A20:G20"/>
    <mergeCell ref="A22:G22"/>
    <mergeCell ref="C23:D23"/>
    <mergeCell ref="C24:D24"/>
    <mergeCell ref="C26:D26"/>
    <mergeCell ref="F93:F94"/>
    <mergeCell ref="G93:G94"/>
    <mergeCell ref="B41:D41"/>
    <mergeCell ref="B42:D42"/>
    <mergeCell ref="B43:D43"/>
    <mergeCell ref="B44:D44"/>
    <mergeCell ref="C106:D106"/>
    <mergeCell ref="B79:D79"/>
    <mergeCell ref="B80:D80"/>
    <mergeCell ref="B81:D81"/>
    <mergeCell ref="B83:D83"/>
    <mergeCell ref="C103:D103"/>
    <mergeCell ref="C104:D104"/>
    <mergeCell ref="C105:D105"/>
    <mergeCell ref="A50:G50"/>
    <mergeCell ref="F51:G51"/>
    <mergeCell ref="F52:G52"/>
    <mergeCell ref="A60:G60"/>
  </mergeCells>
  <phoneticPr fontId="14" type="noConversion"/>
  <conditionalFormatting sqref="D32:D33">
    <cfRule type="cellIs" dxfId="8" priority="5" operator="lessThan">
      <formula>700</formula>
    </cfRule>
  </conditionalFormatting>
  <conditionalFormatting sqref="D69:D70">
    <cfRule type="cellIs" dxfId="7" priority="3" operator="lessThan">
      <formula>700</formula>
    </cfRule>
  </conditionalFormatting>
  <conditionalFormatting sqref="D113:D114">
    <cfRule type="cellIs" dxfId="6" priority="11" operator="lessThan">
      <formula>700</formula>
    </cfRule>
  </conditionalFormatting>
  <conditionalFormatting sqref="G18 G28 G34:G35">
    <cfRule type="cellIs" dxfId="5" priority="6" operator="equal">
      <formula>"NO CUMPLE"</formula>
    </cfRule>
  </conditionalFormatting>
  <conditionalFormatting sqref="G47:G48">
    <cfRule type="cellIs" dxfId="4" priority="1" operator="equal">
      <formula>"NO CUMPLE"</formula>
    </cfRule>
  </conditionalFormatting>
  <conditionalFormatting sqref="G56 G65 G71">
    <cfRule type="cellIs" dxfId="3" priority="4" operator="equal">
      <formula>"NO CUMPLE"</formula>
    </cfRule>
  </conditionalFormatting>
  <conditionalFormatting sqref="G84">
    <cfRule type="cellIs" dxfId="2" priority="2" operator="equal">
      <formula>"NO CUMPLE"</formula>
    </cfRule>
  </conditionalFormatting>
  <conditionalFormatting sqref="G93 G109 G115">
    <cfRule type="cellIs" dxfId="1" priority="13" operator="equal">
      <formula>"NO CUMPLE"</formula>
    </cfRule>
  </conditionalFormatting>
  <conditionalFormatting sqref="G128">
    <cfRule type="cellIs" dxfId="0" priority="9" operator="equal">
      <formula>"NO CUMPLE"</formula>
    </cfRule>
  </conditionalFormatting>
  <printOptions horizontalCentered="1" verticalCentered="1"/>
  <pageMargins left="0.70866141732283472" right="0.70866141732283472" top="0.74803149606299213" bottom="0.74803149606299213" header="0.31496062992125984" footer="0.31496062992125984"/>
  <pageSetup scale="5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7</vt:i4>
      </vt:variant>
    </vt:vector>
  </HeadingPairs>
  <TitlesOfParts>
    <vt:vector size="11" baseType="lpstr">
      <vt:lpstr>CONSOLIDADO</vt:lpstr>
      <vt:lpstr>EXPERIENCIA</vt:lpstr>
      <vt:lpstr>EQUIPO MÍNIMO</vt:lpstr>
      <vt:lpstr>EQUIPO MINIMO DE TRABAJO</vt:lpstr>
      <vt:lpstr>CONSOLIDADO!Área_de_impresión</vt:lpstr>
      <vt:lpstr>'EQUIPO MÍNIMO'!Área_de_impresión</vt:lpstr>
      <vt:lpstr>EXPERIENCIA!Área_de_impresión</vt:lpstr>
      <vt:lpstr>CONSOLIDADO!Print_Area</vt:lpstr>
      <vt:lpstr>'EQUIPO MÍNIMO'!Print_Area</vt:lpstr>
      <vt:lpstr>'EQUIPO MINIMO DE TRABAJO'!Print_Area</vt:lpstr>
      <vt:lpstr>EXPERIENCIA!Print_Area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Hector Wilinton Ortiz</cp:lastModifiedBy>
  <cp:revision/>
  <cp:lastPrinted>2024-11-13T19:39:25Z</cp:lastPrinted>
  <dcterms:created xsi:type="dcterms:W3CDTF">1996-11-27T10:00:04Z</dcterms:created>
  <dcterms:modified xsi:type="dcterms:W3CDTF">2025-07-03T17:58:24Z</dcterms:modified>
  <cp:category/>
  <cp:contentStatus/>
</cp:coreProperties>
</file>