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Z:\Entidades Publicas\2. PROCESOS LICITACIONES\01_CLIENTES 2024\U.D.FRANCISCO JOSE DE CALDAS_899999230\Convocatoria publica 006-2025\EVALUACION\"/>
    </mc:Choice>
  </mc:AlternateContent>
  <xr:revisionPtr revIDLastSave="0" documentId="13_ncr:1_{506B3423-4551-442B-AAFB-0D07BEB1C317}" xr6:coauthVersionLast="47" xr6:coauthVersionMax="47" xr10:uidLastSave="{00000000-0000-0000-0000-000000000000}"/>
  <bookViews>
    <workbookView xWindow="-110" yWindow="-110" windowWidth="19420" windowHeight="10300" tabRatio="701" firstSheet="2" activeTab="9" xr2:uid="{00000000-000D-0000-FFFF-FFFF00000000}"/>
  </bookViews>
  <sheets>
    <sheet name="GENERALIDADES" sheetId="25" r:id="rId1"/>
    <sheet name="Deducibles" sheetId="19" r:id="rId2"/>
    <sheet name="TRDM" sheetId="4" r:id="rId3"/>
    <sheet name="RCE" sheetId="6" r:id="rId4"/>
    <sheet name="MANEJO" sheetId="8" r:id="rId5"/>
    <sheet name="TRMCIAS" sheetId="23" r:id="rId6"/>
    <sheet name="IRF" sheetId="18" r:id="rId7"/>
    <sheet name="RCSP" sheetId="10" r:id="rId8"/>
    <sheet name="PONDERACION" sheetId="26" r:id="rId9"/>
    <sheet name="ECONOMICA " sheetId="28" r:id="rId10"/>
    <sheet name="CONSOLIDADO" sheetId="29" r:id="rId11"/>
  </sheets>
  <externalReferences>
    <externalReference r:id="rId12"/>
    <externalReference r:id="rId13"/>
  </externalReferences>
  <definedNames>
    <definedName name="_1">#REF!</definedName>
    <definedName name="_2">#REF!</definedName>
    <definedName name="_3">#REF!</definedName>
    <definedName name="_Toc140149825_1">[1]JURIDICA!#REF!</definedName>
    <definedName name="_Toc140149825_59">#REF!</definedName>
    <definedName name="_Toc142149825_60">#REF!</definedName>
    <definedName name="A_impresión_IM">#REF!</definedName>
    <definedName name="AMOR">[1]JURIDICA!#REF!</definedName>
    <definedName name="FFFFFFF">#REF!</definedName>
    <definedName name="GG">[1]JURIDICA!#REF!</definedName>
    <definedName name="GGGGGG">#REF!</definedName>
    <definedName name="opcion2">'[2]CUADRO RESUMEN'!$L$21</definedName>
    <definedName name="opcion3">'[2]CUADRO RESUMEN'!$L$22</definedName>
    <definedName name="opcion4">'[2]CUADRO RESUMEN'!$L$23</definedName>
    <definedName name="opcion5">'[2]CUADRO RESUMEN'!$L$24</definedName>
    <definedName name="opcion6">'[2]CUADRO RESUMEN'!$L$25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8" l="1"/>
  <c r="F10" i="28"/>
  <c r="D248" i="19"/>
  <c r="D210" i="19"/>
  <c r="D166" i="19"/>
  <c r="D123" i="19"/>
  <c r="B19" i="4"/>
  <c r="D19" i="4"/>
  <c r="C14" i="28" l="1"/>
  <c r="F9" i="28"/>
  <c r="C10" i="29" l="1"/>
  <c r="C7" i="29"/>
  <c r="C4" i="29"/>
  <c r="D40" i="28"/>
  <c r="B10" i="28" s="1"/>
  <c r="L28" i="28"/>
  <c r="L27" i="28"/>
  <c r="L26" i="28"/>
  <c r="M26" i="28" s="1"/>
  <c r="N26" i="28" s="1"/>
  <c r="E36" i="28" s="1"/>
  <c r="L25" i="28"/>
  <c r="M25" i="28" s="1"/>
  <c r="N25" i="28" s="1"/>
  <c r="E38" i="28" s="1"/>
  <c r="L24" i="28"/>
  <c r="H23" i="28"/>
  <c r="L23" i="28" s="1"/>
  <c r="L22" i="28"/>
  <c r="G11" i="26"/>
  <c r="F46" i="10"/>
  <c r="D11" i="26" s="1"/>
  <c r="E11" i="26" s="1"/>
  <c r="D46" i="10"/>
  <c r="D30" i="18"/>
  <c r="D10" i="26" s="1"/>
  <c r="E10" i="26" s="1"/>
  <c r="B30" i="18"/>
  <c r="G9" i="23"/>
  <c r="D12" i="26" s="1"/>
  <c r="E12" i="26" s="1"/>
  <c r="B9" i="23"/>
  <c r="D11" i="8"/>
  <c r="D8" i="26" s="1"/>
  <c r="E8" i="26" s="1"/>
  <c r="B11" i="8"/>
  <c r="G12" i="6"/>
  <c r="D9" i="26" s="1"/>
  <c r="E9" i="26" s="1"/>
  <c r="B12" i="6"/>
  <c r="D7" i="26"/>
  <c r="E7" i="26" s="1"/>
  <c r="D262" i="19"/>
  <c r="F10" i="26" s="1"/>
  <c r="G10" i="26" s="1"/>
  <c r="F12" i="26"/>
  <c r="G12" i="26" s="1"/>
  <c r="B217" i="19"/>
  <c r="F8" i="26"/>
  <c r="G8" i="26" s="1"/>
  <c r="F9" i="26"/>
  <c r="G9" i="26" s="1"/>
  <c r="B134" i="19"/>
  <c r="F7" i="26"/>
  <c r="G7" i="26" s="1"/>
  <c r="B15" i="19"/>
  <c r="L29" i="28" l="1"/>
  <c r="M22" i="28"/>
  <c r="M27" i="28"/>
  <c r="N27" i="28" s="1"/>
  <c r="E39" i="28" s="1"/>
  <c r="F38" i="28" s="1"/>
  <c r="M24" i="28"/>
  <c r="N24" i="28" s="1"/>
  <c r="E35" i="28" s="1"/>
  <c r="M28" i="28"/>
  <c r="N28" i="28" s="1"/>
  <c r="E37" i="28" s="1"/>
  <c r="E13" i="26"/>
  <c r="D8" i="29" s="1"/>
  <c r="D7" i="29" s="1"/>
  <c r="G13" i="26"/>
  <c r="D6" i="29" s="1"/>
  <c r="M23" i="28"/>
  <c r="N23" i="28" s="1"/>
  <c r="M29" i="28" l="1"/>
  <c r="N22" i="28"/>
  <c r="E34" i="28" l="1"/>
  <c r="N29" i="28"/>
  <c r="F34" i="28" l="1"/>
  <c r="F40" i="28" s="1"/>
  <c r="E14" i="28" s="1"/>
  <c r="D5" i="29" s="1"/>
  <c r="D4" i="29" s="1"/>
  <c r="D10" i="29" s="1"/>
  <c r="E40" i="28"/>
</calcChain>
</file>

<file path=xl/sharedStrings.xml><?xml version="1.0" encoding="utf-8"?>
<sst xmlns="http://schemas.openxmlformats.org/spreadsheetml/2006/main" count="657" uniqueCount="353">
  <si>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</si>
  <si>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</si>
  <si>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</si>
  <si>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</si>
  <si>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</si>
  <si>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</si>
  <si>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</si>
  <si>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</si>
  <si>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</si>
  <si>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</si>
  <si>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 xml:space="preserve">Superior a 3% </t>
  </si>
  <si>
    <t>30 Puntos</t>
  </si>
  <si>
    <t>20 Puntos</t>
  </si>
  <si>
    <t>50 Puntos</t>
  </si>
  <si>
    <t>10 Puntos</t>
  </si>
  <si>
    <t>5 Puntos</t>
  </si>
  <si>
    <t>Superior a 1% y hasta 2%</t>
  </si>
  <si>
    <t>TOTAL PUNTOS:</t>
  </si>
  <si>
    <t>a) TERREMOTO, TEMBLOR Y/O ERUPCION VOLCÁNICA, MAREMOTO, TSUNAMI Y DEMÁS EVENTOS DE LA NATURALEZA:</t>
  </si>
  <si>
    <t>b) HMACCoP, AMIT, SABOTAJE Y TERRORISMO</t>
  </si>
  <si>
    <t>c) HURTO CALIFICADO y HURTO SIMPLE</t>
  </si>
  <si>
    <t>d) EQUIPOS MOVILES Y PORTÁTILES</t>
  </si>
  <si>
    <t>e) DEMAS EVENTOS EQUIPO ELECTRICO Y ELECTRONICO</t>
  </si>
  <si>
    <t>f) ROTURA DE MAQUINARIA</t>
  </si>
  <si>
    <t>g) DEMAS EVENTOS</t>
  </si>
  <si>
    <t>Puntaje sobre el valor de la pérdida indemnizable</t>
  </si>
  <si>
    <t xml:space="preserve">Superior a 2% y hasta 3% </t>
  </si>
  <si>
    <t xml:space="preserve">Superior a 1% y hasta 2% </t>
  </si>
  <si>
    <t>Superior a 2% y hasta 3%</t>
  </si>
  <si>
    <t xml:space="preserve">Superior a 4% </t>
  </si>
  <si>
    <t>Evaluación de Mínimo: En Salarios Mínimos Mensuales Legales Vigentes ………………………….... (5 Puntos)</t>
  </si>
  <si>
    <t>Superior a 0 y hasta 1 SMMLV</t>
  </si>
  <si>
    <t>Superior a 1 y hasta 2 SMMLV</t>
  </si>
  <si>
    <t>Superior a 2 SMMLV</t>
  </si>
  <si>
    <t>Evaluación de Mínimo: Salarios Mínimos Mensuales Legales Vigentes …………………….….…...... (5 Puntos)</t>
  </si>
  <si>
    <t>Evaluación de Mínimo: Salarios Mínimos Mensuales Legales Vigentes ………………………...…….... (5 Puntos)</t>
  </si>
  <si>
    <t>70 Puntos</t>
  </si>
  <si>
    <t>CONDICIONES TECNICAS COMPLEMENTARIAS</t>
  </si>
  <si>
    <t xml:space="preserve">Teniendo en cuenta que este seguro establece como cobertura básica el amparo de no aplicación de deducible, la propuesta que contemple deducible será objeto de rechazo en esta póliza. </t>
  </si>
  <si>
    <t>60 Puntos</t>
  </si>
  <si>
    <t>40 Puntos</t>
  </si>
  <si>
    <t>25 Puntos</t>
  </si>
  <si>
    <t>3. DEDUCIBLES</t>
  </si>
  <si>
    <t>a) Parqueaderos</t>
  </si>
  <si>
    <t>b) Demás Eventos</t>
  </si>
  <si>
    <t>Total</t>
  </si>
  <si>
    <t>Las propuestas que contemplen deducible para Gastos Médicos, serán objeto de rechazo en esta póliza.</t>
  </si>
  <si>
    <t xml:space="preserve">Superior a 3% y hasta 4% </t>
  </si>
  <si>
    <t>Evaluación de Mínimo: En SMMLV …………………………………………………….………………….…. (30 Puntos)</t>
  </si>
  <si>
    <t>Superior a 0  y hasta 1 SMMLV</t>
  </si>
  <si>
    <t>Superior a 1 SMMLV y hasta 2 SMMLV</t>
  </si>
  <si>
    <t>Total puntaje</t>
  </si>
  <si>
    <t>3.  DEDUCIBLES</t>
  </si>
  <si>
    <t xml:space="preserve">Superior a 4% y hasta 6% </t>
  </si>
  <si>
    <t xml:space="preserve">Superior a 6% </t>
  </si>
  <si>
    <t>Evaluación de Mínimo: En pesos SMMLV…………………………………………...……………………..... (30 Puntos)</t>
  </si>
  <si>
    <t>Superior a 0 SMMLV y hasta 1 SMMLV</t>
  </si>
  <si>
    <t>Superior a 2 SMMLV y hasta 3 SMMLV</t>
  </si>
  <si>
    <t>Superior a 3 SMMLV y hasta 4 SMMLV</t>
  </si>
  <si>
    <t>Superior a 4 SMMLV</t>
  </si>
  <si>
    <t>Evaluación de Mínimo: En SMMLV…………….. ……………………………………………...…………….... (30 Puntos)</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</si>
  <si>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</si>
  <si>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</si>
  <si>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</si>
  <si>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</si>
  <si>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</si>
  <si>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</si>
  <si>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</si>
  <si>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Superior a 0 y hasta $50.000.000</t>
  </si>
  <si>
    <t>Superior a $50.000.000 y hasta  $100.000.000</t>
  </si>
  <si>
    <t>Superior a $100.000.000 y hasta  $200.000.000</t>
  </si>
  <si>
    <t>Superior a $200.000.000</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</si>
  <si>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</si>
  <si>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</si>
  <si>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</si>
  <si>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</si>
  <si>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</si>
  <si>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</si>
  <si>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</si>
  <si>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</si>
  <si>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</si>
  <si>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</si>
  <si>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</si>
  <si>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</si>
  <si>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</si>
  <si>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</si>
  <si>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</si>
  <si>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</si>
  <si>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</si>
  <si>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</si>
  <si>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</si>
  <si>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</si>
  <si>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</si>
  <si>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</si>
  <si>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</si>
  <si>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</si>
  <si>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</si>
  <si>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</si>
  <si>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</si>
  <si>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</si>
  <si>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</si>
  <si>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</si>
  <si>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</si>
  <si>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</si>
  <si>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</si>
  <si>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UNIVERSIDAD DISTRITAL FRANCISCO JOSE DE CALDAS
SEGURO DE INFIDELIDAD Y RIESGOS FINANCIEROS</t>
  </si>
  <si>
    <t>UNIVERSIDAD DISTRITAL FRANCISCO JOSE DE CALDAS
SEGURO DE RESPONSABILIDAD CIVIL SERVIDORES PÚBLICOS</t>
  </si>
  <si>
    <t>OFERENTES</t>
  </si>
  <si>
    <t>TOTAL PUNTAJE RCE</t>
  </si>
  <si>
    <t>TOTAL PUNTAJE MANEJO</t>
  </si>
  <si>
    <t>TOTAL PUNTAJE IRF</t>
  </si>
  <si>
    <t>TOTAL</t>
  </si>
  <si>
    <t>90 Puntos</t>
  </si>
  <si>
    <t>EVALUACIÓN DEDUCIBLES - 300 PUNTOS
SEGURO DE TODO RIESGO DAÑOS MATERIALES - UNIVERSIDAD DISTRITAL FRANCISCO JOSÉ DE CALDAS</t>
  </si>
  <si>
    <t>EVALUACIÓN DEDUCIBLES - 300 PUNTOS
SEGURO DE RESPONSABILIDAD CIVIL EXTRACONTRACTUAL - UNIVERSIDAD DISTRITAL FRANCISCO JOSÉ DE CALDAS</t>
  </si>
  <si>
    <t>EVALUACIÓN DEDUCIBLES - 300 PUNTOS
SEGURO DE MANEJO GLOBAL ENTIDADES ESTATALES - UNIVERSIDAD DISTRITAL FRANCISCO JOSÉ DE CALDAS</t>
  </si>
  <si>
    <t>EVALUACIÓN DEDUCIBLES - 300 PUNTOS
SEGURO DE INFIDELIDAD Y RIESGOS FINANCIEROS - UNIVERSIDAD DISTRITAL FRANCISCO JOSÉ DE CALDAS</t>
  </si>
  <si>
    <t>EVALUACIÓN DEDUCIBLES - 300 PUNTOS
SEGURO DE RESPONSABILIDAD CIVIL SERVIDORES PÚBLICOS - UNIVERSIDAD DISTRITAL FRANCISCO JOSÉ DE CALDAS</t>
  </si>
  <si>
    <t>a) TERREMOTO, TEMBLOR y/o ERUPCION VOLCÁNICA, MAREMOTO, TSUNAMI Y DEMÁS EVENTOS DE LA NATURALEZA (sin mínimo)          60 puntos</t>
  </si>
  <si>
    <t>Evaluación de Porcentaje: …………………………………………………...…………………………………(60 Puntos)</t>
  </si>
  <si>
    <t>Sobre el valor asegurado del bien afectado</t>
  </si>
  <si>
    <t>Sobre el valor asegurable del bien afectado</t>
  </si>
  <si>
    <t>c) HURTO CALIFICADO Y HURTO SIMPLE                                                                                                    60 Puntos</t>
  </si>
  <si>
    <t>Evaluación de Porcentaje sobre el valor de la pérdida indemnizable……………...……………………. (50 Puntos)</t>
  </si>
  <si>
    <t>Evaluación de Mínimo: En Salarios Mínimos Mensuales Legales Vigentes ………………………….... (10 Puntos)</t>
  </si>
  <si>
    <t>d) EQUIPOS MOVILES Y PORTÁTILES                                                                                                          30 Puntos</t>
  </si>
  <si>
    <t>Evaluación de Porcentaje sobre el valor de la pérdida indemnizable…………...……………..……..... (25 Puntos)</t>
  </si>
  <si>
    <t>e) DEMÁS EVENTOS  EQUIPO ELECTRICO Y ELECTRONICO  EXCEPTO Celulares, beepers, avanteles, calculadoras, computadoras de bolsillo, radios de comunicación, grabadoras, a los cuales no se acepta aplicación de deducibles………………………......................................................................................30 Puntos</t>
  </si>
  <si>
    <t>Evaluación de Porcentaje sobre el valor de la pérdida indemnizable………………………. ………..... ( 25 Puntos)</t>
  </si>
  <si>
    <t>f) ROTURA DE MAQUINARIA……...……………………….........................................................................30 Puntos</t>
  </si>
  <si>
    <t>g) DEMÁS EVENTOS                                                                                                                                           30 Puntos</t>
  </si>
  <si>
    <t>Evaluación de Porcentaje sobre el valor de la pérdida indemnizable……………………….………….. ( 25 Puntos)</t>
  </si>
  <si>
    <t>TOTAL TRDM</t>
  </si>
  <si>
    <t>TOTAL RCE</t>
  </si>
  <si>
    <t>a) Parqueaderos……….……………………………………………………………………………………..…( 150 puntos)</t>
  </si>
  <si>
    <t>b) Demás Eventos…………………………………………………….………………...………………………( 150 puntos)</t>
  </si>
  <si>
    <t>300 puntos</t>
  </si>
  <si>
    <t>Personal no Identificado                                                                                                                                 150 Puntos</t>
  </si>
  <si>
    <t>Evaluación de Porcentaje sobre el valor de la pérdida indemnizable………...…………………... (120 Puntos)</t>
  </si>
  <si>
    <t>Demás Amparos                                                                                                                                                 150 Puntos</t>
  </si>
  <si>
    <t>Evaluación de Porcentaje sobre el valor de la pérdida indemnizable……….………………………….. (120 Puntos)</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</si>
  <si>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</si>
  <si>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</si>
  <si>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</si>
  <si>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Rango de deducible  aplicables a los amparos básicos del clausulado DHP 84, LSW983 Y NMA2273 bajo el deducible de Infidelidad………………………………………………………………………………....…(300 puntos)</t>
  </si>
  <si>
    <t>EVALUACIÓN DE DEDUCIBLES…………………...…………………………………...………………….…………300 puntos</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</si>
  <si>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</si>
  <si>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</si>
  <si>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</si>
  <si>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</si>
  <si>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</si>
  <si>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</si>
  <si>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</si>
  <si>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</si>
  <si>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</si>
  <si>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</si>
  <si>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a) FALTA DE ENTREGA Y HUELGA</t>
  </si>
  <si>
    <t>b) DEMÁS EVENTOS</t>
  </si>
  <si>
    <t>a) FALTA DE ENTREGA Y HUELGA………………………………………………………………………………….(150 puntos)</t>
  </si>
  <si>
    <t>Evaluación de Porcentaje sobre el valor de la pérdida indemnizable: ………...…………………... (75 Puntos)</t>
  </si>
  <si>
    <t>Superior a 0% y hasta 2%</t>
  </si>
  <si>
    <t xml:space="preserve">Superior a 2% y hasta  4% </t>
  </si>
  <si>
    <t>Superior a 4%  y hasta 6%</t>
  </si>
  <si>
    <t>Superior a 6%  y hasta 8%</t>
  </si>
  <si>
    <t xml:space="preserve">Superior a 8% </t>
  </si>
  <si>
    <t>Evaluación de Mínimo: En pesos Colombianos ………... (75 Puntos)</t>
  </si>
  <si>
    <t>b) DEMAS EVENTOS…………………………………………………………………………………...….……(150 puntos)</t>
  </si>
  <si>
    <t>Evaluación de Porcentaje sobre el valor de la pérdida indemnizable: ………………………………... (75 Puntos)</t>
  </si>
  <si>
    <t>EVALUACIÓN DEDUCIBLES - 300 PUNTOS
SEGURO DE TRANSPORTE DE MERCANCÍAS - UNIVERSIDAD DISTRITAL FRANCISCO JOSÉ DE CALDAS</t>
  </si>
  <si>
    <t>TOTAL TR MCIAS</t>
  </si>
  <si>
    <t>Ofrecimiento de límite adicional al basico de $500.000.000 evento y en el agregado anual $1.000.000.000. Total Puntos 50 puntos</t>
  </si>
  <si>
    <t>ANEXO No 2</t>
  </si>
  <si>
    <t xml:space="preserve">Superior a 3% y hasta 5% </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</si>
  <si>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</si>
  <si>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</si>
  <si>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</si>
  <si>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Superior a 7%  y hasta 10%</t>
  </si>
  <si>
    <t>Superior a 2 % y hasta 3%</t>
  </si>
  <si>
    <t>Superior a 5%</t>
  </si>
  <si>
    <t>Superior a 0% y hasta 5%</t>
  </si>
  <si>
    <t xml:space="preserve">Superior a 5% y hasta  7% </t>
  </si>
  <si>
    <t>Superior a 10%  y hasta 15%</t>
  </si>
  <si>
    <t xml:space="preserve">Superior a 15% </t>
  </si>
  <si>
    <t>Superior a 0 y hasta 5 SMMLV</t>
  </si>
  <si>
    <t>Superior a 5 y hasta 10 SMMLV</t>
  </si>
  <si>
    <t>Superior a 10 y hasta 15 SMMLV</t>
  </si>
  <si>
    <t>Superior a 15 SMMLV</t>
  </si>
  <si>
    <t>Se rechazará la oferta.</t>
  </si>
  <si>
    <t>b) HAMCCoP, AMIT (INCLUYENDO SABOTAJE Y TERRORISMO                                                       60 puntos</t>
  </si>
  <si>
    <t>Evaluación de Porcentaje sobre el valor de la pérdida…....................................................... (50 Puntos)</t>
  </si>
  <si>
    <t>Evaluación de Porcentaje sobre el valor de la pérdida indemnizable:…………………...…………... (120 Puntos)</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</si>
  <si>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</si>
  <si>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</si>
  <si>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</si>
  <si>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</si>
  <si>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</si>
  <si>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</si>
  <si>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</si>
  <si>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</si>
  <si>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</si>
  <si>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</si>
  <si>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</si>
  <si>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</si>
  <si>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</si>
  <si>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</si>
  <si>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</si>
  <si>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</si>
  <si>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</si>
  <si>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</si>
  <si>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</si>
  <si>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</si>
  <si>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</si>
  <si>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</si>
  <si>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</si>
  <si>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</si>
  <si>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</si>
  <si>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</si>
  <si>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</si>
  <si>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</si>
  <si>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</si>
  <si>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</si>
  <si>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</si>
  <si>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</si>
  <si>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</si>
  <si>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</si>
  <si>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</si>
  <si>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</si>
  <si>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</si>
  <si>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</si>
  <si>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</si>
  <si>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</si>
  <si>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</si>
  <si>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</si>
  <si>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</si>
  <si>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</si>
  <si>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</si>
  <si>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</si>
  <si>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</si>
  <si>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</si>
  <si>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</si>
  <si>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</si>
  <si>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</si>
  <si>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</si>
  <si>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</si>
  <si>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t xml:space="preserve">Reparaciones sin previa autorización para cualquier bien asegurado. Sublimite de $600.000.000. </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</si>
  <si>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</si>
  <si>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</si>
  <si>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</si>
  <si>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</si>
  <si>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</si>
  <si>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</si>
  <si>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Límite adicional de valor asegurado al básico exigido de, cualquier pérdida $4.000.000.000 y $.000.000.000 en el agregado anual. </t>
    </r>
    <r>
      <rPr>
        <sz val="11"/>
        <rFont val="Tahoma"/>
        <family val="2"/>
      </rPr>
      <t xml:space="preserve">Se califica el límite adicional al básico obligatorio sin cobro de prima de acuerdo con lo siguiente: </t>
    </r>
  </si>
  <si>
    <r>
      <t xml:space="preserve">• Ofrecimiento de límite adicional al básico, de $5.300.000.000, exigido para el amparo de Perjuicios o detrimentos patrimoniales, </t>
    </r>
    <r>
      <rPr>
        <sz val="11"/>
        <rFont val="Tahoma"/>
        <family val="2"/>
      </rPr>
      <t xml:space="preserve"> sin cobro de prima. </t>
    </r>
  </si>
  <si>
    <r>
      <t xml:space="preserve">• Ofrecimiento de sublímite adicional al básico, de $2.150.000.000, </t>
    </r>
    <r>
      <rPr>
        <sz val="11"/>
        <rFont val="Tahoma"/>
        <family val="2"/>
      </rPr>
      <t>exigido para el amparo de Gastos de Defensa, sin cobro de prima.</t>
    </r>
  </si>
  <si>
    <t>120 Puntos</t>
  </si>
  <si>
    <r>
      <t xml:space="preserve">Ampliación del plazo para aviso de siniestro.
</t>
    </r>
    <r>
      <rPr>
        <sz val="12"/>
        <rFont val="Tahoma"/>
        <family val="2"/>
      </rPr>
      <t>Mediante la presente condición las partes acuerdan y convienen la extensión del término de aviso de la ocurrencia del siniestro por parte del asegurado, lo cual puede suceder dentro de los noventa  (90) días (incluyendo AMIT - S&amp;T) siguientes a la fecha en que lo haya conocido o debido conocer.</t>
    </r>
    <r>
      <rPr>
        <b/>
        <sz val="12"/>
        <rFont val="Tahoma"/>
        <family val="2"/>
      </rPr>
      <t xml:space="preserve">
Se otorgará el puntaje a la oferta que contemple este amparo como es solicitado y no se otorgará puntaje a las demás.</t>
    </r>
  </si>
  <si>
    <t>U.T SOLIDARIA-MAPFRE</t>
  </si>
  <si>
    <t>OFRECIMIENTO</t>
  </si>
  <si>
    <t>UNIVERSIDAD DISTRITAL FRANCISCO JOSE DE CALDAS</t>
  </si>
  <si>
    <t>EVALUACION TECNICA GRUPO I
PROCESO 075 DE 2022</t>
  </si>
  <si>
    <t>CONDICIONES COMPLEMENTARIAS Y DEDUCIBLES</t>
  </si>
  <si>
    <t>PROPONENTE</t>
  </si>
  <si>
    <t>RAMO</t>
  </si>
  <si>
    <t>% DE PONDERACION</t>
  </si>
  <si>
    <t>TOTAL PUNTAJE CONDICIONES COMPLEMENTARIAS</t>
  </si>
  <si>
    <t>DEDUCIBLES</t>
  </si>
  <si>
    <t>TOTAL PUNTAJE DEDUCIBLES</t>
  </si>
  <si>
    <t>Todo Riesgo daños materiales</t>
  </si>
  <si>
    <t>Manejo Global Entidades Estatales</t>
  </si>
  <si>
    <t>Responsabilidad Civil extracontractual</t>
  </si>
  <si>
    <t>Infidelidad y Riesgos Financieros</t>
  </si>
  <si>
    <t>Responsabilidad Civil Servidores Públicos</t>
  </si>
  <si>
    <t>Transporte de Mercancías</t>
  </si>
  <si>
    <t>TOTAL GRUPO I</t>
  </si>
  <si>
    <t>EVALUACION ECONOMICA</t>
  </si>
  <si>
    <t>VALOR ASEGURADO</t>
  </si>
  <si>
    <t>TASA ANUAL</t>
  </si>
  <si>
    <t>PRIMA</t>
  </si>
  <si>
    <t>IVA</t>
  </si>
  <si>
    <t>PRIMA TOTAL</t>
  </si>
  <si>
    <t>PUNTAJE</t>
  </si>
  <si>
    <t>Todo Riesgo Daños Materiales</t>
  </si>
  <si>
    <t>Responsabilidad Civil Extracontractual</t>
  </si>
  <si>
    <t>PRIMA TOTAL GRUPO 1</t>
  </si>
  <si>
    <t>PRESUPUESTO</t>
  </si>
  <si>
    <t>PONDERACION CONDICIONES TÉCNICAS COMPLEMENTARIAS</t>
  </si>
  <si>
    <t>CONSOLIDADO CALIFICACION FINAL</t>
  </si>
  <si>
    <t>FACTORES</t>
  </si>
  <si>
    <t>FACTOR ECONÓMICO</t>
  </si>
  <si>
    <t>B – Menores Deducibles</t>
  </si>
  <si>
    <t>FACTOR DE CALIDAD</t>
  </si>
  <si>
    <t>C - Cláusulas y/o Condiciones Complementarias Calificables.</t>
  </si>
  <si>
    <t>D- Apoyo a la Industria Nacional Ley 816 de 2003 100</t>
  </si>
  <si>
    <t>UT SOLIDARIA-MAPFRE-UDISTRITAL 2025</t>
  </si>
  <si>
    <t>EVALUACION CONDICIONES TÉCNICAS COMPLEMENTARIAS</t>
  </si>
  <si>
    <t>EVALUACION CONDICIONES TECNICAS COMPLEMENTARIAS</t>
  </si>
  <si>
    <t>INCLUIDO EL BÁSICO SE OTORGA $100.000.000.000.</t>
  </si>
  <si>
    <t>INCLUIDO EL BÁSICO SE OTORGA UN 25%</t>
  </si>
  <si>
    <t>SE OTORGA UN 20% ADICIONAL AL BÁSICO</t>
  </si>
  <si>
    <t>SE OTORGA NO APLICACIÓN DE TABLA DE DEMÉRITO PARA PÉRDIDAS DE EQUIPOS DE LABORATORIO, EQUIPOS ELECTRICOS Y ELECTRONICOS DE CUALQUIER TIPO Y MAQUINARIA Y EQUIPOS DE CUALQUIER TIPO</t>
  </si>
  <si>
    <t xml:space="preserve">ADICIONAL AL BÁSICO SE OTORGAN 600 MILLONES </t>
  </si>
  <si>
    <t>ADICIONAL AL BÁSICO SE OTORGA $ 16.000.000.000 evento/vigencia</t>
  </si>
  <si>
    <r>
      <rPr>
        <b/>
        <sz val="12"/>
        <rFont val="Tahoma"/>
        <family val="2"/>
      </rPr>
      <t xml:space="preserve">ADICIONAL A LOS BÁSICOS SE OTORGAN LOS SIGUIENTES: </t>
    </r>
    <r>
      <rPr>
        <sz val="12"/>
        <rFont val="Tahoma"/>
        <family val="2"/>
      </rPr>
      <t>Para equipos móviles y/o portátiles fuera de los predios del asegurado Adicional de  $500.000.000. De partes y/o elementos de las edificaciones incluido el daño emergente con ocasión del evento o su tentativa Adicional de $ 4.000.000.000. Dineros en efectivo dentro y fuera de cofres, cajas fuertes y bóvedas Adicional de $400.000.000</t>
    </r>
  </si>
  <si>
    <t>INCLUIDO EL BÁSICO SE OTORGA $250.000.000.</t>
  </si>
  <si>
    <t>ADICIONAL AL BÁSICO SE OTORGAN $50.000.000.000.</t>
  </si>
  <si>
    <t>SE OTORGA UN LIMITE DE $25.000.000</t>
  </si>
  <si>
    <t>NO SE OTORGA</t>
  </si>
  <si>
    <t>SE OTORGA</t>
  </si>
  <si>
    <t>SE ACETPA, SE OTORGA UN LIMITE DE $6.000.000</t>
  </si>
  <si>
    <t>INCLUIDO EL BÁSICO SE OTORGA $16000.000.000.</t>
  </si>
  <si>
    <t>INCLUIDO EL BÁSICO SE OTORGA Sublímite hasta el 42% del limite asegurado anual para  evento y 74% del limite asegurado para la vigencia.</t>
  </si>
  <si>
    <t>INCLUIDO EL BÁSICO SE OTORGA Sublímite de $250.000.000 de valor asegurado por persona, y $3.000.000.000 del limite asegurado por evento/vigencia.</t>
  </si>
  <si>
    <t>ADICIONAL AL BÁSICO SE OTORGA 10%</t>
  </si>
  <si>
    <t>INCLUIDO EL BÁSICO SE OTORGA $1.940.000.000.</t>
  </si>
  <si>
    <t xml:space="preserve">INCLUDO EL BÁSICO SE OTORGA sublimite del 55% del límite asegurado. </t>
  </si>
  <si>
    <t>SE OTORGA Pérdidas causadas por servidores ó empleados no identificados hasta el 100% del limite asegurado</t>
  </si>
  <si>
    <t>INCLUIDO EL BÁSICO SE OTORGA Sublimite $500.000.000 sobre el valor asegurado evento/vigencia.</t>
  </si>
  <si>
    <t>INCLUIDO EL BÁSICO SE OTORGA Apropiación de bienes por parte de empleados del asegurado, al amparo de situaciones creadas por los siguientes eventos: *Incendio, Explosión,  AMIT Y AMCCOPH incluído Terrorismo, Terremoto, temblor y/o erupción volcánica y demás eventos de la naturaleza y Actos de Autoridad. Sublimite $50.000.000</t>
  </si>
  <si>
    <t>SE ACEPTA</t>
  </si>
  <si>
    <t>ADICIONAL AL BÁSICO SE OTORGAN $100.000.000.</t>
  </si>
  <si>
    <t>ADICIONAL AL BÁSICO SE OTORGAN 3 DÍAS</t>
  </si>
  <si>
    <t>SE OTORGA LÍMITE DE $300.000.000 ADICIONAL AL BÁSICO EXIGIDO</t>
  </si>
  <si>
    <t>SE OTORGA LIMITE DE $150.000.000 ADICIONAL AL BÁSICO EXIGIDO</t>
  </si>
  <si>
    <t>SE OTORGA LIMITE DE $2.500.000 ADICIONAL AL BASICO EXIGIDO</t>
  </si>
  <si>
    <t>SE OTORGAN 200 DÍAS EN TOTAL INCLUIDO EL BÁSICO EXIGIDO</t>
  </si>
  <si>
    <t>SE OTORGA EN TOTAL INCLUIDO EL BASICO CON UN SUBLIMITE DE COP$300.000.000</t>
  </si>
  <si>
    <t>SE OTORGA UN AÑO ADICIONAL AL  BÁSICO</t>
  </si>
  <si>
    <t>SE OTORGA EN TOTAL INCLUIDO EL BASICO COP$4.500.000.000  por evento y COP$9.000.000.000 en el agregado anual</t>
  </si>
  <si>
    <t>SE OTORGAN 6 MESES ADICIONAL AL BÁSICO</t>
  </si>
  <si>
    <t>SE OTORGAN 220 DÍAS EN TOTAL SUMADO EL BASICO</t>
  </si>
  <si>
    <t>SE OTORGA DEDUCIBLE DE 2 DÍAS</t>
  </si>
  <si>
    <t>SE OTORGA EN LAS CONDICIONES SOLICITADAS</t>
  </si>
  <si>
    <t>SE OTORGAN $1.300.000.000 ADICIONALES AL BÁSICO OBLIGATORIO</t>
  </si>
  <si>
    <t>SE OTORGA UN SUBLIMITE DE 1.500 MILLONES DE PESOS INCLUIDO EL BÁSICO</t>
  </si>
  <si>
    <t xml:space="preserve"> SE OTORGA</t>
  </si>
  <si>
    <t>SE OTORGA CON SUBLIMITE DE $250.000.000 EVENTO/VIGENCIA</t>
  </si>
  <si>
    <t>2% sobre el valor de la pérdida indemnizable</t>
  </si>
  <si>
    <t>5% sobre el valor de la pérdida</t>
  </si>
  <si>
    <t>5 SMMLV</t>
  </si>
  <si>
    <t>Indice variable (5%)</t>
  </si>
  <si>
    <t>MÉTODO APLICABLE</t>
  </si>
  <si>
    <t>MEDIA GEOMETRICA CON PRESUPUESTO OFICIAL</t>
  </si>
  <si>
    <t>GRUPO I - GENERALES</t>
  </si>
  <si>
    <t>PRESUPUESTO OFICIAL</t>
  </si>
  <si>
    <t>OFERTAS VÁLIDAS</t>
  </si>
  <si>
    <t>IT</t>
  </si>
  <si>
    <t>OFERENTE</t>
  </si>
  <si>
    <t>OFERTA</t>
  </si>
  <si>
    <t>PUNTAJE 
MÁXIMO</t>
  </si>
  <si>
    <t>UNIVERSIDAD DISTRITAL</t>
  </si>
  <si>
    <t>EVALUACION ECONOMICA GRUPO 1</t>
  </si>
  <si>
    <t>A – Valor de la oferta – Mejor oferta económica</t>
  </si>
  <si>
    <t>TRM -2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</si>
</sst>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 #,##0.00_-;\-&quot;$&quot;\ * #,##0.00_-;_-&quot;$&quot;\ * &quot;-&quot;??_-;_-@_-"/>
    <numFmt numFmtId="164" formatCode="_ * #,##0.00_ ;_ * \-#,##0.00_ ;_ * &quot;-&quot;??_ ;_ @_ "/>
    <numFmt numFmtId="165" formatCode="&quot;$&quot;\ #,##0_);\(&quot;$&quot;\ #,##0\)"/>
    <numFmt numFmtId="166" formatCode="_(* #,##0.00_);_(* \(#,##0.00\);_(* &quot;-&quot;??_);_(@_)"/>
    <numFmt numFmtId="167" formatCode="General\ &quot;Puntos&quot;"/>
    <numFmt numFmtId="168" formatCode="_-&quot;$&quot;\ * #,##0_-;\-&quot;$&quot;\ * #,##0_-;_-&quot;$&quot;\ * &quot;-&quot;??_-;_-@_-"/>
    <numFmt numFmtId="171" formatCode="0.0000"/>
    <numFmt numFmtId="172" formatCode="[$$]\ #,##0.00;\-[$$]\ #,##0.00"/>
    <numFmt numFmtId="173" formatCode="&quot;$&quot;\ #,##0"/>
    <numFmt numFmtId="174" formatCode="0.0"/>
  </numFmts>
  <fonts count="43"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
      <i/>
      <sz val="11"/>
      <color rgb="FF7F7F7F"/>
      <name val="Calibri"/>
      <family val="2"/>
      <scheme val="minor"/>
    </font>
    <font>
      <b/>
      <sz val="11"/>
      <name val="Arial Narrow"/>
      <family val="2"/>
    </font>
    <font>
      <b/>
      <sz val="12"/>
      <name val="Arial Narrow"/>
      <family val="2"/>
    </font>
    <font>
      <b/>
      <sz val="14"/>
      <name val="Arial Narrow"/>
      <family val="2"/>
    </font>
    <font>
      <b/>
      <sz val="14"/>
      <color theme="0"/>
      <name val="Arial Narrow"/>
      <family val="2"/>
    </font>
    <font>
      <b/>
      <sz val="18"/>
      <name val="Arial Narrow"/>
      <family val="2"/>
    </font>
    <font>
      <sz val="11"/>
      <color theme="1"/>
      <name val="Arial Narrow"/>
      <family val="2"/>
    </font>
    <font>
      <b/>
      <sz val="11"/>
      <color theme="1"/>
      <name val="Arial Narrow"/>
      <family val="2"/>
    </font>
    <font>
      <b/>
      <sz val="11"/>
      <color rgb="FF000000"/>
      <name val="Arial Narrow"/>
      <family val="2"/>
    </font>
    <font>
      <sz val="12"/>
      <color theme="1"/>
      <name val="Arial Narrow"/>
      <family val="2"/>
    </font>
    <font>
      <b/>
      <sz val="12"/>
      <color rgb="FF000000"/>
      <name val="Arial Narrow"/>
      <family val="2"/>
    </font>
    <font>
      <sz val="12"/>
      <color rgb="FF000000"/>
      <name val="Arial Narrow"/>
      <family val="2"/>
    </font>
    <font>
      <b/>
      <sz val="12"/>
      <color theme="1"/>
      <name val="Arial Narrow"/>
      <family val="2"/>
    </font>
    <font>
      <sz val="12"/>
      <name val="Arial Narrow"/>
      <family val="2"/>
    </font>
    <font>
      <b/>
      <sz val="12"/>
      <color theme="0"/>
      <name val="Arial Narrow"/>
      <family val="2"/>
    </font>
    <font>
      <b/>
      <sz val="13"/>
      <name val="Arial Narrow"/>
      <family val="2"/>
    </font>
  </fonts>
  <fills count="12">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
      <patternFill patternType="solid">
        <fgColor theme="3" tint="0.59999389629810485"/>
        <bgColor indexed="64"/>
      </patternFill>
    </fill>
    <fill>
      <patternFill patternType="solid">
        <fgColor rgb="FF00B0F0"/>
        <bgColor indexed="64"/>
      </patternFill>
    </fill>
    <fill>
      <patternFill patternType="solid">
        <fgColor theme="3"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1" fillId="0" borderId="0"/>
    <xf numFmtId="0" fontId="1" fillId="0" borderId="0"/>
    <xf numFmtId="41" fontId="2" fillId="0" borderId="0" applyFont="0" applyFill="0" applyBorder="0" applyAlignment="0" applyProtection="0"/>
  </cellStyleXfs>
  <cellXfs count="445">
    <xf numFmtId="0" fontId="0" fillId="0" borderId="0" xfId="0"/>
    <xf numFmtId="0" fontId="3" fillId="0" borderId="0" xfId="0" applyFont="1" applyAlignment="1">
      <alignment horizontal="center" vertical="center" wrapText="1"/>
    </xf>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167" fontId="10" fillId="0" borderId="1" xfId="8" applyNumberFormat="1" applyFont="1" applyFill="1" applyBorder="1" applyAlignment="1">
      <alignment vertical="center" wrapText="1"/>
    </xf>
    <xf numFmtId="0" fontId="7" fillId="0" borderId="0" xfId="8" applyFont="1" applyFill="1" applyAlignment="1">
      <alignment horizontal="center" vertical="center" wrapText="1"/>
    </xf>
    <xf numFmtId="2" fontId="7" fillId="4" borderId="1" xfId="8" applyNumberFormat="1" applyFont="1" applyFill="1" applyBorder="1" applyAlignment="1">
      <alignment horizontal="center" vertical="center" wrapText="1"/>
    </xf>
    <xf numFmtId="0" fontId="7" fillId="4" borderId="1" xfId="8" applyFont="1" applyFill="1" applyBorder="1" applyAlignment="1">
      <alignment vertical="center" wrapText="1"/>
    </xf>
    <xf numFmtId="0" fontId="7" fillId="4" borderId="1" xfId="8" applyFont="1" applyFill="1" applyBorder="1" applyAlignment="1">
      <alignment horizontal="center" vertical="center" wrapText="1"/>
    </xf>
    <xf numFmtId="0" fontId="14" fillId="4" borderId="0" xfId="0" applyFont="1" applyFill="1" applyAlignment="1">
      <alignment vertical="center"/>
    </xf>
    <xf numFmtId="0" fontId="14" fillId="0" borderId="0" xfId="0" applyFont="1" applyAlignment="1">
      <alignment vertical="center"/>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0" fontId="10" fillId="0" borderId="3" xfId="0" applyFont="1" applyBorder="1" applyAlignment="1">
      <alignment vertical="center" wrapText="1"/>
    </xf>
    <xf numFmtId="0" fontId="15" fillId="0" borderId="10" xfId="0" applyFont="1" applyBorder="1" applyAlignment="1">
      <alignment vertical="center" wrapText="1"/>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67" fontId="10"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0" fillId="0" borderId="10" xfId="0" applyFont="1" applyBorder="1" applyAlignment="1">
      <alignment horizontal="center" vertical="center" wrapText="1"/>
    </xf>
    <xf numFmtId="167" fontId="7" fillId="0" borderId="3" xfId="0" applyNumberFormat="1" applyFont="1" applyBorder="1" applyAlignment="1">
      <alignment horizontal="left" vertical="center" wrapText="1"/>
    </xf>
    <xf numFmtId="0" fontId="17" fillId="4" borderId="0" xfId="0" applyFont="1" applyFill="1" applyAlignment="1">
      <alignment vertical="center"/>
    </xf>
    <xf numFmtId="0" fontId="17" fillId="0" borderId="0" xfId="0" applyFont="1" applyAlignment="1">
      <alignment vertical="center"/>
    </xf>
    <xf numFmtId="0" fontId="4" fillId="0" borderId="4" xfId="0" applyFont="1" applyBorder="1" applyAlignment="1">
      <alignment vertical="center" wrapText="1"/>
    </xf>
    <xf numFmtId="0" fontId="10" fillId="0" borderId="4"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167" fontId="13" fillId="0" borderId="3" xfId="0" applyNumberFormat="1" applyFont="1" applyBorder="1" applyAlignment="1">
      <alignment horizontal="left" vertical="center" wrapText="1"/>
    </xf>
    <xf numFmtId="167" fontId="12" fillId="0" borderId="3" xfId="0" applyNumberFormat="1"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10" fillId="4" borderId="0" xfId="0" applyFont="1" applyFill="1" applyAlignment="1">
      <alignment horizontal="justify" vertical="center" wrapText="1"/>
    </xf>
    <xf numFmtId="0" fontId="10" fillId="0" borderId="0" xfId="0" applyFont="1" applyAlignment="1">
      <alignment horizontal="justify" vertical="center" wrapText="1"/>
    </xf>
    <xf numFmtId="0" fontId="15" fillId="0" borderId="0" xfId="0" applyFont="1" applyAlignment="1">
      <alignment vertical="center" wrapText="1"/>
    </xf>
    <xf numFmtId="0" fontId="4" fillId="0" borderId="1" xfId="0" applyFont="1" applyBorder="1" applyAlignment="1">
      <alignment horizontal="center" vertical="center"/>
    </xf>
    <xf numFmtId="0" fontId="13" fillId="0" borderId="1" xfId="3" applyFont="1" applyFill="1" applyBorder="1" applyAlignment="1">
      <alignment horizontal="left" vertical="center" wrapText="1"/>
    </xf>
    <xf numFmtId="167" fontId="13" fillId="0" borderId="1" xfId="3" applyNumberFormat="1"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6" borderId="1" xfId="8"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0" fontId="7" fillId="0" borderId="0" xfId="0" applyFont="1" applyAlignment="1">
      <alignment vertical="center"/>
    </xf>
    <xf numFmtId="0" fontId="5" fillId="6" borderId="8" xfId="0" applyFont="1" applyFill="1" applyBorder="1" applyAlignment="1">
      <alignment vertical="center" wrapText="1"/>
    </xf>
    <xf numFmtId="0" fontId="5" fillId="6" borderId="9" xfId="0" applyFont="1" applyFill="1" applyBorder="1" applyAlignment="1">
      <alignment vertical="center" wrapText="1"/>
    </xf>
    <xf numFmtId="0" fontId="9" fillId="6" borderId="1" xfId="0" applyFont="1" applyFill="1" applyBorder="1" applyAlignment="1">
      <alignment horizontal="center" vertical="center" wrapText="1"/>
    </xf>
    <xf numFmtId="0" fontId="6" fillId="6" borderId="3" xfId="0" applyFont="1" applyFill="1" applyBorder="1" applyAlignment="1">
      <alignment vertical="center"/>
    </xf>
    <xf numFmtId="0" fontId="6" fillId="6" borderId="10" xfId="0" applyFont="1" applyFill="1" applyBorder="1" applyAlignment="1">
      <alignment vertical="center"/>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2" fontId="9" fillId="6" borderId="1" xfId="0" applyNumberFormat="1" applyFont="1" applyFill="1" applyBorder="1" applyAlignment="1">
      <alignment horizontal="center" vertical="center" wrapText="1"/>
    </xf>
    <xf numFmtId="0" fontId="6" fillId="6" borderId="4" xfId="0" applyFont="1" applyFill="1" applyBorder="1" applyAlignment="1">
      <alignment vertical="center"/>
    </xf>
    <xf numFmtId="0" fontId="8" fillId="6" borderId="1"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167" fontId="8" fillId="6" borderId="3" xfId="0" applyNumberFormat="1" applyFont="1" applyFill="1" applyBorder="1" applyAlignment="1">
      <alignment vertical="center" wrapText="1"/>
    </xf>
    <xf numFmtId="0" fontId="7" fillId="0" borderId="0" xfId="0" applyFont="1" applyAlignment="1">
      <alignment horizontal="left" vertical="center" wrapText="1"/>
    </xf>
    <xf numFmtId="167" fontId="7" fillId="0" borderId="0" xfId="0" applyNumberFormat="1" applyFont="1" applyAlignment="1">
      <alignment vertical="center" wrapText="1"/>
    </xf>
    <xf numFmtId="0" fontId="8"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6" borderId="10" xfId="0" applyFont="1" applyFill="1" applyBorder="1" applyAlignment="1">
      <alignment vertical="center" wrapText="1"/>
    </xf>
    <xf numFmtId="0" fontId="7" fillId="4" borderId="0" xfId="0" applyFont="1" applyFill="1" applyAlignment="1">
      <alignment vertical="center"/>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30" fillId="9" borderId="1" xfId="8" applyFont="1" applyFill="1" applyBorder="1" applyAlignment="1">
      <alignment horizontal="center" vertical="center" wrapText="1"/>
    </xf>
    <xf numFmtId="0" fontId="29" fillId="9" borderId="1" xfId="8" applyFont="1" applyFill="1" applyBorder="1" applyAlignment="1">
      <alignment horizontal="center" vertical="center" wrapText="1"/>
    </xf>
    <xf numFmtId="0" fontId="30" fillId="9" borderId="3" xfId="8" applyFont="1" applyFill="1" applyBorder="1" applyAlignment="1">
      <alignment horizontal="center" vertical="center" wrapText="1"/>
    </xf>
    <xf numFmtId="0" fontId="33" fillId="0" borderId="0" xfId="0" applyFont="1"/>
    <xf numFmtId="0" fontId="33" fillId="0" borderId="1" xfId="0" applyFont="1" applyBorder="1"/>
    <xf numFmtId="1" fontId="33" fillId="0" borderId="1" xfId="0" applyNumberFormat="1" applyFont="1" applyBorder="1" applyAlignment="1">
      <alignment horizontal="center" vertical="center"/>
    </xf>
    <xf numFmtId="2" fontId="33" fillId="0" borderId="1" xfId="0" applyNumberFormat="1" applyFont="1" applyBorder="1" applyAlignment="1">
      <alignment horizontal="center" vertical="center"/>
    </xf>
    <xf numFmtId="1" fontId="28" fillId="0" borderId="1" xfId="0" applyNumberFormat="1" applyFont="1" applyBorder="1" applyAlignment="1">
      <alignment horizontal="center" vertical="center"/>
    </xf>
    <xf numFmtId="0" fontId="36" fillId="0" borderId="0" xfId="0" applyFont="1"/>
    <xf numFmtId="168" fontId="36" fillId="0" borderId="1" xfId="10" applyNumberFormat="1" applyFont="1" applyBorder="1" applyAlignment="1">
      <alignment horizontal="right" vertical="center"/>
    </xf>
    <xf numFmtId="0" fontId="36" fillId="0" borderId="1" xfId="0" applyFont="1" applyBorder="1" applyAlignment="1">
      <alignment horizontal="center" vertical="center"/>
    </xf>
    <xf numFmtId="0" fontId="39" fillId="0" borderId="1" xfId="0" applyFont="1" applyBorder="1" applyAlignment="1">
      <alignment horizontal="center" vertical="center"/>
    </xf>
    <xf numFmtId="0" fontId="36" fillId="0" borderId="0" xfId="0" applyFont="1" applyAlignment="1">
      <alignment horizontal="center" vertical="center"/>
    </xf>
    <xf numFmtId="0" fontId="40" fillId="4" borderId="1" xfId="8" applyFont="1" applyFill="1" applyBorder="1" applyAlignment="1">
      <alignment horizontal="center" vertical="center" wrapText="1"/>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1" xfId="8" applyFont="1" applyFill="1" applyBorder="1" applyAlignment="1">
      <alignment horizontal="center" vertical="center" wrapText="1"/>
    </xf>
    <xf numFmtId="0" fontId="21" fillId="0" borderId="13" xfId="8" applyFont="1" applyFill="1" applyBorder="1" applyAlignment="1">
      <alignment horizontal="center" vertical="center" wrapText="1"/>
    </xf>
    <xf numFmtId="0" fontId="7" fillId="0" borderId="0" xfId="8" applyFont="1" applyFill="1" applyAlignment="1">
      <alignment horizontal="left" vertical="center" wrapText="1"/>
    </xf>
    <xf numFmtId="0" fontId="14" fillId="0" borderId="0" xfId="0" applyFont="1" applyAlignment="1">
      <alignment horizontal="left" vertical="center"/>
    </xf>
    <xf numFmtId="0" fontId="12" fillId="0" borderId="13" xfId="3" applyFont="1" applyFill="1" applyBorder="1" applyAlignment="1">
      <alignment horizontal="left" vertical="center" wrapText="1"/>
    </xf>
    <xf numFmtId="167" fontId="12" fillId="0" borderId="13" xfId="3" applyNumberFormat="1" applyFont="1" applyFill="1" applyBorder="1" applyAlignment="1">
      <alignment horizontal="left" vertical="center" wrapText="1"/>
    </xf>
    <xf numFmtId="0" fontId="4" fillId="0" borderId="13"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10" fontId="33" fillId="0" borderId="1" xfId="11" applyNumberFormat="1" applyFont="1" applyBorder="1" applyAlignment="1">
      <alignment horizontal="center" vertical="center"/>
    </xf>
    <xf numFmtId="3" fontId="36" fillId="0" borderId="1" xfId="0" applyNumberFormat="1" applyFont="1" applyBorder="1" applyAlignment="1">
      <alignment horizontal="right" vertical="center"/>
    </xf>
    <xf numFmtId="1" fontId="42" fillId="0" borderId="0" xfId="14" applyNumberFormat="1" applyFont="1" applyAlignment="1">
      <alignment horizontal="center" vertical="center" wrapText="1"/>
    </xf>
    <xf numFmtId="0" fontId="39"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0" fontId="36" fillId="4" borderId="1" xfId="0" applyFont="1" applyFill="1" applyBorder="1" applyAlignment="1">
      <alignment horizontal="center" vertical="center"/>
    </xf>
    <xf numFmtId="174" fontId="36" fillId="4" borderId="1" xfId="0" applyNumberFormat="1" applyFont="1" applyFill="1" applyBorder="1" applyAlignment="1">
      <alignment horizontal="center" vertical="center"/>
    </xf>
    <xf numFmtId="174" fontId="36" fillId="0" borderId="1" xfId="0" applyNumberFormat="1" applyFont="1" applyBorder="1" applyAlignment="1">
      <alignment horizontal="center" vertical="center"/>
    </xf>
    <xf numFmtId="0" fontId="36" fillId="0" borderId="0" xfId="0" applyFont="1" applyAlignment="1">
      <alignment vertical="center"/>
    </xf>
    <xf numFmtId="0" fontId="36" fillId="0" borderId="22" xfId="0" applyFont="1" applyBorder="1" applyAlignment="1">
      <alignment vertical="center"/>
    </xf>
    <xf numFmtId="0" fontId="36" fillId="0" borderId="24" xfId="0" applyFont="1" applyBorder="1" applyAlignment="1">
      <alignment vertical="center"/>
    </xf>
    <xf numFmtId="0" fontId="39" fillId="0" borderId="0" xfId="0" applyFont="1" applyAlignment="1">
      <alignment vertical="center"/>
    </xf>
    <xf numFmtId="0" fontId="39" fillId="4" borderId="0" xfId="0" applyFont="1" applyFill="1" applyAlignment="1">
      <alignment vertical="center"/>
    </xf>
    <xf numFmtId="41" fontId="39" fillId="4" borderId="0" xfId="15" applyFont="1" applyFill="1" applyBorder="1" applyAlignment="1">
      <alignment horizontal="center" vertical="center"/>
    </xf>
    <xf numFmtId="0" fontId="36" fillId="4" borderId="0" xfId="0" applyFont="1" applyFill="1" applyAlignment="1">
      <alignment vertical="center"/>
    </xf>
    <xf numFmtId="168" fontId="39" fillId="0" borderId="1" xfId="0" applyNumberFormat="1" applyFont="1" applyBorder="1" applyAlignment="1">
      <alignment vertical="center"/>
    </xf>
    <xf numFmtId="0" fontId="36" fillId="0" borderId="23" xfId="0" applyFont="1" applyBorder="1" applyAlignment="1">
      <alignment vertical="center"/>
    </xf>
    <xf numFmtId="0" fontId="36" fillId="0" borderId="18" xfId="0" applyFont="1" applyBorder="1" applyAlignment="1">
      <alignment vertical="center"/>
    </xf>
    <xf numFmtId="0" fontId="36" fillId="0" borderId="25" xfId="0" applyFont="1" applyBorder="1" applyAlignment="1">
      <alignment vertical="center"/>
    </xf>
    <xf numFmtId="168" fontId="41" fillId="11" borderId="1" xfId="0" applyNumberFormat="1" applyFont="1" applyFill="1" applyBorder="1" applyAlignment="1">
      <alignment vertical="center"/>
    </xf>
    <xf numFmtId="173" fontId="36" fillId="4" borderId="1" xfId="0" applyNumberFormat="1" applyFont="1" applyFill="1" applyBorder="1" applyAlignment="1">
      <alignment vertical="center"/>
    </xf>
    <xf numFmtId="0" fontId="39" fillId="0" borderId="34" xfId="0" applyFont="1" applyBorder="1" applyAlignment="1">
      <alignment horizontal="center" vertical="center"/>
    </xf>
    <xf numFmtId="0" fontId="29" fillId="9" borderId="35" xfId="8" applyFont="1" applyFill="1" applyBorder="1" applyAlignment="1">
      <alignment horizontal="center" vertical="center" wrapText="1"/>
    </xf>
    <xf numFmtId="0" fontId="36" fillId="0" borderId="34" xfId="0" applyFont="1" applyBorder="1"/>
    <xf numFmtId="0" fontId="29" fillId="0" borderId="36" xfId="0" applyFont="1" applyBorder="1" applyAlignment="1">
      <alignment horizontal="center" vertical="center"/>
    </xf>
    <xf numFmtId="0" fontId="29" fillId="0" borderId="37" xfId="0" applyFont="1" applyBorder="1" applyAlignment="1">
      <alignment horizontal="center" vertical="center"/>
    </xf>
    <xf numFmtId="2" fontId="33" fillId="11" borderId="1" xfId="0" applyNumberFormat="1" applyFont="1" applyFill="1" applyBorder="1" applyAlignment="1">
      <alignment horizontal="center" vertical="center"/>
    </xf>
    <xf numFmtId="1" fontId="33" fillId="11" borderId="1" xfId="0" applyNumberFormat="1" applyFont="1" applyFill="1" applyBorder="1" applyAlignment="1">
      <alignment horizontal="center" vertical="center"/>
    </xf>
    <xf numFmtId="2" fontId="39" fillId="0" borderId="35" xfId="0" applyNumberFormat="1" applyFont="1" applyBorder="1" applyAlignment="1">
      <alignment horizontal="center" vertical="center"/>
    </xf>
    <xf numFmtId="2" fontId="36" fillId="0" borderId="35" xfId="0" applyNumberFormat="1" applyFont="1" applyBorder="1" applyAlignment="1">
      <alignment horizontal="center"/>
    </xf>
    <xf numFmtId="2" fontId="29" fillId="0" borderId="38" xfId="0" applyNumberFormat="1" applyFont="1" applyBorder="1" applyAlignment="1">
      <alignment horizontal="center" vertical="center"/>
    </xf>
    <xf numFmtId="2" fontId="8" fillId="6" borderId="1" xfId="0" applyNumberFormat="1" applyFont="1" applyFill="1" applyBorder="1" applyAlignment="1">
      <alignment horizontal="center" vertical="center"/>
    </xf>
    <xf numFmtId="0" fontId="10" fillId="7" borderId="0" xfId="0" applyFont="1" applyFill="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5" fillId="6" borderId="1" xfId="8" applyFont="1" applyFill="1" applyBorder="1" applyAlignment="1">
      <alignment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10" fillId="0" borderId="1" xfId="0" applyFont="1" applyBorder="1" applyAlignment="1">
      <alignment horizontal="left" vertical="center" wrapText="1"/>
    </xf>
    <xf numFmtId="0" fontId="3" fillId="0" borderId="0" xfId="0" applyFont="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5" fillId="6" borderId="3" xfId="8" applyFont="1" applyFill="1" applyBorder="1" applyAlignment="1">
      <alignment horizontal="center" vertical="center" wrapText="1"/>
    </xf>
    <xf numFmtId="0" fontId="5" fillId="6" borderId="4" xfId="8" applyFont="1" applyFill="1" applyBorder="1" applyAlignment="1">
      <alignment horizontal="center" vertical="center" wrapText="1"/>
    </xf>
    <xf numFmtId="0" fontId="5" fillId="6" borderId="10" xfId="8" applyFont="1" applyFill="1" applyBorder="1" applyAlignment="1">
      <alignment horizontal="center" vertical="center" wrapText="1"/>
    </xf>
    <xf numFmtId="0" fontId="8" fillId="6" borderId="3" xfId="8" applyFont="1" applyFill="1" applyBorder="1" applyAlignment="1">
      <alignment horizontal="center" vertical="center" wrapText="1"/>
    </xf>
    <xf numFmtId="0" fontId="8" fillId="6" borderId="4" xfId="8" applyFont="1" applyFill="1" applyBorder="1" applyAlignment="1">
      <alignment horizontal="center" vertical="center" wrapText="1"/>
    </xf>
    <xf numFmtId="0" fontId="8" fillId="6" borderId="10" xfId="8"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6" borderId="1" xfId="0" applyFont="1" applyFill="1" applyBorder="1" applyAlignment="1">
      <alignment horizontal="justify" vertical="center" wrapText="1"/>
    </xf>
    <xf numFmtId="0" fontId="16"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0" fillId="2" borderId="1" xfId="8" applyFont="1" applyFill="1" applyBorder="1" applyAlignment="1">
      <alignment vertical="center" wrapText="1"/>
    </xf>
    <xf numFmtId="0" fontId="5" fillId="6" borderId="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5" fillId="6" borderId="1" xfId="0" applyFont="1" applyFill="1" applyBorder="1" applyAlignment="1">
      <alignment horizontal="lef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30" fillId="5" borderId="3" xfId="8" applyFont="1" applyFill="1" applyBorder="1" applyAlignment="1">
      <alignment horizontal="center" vertical="center"/>
    </xf>
    <xf numFmtId="0" fontId="30" fillId="5" borderId="10" xfId="8" applyFont="1" applyFill="1" applyBorder="1" applyAlignment="1">
      <alignment horizontal="center" vertical="center"/>
    </xf>
    <xf numFmtId="0" fontId="8" fillId="6" borderId="15" xfId="3" applyFont="1" applyFill="1" applyBorder="1" applyAlignment="1">
      <alignment horizontal="left" vertical="center" wrapText="1"/>
    </xf>
    <xf numFmtId="0" fontId="8" fillId="6" borderId="0" xfId="3"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0" xfId="0" applyFont="1" applyFill="1" applyAlignment="1">
      <alignment horizontal="left" vertical="center" wrapText="1"/>
    </xf>
    <xf numFmtId="0" fontId="6" fillId="6" borderId="14" xfId="8" applyFont="1" applyFill="1" applyBorder="1" applyAlignment="1">
      <alignment horizontal="center" vertical="center" wrapText="1"/>
    </xf>
    <xf numFmtId="0" fontId="6" fillId="6" borderId="13" xfId="8" applyFont="1" applyFill="1" applyBorder="1" applyAlignment="1">
      <alignment horizontal="center" vertical="center" wrapText="1"/>
    </xf>
    <xf numFmtId="0" fontId="10" fillId="0" borderId="4"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6" borderId="10" xfId="8" applyFont="1" applyFill="1" applyBorder="1" applyAlignment="1">
      <alignment horizontal="center" vertical="center" wrapText="1"/>
    </xf>
    <xf numFmtId="0" fontId="5" fillId="6" borderId="8"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8" fillId="6" borderId="3" xfId="3" applyFont="1" applyFill="1" applyBorder="1" applyAlignment="1">
      <alignment horizontal="left" vertical="center" wrapText="1"/>
    </xf>
    <xf numFmtId="0" fontId="8" fillId="6" borderId="4" xfId="3" applyFont="1" applyFill="1" applyBorder="1" applyAlignment="1">
      <alignment horizontal="left"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6" fillId="6" borderId="3" xfId="8" applyFont="1" applyFill="1" applyBorder="1" applyAlignment="1">
      <alignment horizontal="center" vertical="center"/>
    </xf>
    <xf numFmtId="0" fontId="6" fillId="6" borderId="4" xfId="8" applyFont="1" applyFill="1" applyBorder="1" applyAlignment="1">
      <alignment horizontal="center" vertical="center"/>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4" fontId="20" fillId="0" borderId="1" xfId="2" applyNumberFormat="1"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31" fillId="6" borderId="3" xfId="8" applyFont="1" applyFill="1" applyBorder="1" applyAlignment="1">
      <alignment horizontal="center" vertical="center" wrapText="1"/>
    </xf>
    <xf numFmtId="0" fontId="31" fillId="6" borderId="4" xfId="8" applyFont="1" applyFill="1" applyBorder="1" applyAlignment="1">
      <alignment horizontal="center" vertical="center" wrapText="1"/>
    </xf>
    <xf numFmtId="0" fontId="32" fillId="9" borderId="3" xfId="8" applyFont="1" applyFill="1" applyBorder="1" applyAlignment="1">
      <alignment horizontal="center" vertical="center" wrapText="1"/>
    </xf>
    <xf numFmtId="0" fontId="32" fillId="9" borderId="4" xfId="8"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6" borderId="1" xfId="0" applyFont="1" applyFill="1" applyBorder="1" applyAlignment="1">
      <alignment vertical="center" wrapText="1"/>
    </xf>
    <xf numFmtId="0" fontId="30" fillId="9" borderId="3" xfId="8" applyFont="1" applyFill="1" applyBorder="1" applyAlignment="1">
      <alignment horizontal="center" vertical="center" wrapText="1"/>
    </xf>
    <xf numFmtId="0" fontId="30" fillId="9" borderId="4" xfId="8" applyFont="1" applyFill="1" applyBorder="1" applyAlignment="1">
      <alignment horizontal="center"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30" fillId="9" borderId="1"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1" fillId="0" borderId="7"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 xfId="8" applyFont="1" applyFill="1" applyBorder="1" applyAlignment="1">
      <alignment horizontal="center" vertical="center" wrapText="1"/>
    </xf>
    <xf numFmtId="0" fontId="21" fillId="0" borderId="13" xfId="8" applyFont="1" applyFill="1" applyBorder="1" applyAlignment="1">
      <alignment horizontal="center"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2" fontId="20" fillId="4" borderId="1" xfId="0" applyNumberFormat="1" applyFont="1" applyFill="1" applyBorder="1" applyAlignment="1">
      <alignment horizontal="center" vertical="center" wrapText="1"/>
    </xf>
    <xf numFmtId="2" fontId="21" fillId="0" borderId="1" xfId="0" applyNumberFormat="1" applyFont="1" applyBorder="1" applyAlignment="1">
      <alignment horizontal="center" vertical="center" wrapText="1"/>
    </xf>
    <xf numFmtId="2" fontId="21" fillId="0" borderId="7" xfId="0" applyNumberFormat="1" applyFont="1" applyBorder="1" applyAlignment="1">
      <alignment horizontal="center" vertical="center" wrapText="1"/>
    </xf>
    <xf numFmtId="2" fontId="21" fillId="0" borderId="14" xfId="0" applyNumberFormat="1" applyFont="1" applyBorder="1" applyAlignment="1">
      <alignment horizontal="center" vertical="center" wrapText="1"/>
    </xf>
    <xf numFmtId="2" fontId="21" fillId="0" borderId="13" xfId="0" applyNumberFormat="1" applyFont="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justify"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0" fontId="7" fillId="2" borderId="1" xfId="0" applyFont="1" applyFill="1" applyBorder="1" applyAlignment="1">
      <alignment horizontal="justify" vertical="center" wrapText="1"/>
    </xf>
    <xf numFmtId="164" fontId="22" fillId="6" borderId="1" xfId="2"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4" fillId="10" borderId="1" xfId="0" applyFont="1" applyFill="1" applyBorder="1" applyAlignment="1">
      <alignment horizontal="center" vertical="center" wrapText="1"/>
    </xf>
    <xf numFmtId="0" fontId="28" fillId="9" borderId="1" xfId="8" applyFont="1" applyFill="1" applyBorder="1" applyAlignment="1">
      <alignment horizontal="center" vertical="center" wrapText="1"/>
    </xf>
    <xf numFmtId="0" fontId="35" fillId="0" borderId="1" xfId="0" applyFont="1" applyBorder="1" applyAlignment="1">
      <alignment horizontal="center" vertical="center"/>
    </xf>
    <xf numFmtId="0" fontId="30" fillId="4" borderId="1" xfId="0" applyFont="1" applyFill="1" applyBorder="1" applyAlignment="1">
      <alignment horizontal="center" vertical="center" wrapText="1"/>
    </xf>
    <xf numFmtId="0" fontId="29" fillId="10" borderId="1" xfId="13" applyFont="1" applyFill="1" applyBorder="1" applyAlignment="1">
      <alignment horizontal="center" vertical="center" wrapText="1"/>
    </xf>
    <xf numFmtId="0" fontId="29" fillId="10" borderId="1" xfId="13" applyFont="1" applyFill="1" applyBorder="1" applyAlignment="1">
      <alignment horizontal="center" vertical="center"/>
    </xf>
    <xf numFmtId="0" fontId="28" fillId="10" borderId="1" xfId="12" applyNumberFormat="1" applyFont="1" applyFill="1" applyBorder="1" applyAlignment="1">
      <alignment horizontal="center" vertical="center" wrapText="1"/>
    </xf>
    <xf numFmtId="1" fontId="30" fillId="10" borderId="26" xfId="14" applyNumberFormat="1" applyFont="1" applyFill="1" applyBorder="1" applyAlignment="1">
      <alignment horizontal="center" vertical="center" wrapText="1"/>
    </xf>
    <xf numFmtId="1" fontId="30" fillId="10" borderId="27" xfId="14" applyNumberFormat="1" applyFont="1" applyFill="1" applyBorder="1" applyAlignment="1">
      <alignment horizontal="center" vertical="center" wrapText="1"/>
    </xf>
    <xf numFmtId="1" fontId="30" fillId="10" borderId="28" xfId="14" applyNumberFormat="1" applyFont="1" applyFill="1" applyBorder="1" applyAlignment="1">
      <alignment horizontal="center" vertical="center" wrapText="1"/>
    </xf>
    <xf numFmtId="1" fontId="42" fillId="10" borderId="23" xfId="14" applyNumberFormat="1" applyFont="1" applyFill="1" applyBorder="1" applyAlignment="1">
      <alignment horizontal="center" vertical="center" wrapText="1"/>
    </xf>
    <xf numFmtId="1" fontId="42" fillId="10" borderId="18" xfId="14" applyNumberFormat="1" applyFont="1" applyFill="1" applyBorder="1" applyAlignment="1">
      <alignment horizontal="center" vertical="center" wrapText="1"/>
    </xf>
    <xf numFmtId="1" fontId="42" fillId="10" borderId="25" xfId="14" applyNumberFormat="1" applyFont="1" applyFill="1" applyBorder="1" applyAlignment="1">
      <alignment horizontal="center" vertical="center" wrapText="1"/>
    </xf>
    <xf numFmtId="0" fontId="39"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172" fontId="39" fillId="4" borderId="1" xfId="0" applyNumberFormat="1" applyFont="1" applyFill="1" applyBorder="1" applyAlignment="1">
      <alignment horizontal="center" vertical="center" wrapText="1"/>
    </xf>
    <xf numFmtId="0" fontId="37" fillId="10" borderId="1" xfId="0" applyFont="1" applyFill="1" applyBorder="1" applyAlignment="1">
      <alignment horizontal="center" vertical="center"/>
    </xf>
    <xf numFmtId="0" fontId="37" fillId="10" borderId="1" xfId="0" applyFont="1" applyFill="1" applyBorder="1" applyAlignment="1">
      <alignment horizontal="center" vertical="center" wrapText="1"/>
    </xf>
    <xf numFmtId="168" fontId="36"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6" fillId="0" borderId="1" xfId="10" applyNumberFormat="1" applyFont="1" applyBorder="1" applyAlignment="1">
      <alignment horizontal="center" vertical="center"/>
    </xf>
    <xf numFmtId="168" fontId="39" fillId="0" borderId="1" xfId="10" applyNumberFormat="1" applyFont="1" applyBorder="1" applyAlignment="1">
      <alignment horizontal="center" vertical="center"/>
    </xf>
    <xf numFmtId="0" fontId="29" fillId="9" borderId="1" xfId="8" applyFont="1" applyFill="1" applyBorder="1" applyAlignment="1">
      <alignment horizontal="center" vertical="center" wrapText="1"/>
    </xf>
    <xf numFmtId="0" fontId="36" fillId="0" borderId="0" xfId="0" applyFont="1" applyAlignment="1">
      <alignment vertical="center"/>
    </xf>
    <xf numFmtId="0" fontId="36" fillId="4" borderId="1" xfId="0" applyFont="1" applyFill="1" applyBorder="1" applyAlignment="1">
      <alignment horizontal="left" vertical="center"/>
    </xf>
    <xf numFmtId="0" fontId="39" fillId="11" borderId="1" xfId="0" applyFont="1" applyFill="1" applyBorder="1" applyAlignment="1">
      <alignment horizontal="center" vertical="center" wrapText="1"/>
    </xf>
    <xf numFmtId="173" fontId="39" fillId="0" borderId="1" xfId="15" applyNumberFormat="1" applyFont="1" applyFill="1" applyBorder="1" applyAlignment="1">
      <alignment horizontal="center" vertical="center"/>
    </xf>
    <xf numFmtId="0" fontId="39" fillId="11" borderId="3" xfId="0" applyFont="1" applyFill="1" applyBorder="1" applyAlignment="1">
      <alignment horizontal="center" vertical="center"/>
    </xf>
    <xf numFmtId="0" fontId="39" fillId="11" borderId="4" xfId="0" applyFont="1" applyFill="1" applyBorder="1" applyAlignment="1">
      <alignment horizontal="center" vertical="center"/>
    </xf>
    <xf numFmtId="0" fontId="39" fillId="11" borderId="10" xfId="0" applyFont="1" applyFill="1" applyBorder="1" applyAlignment="1">
      <alignment horizontal="center" vertical="center"/>
    </xf>
    <xf numFmtId="0" fontId="30" fillId="4" borderId="29"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0" fillId="4" borderId="31"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33" xfId="0" applyFont="1" applyFill="1" applyBorder="1" applyAlignment="1">
      <alignment horizontal="center" vertical="center" wrapText="1"/>
    </xf>
    <xf numFmtId="173" fontId="39" fillId="0" borderId="3" xfId="15" applyNumberFormat="1" applyFont="1" applyFill="1" applyBorder="1" applyAlignment="1">
      <alignment horizontal="center" vertical="center"/>
    </xf>
    <xf numFmtId="173" fontId="39" fillId="0" borderId="4" xfId="15" applyNumberFormat="1" applyFont="1" applyFill="1" applyBorder="1" applyAlignment="1">
      <alignment horizontal="center" vertical="center"/>
    </xf>
    <xf numFmtId="173" fontId="39" fillId="0" borderId="10" xfId="15" applyNumberFormat="1" applyFont="1" applyFill="1" applyBorder="1" applyAlignment="1">
      <alignment horizontal="center" vertical="center"/>
    </xf>
    <xf numFmtId="0" fontId="37" fillId="10" borderId="15" xfId="0" applyFont="1" applyFill="1" applyBorder="1" applyAlignment="1">
      <alignment horizontal="center" vertical="center"/>
    </xf>
    <xf numFmtId="0" fontId="37" fillId="10" borderId="0" xfId="0" applyFont="1" applyFill="1" applyBorder="1" applyAlignment="1">
      <alignment horizontal="center" vertical="center"/>
    </xf>
    <xf numFmtId="171" fontId="36" fillId="0" borderId="1" xfId="0" applyNumberFormat="1" applyFont="1" applyBorder="1" applyAlignment="1">
      <alignment horizontal="center" vertical="center" wrapText="1"/>
    </xf>
    <xf numFmtId="0" fontId="38" fillId="0" borderId="1" xfId="0" applyFont="1" applyBorder="1" applyAlignment="1">
      <alignment horizontal="left" vertical="center" wrapText="1"/>
    </xf>
    <xf numFmtId="0" fontId="36" fillId="0" borderId="1" xfId="0" applyFont="1" applyBorder="1" applyAlignment="1">
      <alignment vertical="center"/>
    </xf>
    <xf numFmtId="0" fontId="37" fillId="0" borderId="1" xfId="0" applyFont="1" applyBorder="1" applyAlignment="1">
      <alignment horizontal="center" vertical="center" wrapText="1"/>
    </xf>
    <xf numFmtId="0" fontId="29" fillId="0" borderId="1" xfId="0" applyFont="1" applyBorder="1" applyAlignment="1">
      <alignment horizontal="center" vertical="center"/>
    </xf>
  </cellXfs>
  <cellStyles count="16">
    <cellStyle name="Estilo 1" xfId="1" xr:uid="{00000000-0005-0000-0000-000000000000}"/>
    <cellStyle name="Millares" xfId="2" builtinId="3"/>
    <cellStyle name="Millares [0] 2" xfId="15" xr:uid="{D37F455F-9034-4DC0-879B-E5783F572462}"/>
    <cellStyle name="Moneda" xfId="10" builtinId="4"/>
    <cellStyle name="Normal" xfId="0" builtinId="0"/>
    <cellStyle name="Normal 2" xfId="3" xr:uid="{00000000-0005-0000-0000-000003000000}"/>
    <cellStyle name="Normal 2 10" xfId="13" xr:uid="{0135D932-8BBE-48CC-9F72-18E9851D444A}"/>
    <cellStyle name="Normal 3" xfId="4" xr:uid="{00000000-0005-0000-0000-000004000000}"/>
    <cellStyle name="Normal 3 2" xfId="14" xr:uid="{3E7507F3-0AD0-4BB8-8E0D-781656750307}"/>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 name="Porcentaje" xfId="11" builtinId="5"/>
    <cellStyle name="Texto explicativo" xfId="12" builtin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CONCURSOS%20DE%20MERITOS\Licitaciones\LOTERIA%20DE%20BOGOTA\CONTRATACION%20DIRECTA%202007\CALIFICACION\CALIFICACION%20FINAL%20LOTE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DOCUMENTOS%20TECNICO%20-%20COMERCIAL\CONTRATACION%20ASEGURADORAS\ENTIDADES%20ESTATALES\METROVIVIENDA\PROCESO%20SEGUROS%202010\CUADRO%20RESUMEN%20-%202010%20METROVIVIENDA%20QB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RIDICA"/>
      <sheetName val="FINANCIERA"/>
      <sheetName val="1 PARTICIPANTES"/>
      <sheetName val="2 CRITERIOS"/>
      <sheetName val="3 TRDM AMP OB"/>
      <sheetName val="4 TRDM AMP AD"/>
      <sheetName val="5 TRDM CLA OB"/>
      <sheetName val="6 TRDM CLA AD"/>
      <sheetName val="7 TRDM VLR1"/>
      <sheetName val="8 AU AMP OB"/>
      <sheetName val="9 AU AMP AD"/>
      <sheetName val="10 AU CLA OB"/>
      <sheetName val="11 AU CLA AD"/>
      <sheetName val="12 AU VLR"/>
      <sheetName val="13 SO AMP OB"/>
      <sheetName val="14 SO VLR"/>
      <sheetName val="15 TV AMP OB"/>
      <sheetName val="16 TV CLA OB"/>
      <sheetName val="17 TV CLA AD"/>
      <sheetName val="18 TV VLR"/>
      <sheetName val="19 MN AMP OB"/>
      <sheetName val="20 MN CLA OB"/>
      <sheetName val="21 MN CLA AD"/>
      <sheetName val="22 MN VLR"/>
      <sheetName val="23 RCE AMP OB"/>
      <sheetName val="24 RCE AMP AD"/>
      <sheetName val="25 RCE CLA OB"/>
      <sheetName val="26 RCE CLA AD"/>
      <sheetName val="27 RCE VLR"/>
      <sheetName val="28 RCSP AMP OB"/>
      <sheetName val="29 RCSP AMP AD"/>
      <sheetName val="30 RCSP CLA OB"/>
      <sheetName val="31 RCSP CLA AD"/>
      <sheetName val="32 RCSP VLR"/>
      <sheetName val="33 VGD AMP OB"/>
      <sheetName val="34 VGD AMP AD"/>
      <sheetName val="35 VGD CLA OB"/>
      <sheetName val="37 VGD VLR"/>
      <sheetName val="38 IND AMP OB"/>
      <sheetName val="39 IND AMP AD"/>
      <sheetName val="40 IND CLA OB"/>
      <sheetName val="41 IND CLA AD"/>
      <sheetName val="41 IND VLR"/>
      <sheetName val="42  VGE  AMP OB"/>
      <sheetName val="43 VGE AMP AD"/>
      <sheetName val="44  VGE CLA OB"/>
      <sheetName val="46 VGE VLR"/>
      <sheetName val="47 SIN"/>
      <sheetName val="48 RESUMEN GENERAL"/>
      <sheetName val="49 MAYORES PUNTAJES"/>
      <sheetName val="1_PARTICIPANTES"/>
      <sheetName val="2_CRITERIOS"/>
      <sheetName val="3_TRDM_AMP_OB"/>
      <sheetName val="4_TRDM_AMP_AD"/>
      <sheetName val="5_TRDM_CLA_OB"/>
      <sheetName val="6_TRDM_CLA_AD"/>
      <sheetName val="7_TRDM_VLR1"/>
      <sheetName val="8_AU_AMP_OB"/>
      <sheetName val="9_AU_AMP_AD"/>
      <sheetName val="10_AU_CLA_OB"/>
      <sheetName val="11_AU_CLA_AD"/>
      <sheetName val="12_AU_VLR"/>
      <sheetName val="13_SO_AMP_OB"/>
      <sheetName val="14_SO_VLR"/>
      <sheetName val="15_TV_AMP_OB"/>
      <sheetName val="16_TV_CLA_OB"/>
      <sheetName val="17_TV_CLA_AD"/>
      <sheetName val="18_TV_VLR"/>
      <sheetName val="19_MN_AMP_OB"/>
      <sheetName val="20_MN_CLA_OB"/>
      <sheetName val="21_MN_CLA_AD"/>
      <sheetName val="22_MN_VLR"/>
      <sheetName val="23_RCE_AMP_OB"/>
      <sheetName val="24_RCE_AMP_AD"/>
      <sheetName val="25_RCE_CLA_OB"/>
      <sheetName val="26_RCE_CLA_AD"/>
      <sheetName val="27_RCE_VLR"/>
      <sheetName val="28_RCSP_AMP_OB"/>
      <sheetName val="29_RCSP_AMP_AD"/>
      <sheetName val="30_RCSP_CLA_OB"/>
      <sheetName val="31_RCSP_CLA_AD"/>
      <sheetName val="32_RCSP_VLR"/>
      <sheetName val="33_VGD_AMP_OB"/>
      <sheetName val="34_VGD_AMP_AD"/>
      <sheetName val="35_VGD_CLA_OB"/>
      <sheetName val="37_VGD_VLR"/>
      <sheetName val="38_IND_AMP_OB"/>
      <sheetName val="39_IND_AMP_AD"/>
      <sheetName val="40_IND_CLA_OB"/>
      <sheetName val="41_IND_CLA_AD"/>
      <sheetName val="41_IND_VLR"/>
      <sheetName val="42__VGE__AMP_OB"/>
      <sheetName val="43_VGE_AMP_AD"/>
      <sheetName val="44__VGE_CLA_OB"/>
      <sheetName val="46_VGE_VLR"/>
      <sheetName val="47_SIN"/>
      <sheetName val="48_RESUMEN_GENERAL"/>
      <sheetName val="49_MAYORES_PUNTAJES"/>
      <sheetName val="1_PARTICIPANTES1"/>
      <sheetName val="2_CRITERIOS1"/>
      <sheetName val="3_TRDM_AMP_OB1"/>
      <sheetName val="4_TRDM_AMP_AD1"/>
      <sheetName val="5_TRDM_CLA_OB1"/>
      <sheetName val="6_TRDM_CLA_AD1"/>
      <sheetName val="7_TRDM_VLR11"/>
      <sheetName val="8_AU_AMP_OB1"/>
      <sheetName val="9_AU_AMP_AD1"/>
      <sheetName val="10_AU_CLA_OB1"/>
      <sheetName val="11_AU_CLA_AD1"/>
      <sheetName val="12_AU_VLR1"/>
      <sheetName val="13_SO_AMP_OB1"/>
      <sheetName val="14_SO_VLR1"/>
      <sheetName val="15_TV_AMP_OB1"/>
      <sheetName val="16_TV_CLA_OB1"/>
      <sheetName val="17_TV_CLA_AD1"/>
      <sheetName val="18_TV_VLR1"/>
      <sheetName val="19_MN_AMP_OB1"/>
      <sheetName val="20_MN_CLA_OB1"/>
      <sheetName val="21_MN_CLA_AD1"/>
      <sheetName val="22_MN_VLR1"/>
      <sheetName val="23_RCE_AMP_OB1"/>
      <sheetName val="24_RCE_AMP_AD1"/>
      <sheetName val="25_RCE_CLA_OB1"/>
      <sheetName val="26_RCE_CLA_AD1"/>
      <sheetName val="27_RCE_VLR1"/>
      <sheetName val="28_RCSP_AMP_OB1"/>
      <sheetName val="29_RCSP_AMP_AD1"/>
      <sheetName val="30_RCSP_CLA_OB1"/>
      <sheetName val="31_RCSP_CLA_AD1"/>
      <sheetName val="32_RCSP_VLR1"/>
      <sheetName val="33_VGD_AMP_OB1"/>
      <sheetName val="34_VGD_AMP_AD1"/>
      <sheetName val="35_VGD_CLA_OB1"/>
      <sheetName val="37_VGD_VLR1"/>
      <sheetName val="38_IND_AMP_OB1"/>
      <sheetName val="39_IND_AMP_AD1"/>
      <sheetName val="40_IND_CLA_OB1"/>
      <sheetName val="41_IND_CLA_AD1"/>
      <sheetName val="41_IND_VLR1"/>
      <sheetName val="42__VGE__AMP_OB1"/>
      <sheetName val="43_VGE_AMP_AD1"/>
      <sheetName val="44__VGE_CLA_OB1"/>
      <sheetName val="46_VGE_VLR1"/>
      <sheetName val="47_SIN1"/>
      <sheetName val="48_RESUMEN_GENERAL1"/>
      <sheetName val="49_MAYORES_PUNTAJ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CUADRO PRESENTACION"/>
      <sheetName val="RIESGOS"/>
      <sheetName val="COBERTURAS"/>
      <sheetName val="CUADRO RESUMEN"/>
      <sheetName val="Info"/>
      <sheetName val="P Y G FINANCIERO"/>
      <sheetName val="Rea"/>
      <sheetName val="P&amp;G"/>
      <sheetName val="% Pérdida"/>
      <sheetName val="CUADRO_PRESENTACION"/>
      <sheetName val="CUADRO_RESUMEN"/>
      <sheetName val="P_Y_G_FINANCIERO"/>
      <sheetName val="%_Pérdida"/>
      <sheetName val="CUADRO_PRESENTACION1"/>
      <sheetName val="CUADRO_RESUMEN1"/>
      <sheetName val="P_Y_G_FINANCIERO1"/>
      <sheetName val="%_Pérdida1"/>
      <sheetName val="CONSOL"/>
      <sheetName val="LC"/>
      <sheetName val="PRESUPUESTO"/>
      <sheetName val="Links"/>
      <sheetName val="Lead"/>
    </sheetNames>
    <sheetDataSet>
      <sheetData sheetId="0" refreshError="1"/>
      <sheetData sheetId="1" refreshError="1"/>
      <sheetData sheetId="2" refreshError="1"/>
      <sheetData sheetId="3" refreshError="1"/>
      <sheetData sheetId="4" refreshError="1">
        <row r="21">
          <cell r="L21" t="str">
            <v>-  TERREMOTO, TEMBLOR, ERUPCIÓN VOLCANICA:  SIN DEDUCIBLE</v>
          </cell>
        </row>
        <row r="22">
          <cell r="L22" t="str">
            <v>-  AMCCoPH AMIT, TERRORISMO  Y SABOTAJE: SIN DEDUCIBLE</v>
          </cell>
        </row>
        <row r="23">
          <cell r="L23" t="str">
            <v>-  HURTO CALIFICADO Y HURTO SIMPLE PARA CUALQUIER BIENES DIFERENTES A EQUIPOS ELECTRICOS Y ELECTRONICOS Y MAQUINARIA: SIN DEDUCIBLE</v>
          </cell>
        </row>
        <row r="24">
          <cell r="L24" t="str">
            <v>-  DEMAS EVENTOS PARA CUALQUIER BIENES DIFERENTES A EQUIPOS ELECTRICOS Y ELECTRONICOS Y MAQUINARIA: SIN DEDUCIBLE</v>
          </cell>
        </row>
        <row r="25">
          <cell r="L25" t="str">
            <v>-  HURTO CALIFICADO Y HURTO SIMPLE DE EQUIPOS ELECTRICOS Y ELECTRONICOS (EXCEPTO CELULARES, AVANTELES, BEEPERS, RADIOTELÉFONOS Y DEMÁS EQUIPOS PORTATILES DE COMUNICACIÓN, CUALQUIER TECNOLOGIA): SIN DEDUCIBLE</v>
          </cell>
        </row>
      </sheetData>
      <sheetData sheetId="5" refreshError="1"/>
      <sheetData sheetId="6" refreshError="1"/>
      <sheetData sheetId="7" refreshError="1"/>
      <sheetData sheetId="8" refreshError="1"/>
      <sheetData sheetId="9" refreshError="1"/>
      <sheetData sheetId="10"/>
      <sheetData sheetId="11">
        <row r="21">
          <cell r="L21" t="str">
            <v>-  TERREMOTO, TEMBLOR, ERUPCIÓN VOLCANICA:  SIN DEDUCIBLE</v>
          </cell>
        </row>
      </sheetData>
      <sheetData sheetId="12"/>
      <sheetData sheetId="13"/>
      <sheetData sheetId="14"/>
      <sheetData sheetId="15">
        <row r="21">
          <cell r="L21" t="str">
            <v>-  TERREMOTO, TEMBLOR, ERUPCIÓN VOLCANICA:  SIN DEDUCIBLE</v>
          </cell>
        </row>
      </sheetData>
      <sheetData sheetId="16"/>
      <sheetData sheetId="17"/>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2" workbookViewId="0">
      <selection activeCell="A8" sqref="A8:D8"/>
    </sheetView>
  </sheetViews>
  <sheetFormatPr baseColWidth="10" defaultColWidth="10.7265625" defaultRowHeight="14" x14ac:dyDescent="0.35"/>
  <cols>
    <col min="1" max="4" width="39.54296875" style="3" customWidth="1"/>
    <col min="5" max="16384" width="10.7265625" style="3"/>
  </cols>
  <sheetData>
    <row r="1" spans="1:256" ht="21.4" customHeight="1" x14ac:dyDescent="0.35">
      <c r="A1" s="219" t="s">
        <v>4</v>
      </c>
      <c r="B1" s="220"/>
      <c r="C1" s="220"/>
      <c r="D1" s="221"/>
      <c r="E1" s="154"/>
      <c r="F1" s="154"/>
      <c r="G1" s="154"/>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c r="IJ1" s="112"/>
      <c r="IK1" s="112"/>
      <c r="IL1" s="112"/>
      <c r="IM1" s="112"/>
      <c r="IN1" s="112"/>
      <c r="IO1" s="112"/>
      <c r="IP1" s="112"/>
      <c r="IQ1" s="112"/>
      <c r="IR1" s="112"/>
      <c r="IS1" s="112"/>
      <c r="IT1" s="112"/>
      <c r="IU1" s="112"/>
      <c r="IV1" s="112"/>
    </row>
    <row r="2" spans="1:256" ht="28.5" customHeight="1" x14ac:dyDescent="0.35">
      <c r="A2" s="222" t="s">
        <v>227</v>
      </c>
      <c r="B2" s="223"/>
      <c r="C2" s="223"/>
      <c r="D2" s="224"/>
      <c r="E2" s="154"/>
      <c r="F2" s="154"/>
      <c r="G2" s="154"/>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c r="IJ2" s="112"/>
      <c r="IK2" s="112"/>
      <c r="IL2" s="112"/>
      <c r="IM2" s="112"/>
      <c r="IN2" s="112"/>
      <c r="IO2" s="112"/>
      <c r="IP2" s="112"/>
      <c r="IQ2" s="112"/>
      <c r="IR2" s="112"/>
      <c r="IS2" s="112"/>
      <c r="IT2" s="112"/>
      <c r="IU2" s="112"/>
      <c r="IV2" s="112"/>
    </row>
    <row r="3" spans="1:256" ht="14.25" customHeight="1" thickBot="1" x14ac:dyDescent="0.4">
      <c r="A3" s="225" t="s">
        <v>228</v>
      </c>
      <c r="B3" s="226"/>
      <c r="C3" s="226"/>
      <c r="D3" s="227"/>
      <c r="E3" s="154"/>
      <c r="F3" s="154"/>
      <c r="G3" s="154"/>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c r="IV3" s="112"/>
    </row>
    <row r="4" spans="1:256" ht="67.900000000000006" customHeight="1" x14ac:dyDescent="0.35">
      <c r="A4" s="215" t="s">
        <v>229</v>
      </c>
      <c r="B4" s="216"/>
      <c r="C4" s="216"/>
      <c r="D4" s="217"/>
      <c r="E4" s="154"/>
      <c r="F4" s="154"/>
      <c r="G4" s="154"/>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c r="IJ4" s="112"/>
      <c r="IK4" s="112"/>
      <c r="IL4" s="112"/>
      <c r="IM4" s="112"/>
      <c r="IN4" s="112"/>
      <c r="IO4" s="112"/>
      <c r="IP4" s="112"/>
      <c r="IQ4" s="112"/>
      <c r="IR4" s="112"/>
      <c r="IS4" s="112"/>
      <c r="IT4" s="112"/>
      <c r="IU4" s="112"/>
      <c r="IV4" s="112"/>
    </row>
    <row r="5" spans="1:256" ht="68.25" customHeight="1" x14ac:dyDescent="0.35">
      <c r="A5" s="215" t="s">
        <v>240</v>
      </c>
      <c r="B5" s="216"/>
      <c r="C5" s="216"/>
      <c r="D5" s="217"/>
      <c r="E5" s="214"/>
      <c r="F5" s="214"/>
      <c r="G5" s="154"/>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row>
    <row r="6" spans="1:256" ht="21.4" customHeight="1" x14ac:dyDescent="0.35">
      <c r="A6" s="231" t="s">
        <v>241</v>
      </c>
      <c r="B6" s="232"/>
      <c r="C6" s="232"/>
      <c r="D6" s="233"/>
      <c r="E6" s="154"/>
      <c r="F6" s="154"/>
      <c r="G6" s="154"/>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row>
    <row r="7" spans="1:256" ht="21.4" customHeight="1" x14ac:dyDescent="0.35">
      <c r="A7" s="231" t="s">
        <v>230</v>
      </c>
      <c r="B7" s="232"/>
      <c r="C7" s="232"/>
      <c r="D7" s="233"/>
      <c r="E7" s="154"/>
      <c r="F7" s="154"/>
      <c r="G7" s="154"/>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112"/>
    </row>
    <row r="8" spans="1:256" ht="61.15" customHeight="1" x14ac:dyDescent="0.35">
      <c r="A8" s="215" t="s">
        <v>231</v>
      </c>
      <c r="B8" s="216"/>
      <c r="C8" s="216"/>
      <c r="D8" s="217"/>
      <c r="E8" s="154"/>
      <c r="F8" s="154"/>
      <c r="G8" s="154"/>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c r="IJ8" s="112"/>
      <c r="IK8" s="112"/>
      <c r="IL8" s="112"/>
      <c r="IM8" s="112"/>
      <c r="IN8" s="112"/>
      <c r="IO8" s="112"/>
      <c r="IP8" s="112"/>
      <c r="IQ8" s="112"/>
      <c r="IR8" s="112"/>
      <c r="IS8" s="112"/>
      <c r="IT8" s="112"/>
      <c r="IU8" s="112"/>
      <c r="IV8" s="112"/>
    </row>
    <row r="9" spans="1:256" ht="67.900000000000006" customHeight="1" x14ac:dyDescent="0.35">
      <c r="A9" s="215" t="s">
        <v>232</v>
      </c>
      <c r="B9" s="216"/>
      <c r="C9" s="216"/>
      <c r="D9" s="217"/>
      <c r="E9" s="214"/>
      <c r="F9" s="214"/>
      <c r="G9" s="154"/>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row>
    <row r="10" spans="1:256" ht="67.900000000000006" customHeight="1" x14ac:dyDescent="0.35">
      <c r="A10" s="215" t="s">
        <v>233</v>
      </c>
      <c r="B10" s="216"/>
      <c r="C10" s="216"/>
      <c r="D10" s="217"/>
      <c r="E10" s="218"/>
      <c r="F10" s="218"/>
      <c r="G10" s="154"/>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c r="IN10" s="112"/>
      <c r="IO10" s="112"/>
      <c r="IP10" s="112"/>
      <c r="IQ10" s="112"/>
      <c r="IR10" s="112"/>
      <c r="IS10" s="112"/>
      <c r="IT10" s="112"/>
      <c r="IU10" s="112"/>
      <c r="IV10" s="112"/>
    </row>
    <row r="11" spans="1:256" ht="81.400000000000006" customHeight="1" x14ac:dyDescent="0.35">
      <c r="A11" s="234" t="s">
        <v>234</v>
      </c>
      <c r="B11" s="235"/>
      <c r="C11" s="235"/>
      <c r="D11" s="236"/>
      <c r="E11" s="155"/>
      <c r="F11" s="154"/>
      <c r="G11" s="154"/>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row>
    <row r="12" spans="1:256" ht="49.9" customHeight="1" x14ac:dyDescent="0.35">
      <c r="A12" s="237" t="s">
        <v>235</v>
      </c>
      <c r="B12" s="238"/>
      <c r="C12" s="238"/>
      <c r="D12" s="239"/>
      <c r="E12" s="154"/>
      <c r="F12" s="154"/>
      <c r="G12" s="154"/>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row>
    <row r="13" spans="1:256" ht="27.4" customHeight="1" x14ac:dyDescent="0.35">
      <c r="A13" s="240" t="s">
        <v>236</v>
      </c>
      <c r="B13" s="241"/>
      <c r="C13" s="241"/>
      <c r="D13" s="242"/>
      <c r="E13" s="154"/>
      <c r="F13" s="154"/>
      <c r="G13" s="154"/>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row>
    <row r="14" spans="1:256" ht="67.900000000000006" customHeight="1" x14ac:dyDescent="0.35">
      <c r="A14" s="240" t="s">
        <v>237</v>
      </c>
      <c r="B14" s="241"/>
      <c r="C14" s="241"/>
      <c r="D14" s="242"/>
      <c r="E14" s="154"/>
      <c r="F14" s="154"/>
      <c r="G14" s="154"/>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row>
    <row r="15" spans="1:256" ht="47.65" customHeight="1" x14ac:dyDescent="0.35">
      <c r="A15" s="234" t="s">
        <v>238</v>
      </c>
      <c r="B15" s="235"/>
      <c r="C15" s="235"/>
      <c r="D15" s="236"/>
      <c r="E15" s="154"/>
      <c r="F15" s="154"/>
      <c r="G15" s="154"/>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12"/>
      <c r="IS15" s="112"/>
      <c r="IT15" s="112"/>
      <c r="IU15" s="112"/>
      <c r="IV15" s="112"/>
    </row>
    <row r="16" spans="1:256" ht="67.900000000000006" customHeight="1" thickBot="1" x14ac:dyDescent="0.4">
      <c r="A16" s="228" t="s">
        <v>239</v>
      </c>
      <c r="B16" s="229"/>
      <c r="C16" s="229"/>
      <c r="D16" s="230"/>
      <c r="E16" s="154"/>
      <c r="F16" s="154"/>
      <c r="G16" s="154"/>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row>
    <row r="17" spans="1:256" x14ac:dyDescent="0.35">
      <c r="A17" s="112"/>
      <c r="B17" s="112"/>
      <c r="C17" s="112"/>
      <c r="D17" s="156"/>
      <c r="E17" s="154"/>
      <c r="F17" s="154"/>
      <c r="G17" s="154"/>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row>
    <row r="18" spans="1:256" x14ac:dyDescent="0.35">
      <c r="A18" s="112"/>
      <c r="B18" s="112"/>
      <c r="C18" s="112"/>
      <c r="D18" s="156"/>
      <c r="E18" s="154"/>
      <c r="F18" s="154"/>
      <c r="G18" s="154"/>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row>
    <row r="19" spans="1:256" x14ac:dyDescent="0.35">
      <c r="A19" s="112"/>
      <c r="B19" s="112"/>
      <c r="C19" s="112"/>
      <c r="D19" s="156"/>
      <c r="E19" s="154"/>
      <c r="F19" s="154"/>
      <c r="G19" s="154"/>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row>
    <row r="20" spans="1:256" x14ac:dyDescent="0.35">
      <c r="A20" s="112"/>
      <c r="B20" s="112"/>
      <c r="C20" s="112"/>
      <c r="D20" s="156"/>
      <c r="E20" s="154"/>
      <c r="F20" s="154"/>
      <c r="G20" s="154"/>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row>
    <row r="21" spans="1:256" x14ac:dyDescent="0.35">
      <c r="A21" s="112"/>
      <c r="B21" s="112"/>
      <c r="C21" s="112"/>
      <c r="D21" s="156"/>
      <c r="E21" s="154"/>
      <c r="F21" s="154"/>
      <c r="G21" s="154"/>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row>
    <row r="22" spans="1:256" x14ac:dyDescent="0.35">
      <c r="A22" s="112"/>
      <c r="B22" s="112"/>
      <c r="C22" s="112"/>
      <c r="D22" s="156"/>
      <c r="E22" s="154"/>
      <c r="F22" s="154"/>
      <c r="G22" s="154"/>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row>
    <row r="23" spans="1:256" x14ac:dyDescent="0.35">
      <c r="A23" s="112"/>
      <c r="B23" s="112"/>
      <c r="C23" s="112"/>
      <c r="D23" s="156"/>
      <c r="E23" s="154"/>
      <c r="F23" s="154"/>
      <c r="G23" s="154"/>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row>
    <row r="24" spans="1:256" x14ac:dyDescent="0.35">
      <c r="A24" s="112"/>
      <c r="B24" s="112"/>
      <c r="C24" s="112"/>
      <c r="D24" s="156"/>
      <c r="E24" s="154"/>
      <c r="F24" s="154"/>
      <c r="G24" s="154"/>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row>
    <row r="25" spans="1:256" x14ac:dyDescent="0.35">
      <c r="A25" s="112"/>
      <c r="B25" s="112"/>
      <c r="C25" s="112"/>
      <c r="D25" s="156"/>
      <c r="E25" s="154"/>
      <c r="F25" s="154"/>
      <c r="G25" s="154"/>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row>
    <row r="26" spans="1:256" x14ac:dyDescent="0.35">
      <c r="A26" s="112"/>
      <c r="B26" s="112"/>
      <c r="C26" s="112"/>
      <c r="D26" s="156"/>
      <c r="E26" s="154"/>
      <c r="F26" s="154"/>
      <c r="G26" s="154"/>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row>
    <row r="27" spans="1:256" x14ac:dyDescent="0.35">
      <c r="A27" s="112"/>
      <c r="B27" s="112"/>
      <c r="C27" s="112"/>
      <c r="D27" s="156"/>
      <c r="E27" s="154"/>
      <c r="F27" s="154"/>
      <c r="G27" s="154"/>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row>
    <row r="28" spans="1:256" x14ac:dyDescent="0.35">
      <c r="A28" s="112"/>
      <c r="B28" s="112"/>
      <c r="C28" s="112"/>
      <c r="D28" s="156"/>
      <c r="E28" s="154"/>
      <c r="F28" s="154"/>
      <c r="G28" s="154"/>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row>
    <row r="29" spans="1:256" x14ac:dyDescent="0.35">
      <c r="A29" s="112"/>
      <c r="B29" s="112"/>
      <c r="C29" s="112"/>
      <c r="D29" s="156"/>
      <c r="E29" s="154"/>
      <c r="F29" s="154"/>
      <c r="G29" s="154"/>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row>
    <row r="30" spans="1:256" x14ac:dyDescent="0.35">
      <c r="A30" s="112"/>
      <c r="B30" s="112"/>
      <c r="C30" s="112"/>
      <c r="D30" s="156"/>
      <c r="E30" s="154"/>
      <c r="F30" s="154"/>
      <c r="G30" s="154"/>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row>
    <row r="31" spans="1:256" x14ac:dyDescent="0.35">
      <c r="A31" s="112"/>
      <c r="B31" s="112"/>
      <c r="C31" s="112"/>
      <c r="D31" s="156"/>
      <c r="E31" s="154"/>
      <c r="F31" s="154"/>
      <c r="G31" s="154"/>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row>
  </sheetData>
  <mergeCells count="19">
    <mergeCell ref="A16:D16"/>
    <mergeCell ref="A6:D6"/>
    <mergeCell ref="A7:D7"/>
    <mergeCell ref="A8:D8"/>
    <mergeCell ref="A9:D9"/>
    <mergeCell ref="A11:D11"/>
    <mergeCell ref="A12:D12"/>
    <mergeCell ref="A13:D13"/>
    <mergeCell ref="A14:D14"/>
    <mergeCell ref="A15:D15"/>
    <mergeCell ref="E9:F9"/>
    <mergeCell ref="A10:D10"/>
    <mergeCell ref="E10:F10"/>
    <mergeCell ref="A1:D1"/>
    <mergeCell ref="A2:D2"/>
    <mergeCell ref="A3:D3"/>
    <mergeCell ref="A4:D4"/>
    <mergeCell ref="A5:D5"/>
    <mergeCell ref="E5:F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80D7-A696-4E61-BB96-2A44E7579135}">
  <dimension ref="A1:N40"/>
  <sheetViews>
    <sheetView showGridLines="0" tabSelected="1" zoomScale="90" zoomScaleNormal="90" workbookViewId="0">
      <selection activeCell="N11" sqref="N11"/>
    </sheetView>
  </sheetViews>
  <sheetFormatPr baseColWidth="10" defaultColWidth="11.453125" defaultRowHeight="15.5" x14ac:dyDescent="0.35"/>
  <cols>
    <col min="1" max="1" width="1.6328125" style="190" customWidth="1"/>
    <col min="2" max="2" width="2.54296875" style="190" bestFit="1" customWidth="1"/>
    <col min="3" max="3" width="23.7265625" style="190" customWidth="1"/>
    <col min="4" max="4" width="15.1796875" style="190" customWidth="1"/>
    <col min="5" max="5" width="16.7265625" style="190" customWidth="1"/>
    <col min="6" max="6" width="10.6328125" style="190" customWidth="1"/>
    <col min="7" max="7" width="15.453125" style="190" bestFit="1" customWidth="1"/>
    <col min="8" max="8" width="1.54296875" style="190" customWidth="1"/>
    <col min="9" max="9" width="0.81640625" style="190" customWidth="1"/>
    <col min="10" max="10" width="2.54296875" style="190" bestFit="1" customWidth="1"/>
    <col min="11" max="11" width="11.453125" style="190"/>
    <col min="12" max="12" width="15.26953125" style="190" bestFit="1" customWidth="1"/>
    <col min="13" max="13" width="14" style="190" bestFit="1" customWidth="1"/>
    <col min="14" max="14" width="16.81640625" style="190" customWidth="1"/>
    <col min="15" max="15" width="13.453125" style="190" customWidth="1"/>
    <col min="16" max="16" width="0.81640625" style="190" customWidth="1"/>
    <col min="17" max="16384" width="11.453125" style="190"/>
  </cols>
  <sheetData>
    <row r="1" spans="1:8" ht="18" x14ac:dyDescent="0.35">
      <c r="A1" s="406" t="s">
        <v>349</v>
      </c>
      <c r="B1" s="407"/>
      <c r="C1" s="407"/>
      <c r="D1" s="407"/>
      <c r="E1" s="407"/>
      <c r="F1" s="407"/>
      <c r="G1" s="407"/>
      <c r="H1" s="408"/>
    </row>
    <row r="2" spans="1:8" ht="17" thickBot="1" x14ac:dyDescent="0.4">
      <c r="A2" s="409" t="s">
        <v>350</v>
      </c>
      <c r="B2" s="410"/>
      <c r="C2" s="410"/>
      <c r="D2" s="410"/>
      <c r="E2" s="410"/>
      <c r="F2" s="410"/>
      <c r="G2" s="410"/>
      <c r="H2" s="411"/>
    </row>
    <row r="3" spans="1:8" ht="16.5" x14ac:dyDescent="0.35">
      <c r="A3" s="191"/>
      <c r="B3" s="184"/>
      <c r="C3" s="184"/>
      <c r="D3" s="184"/>
      <c r="E3" s="184"/>
      <c r="F3" s="184"/>
      <c r="G3" s="184"/>
      <c r="H3" s="192"/>
    </row>
    <row r="4" spans="1:8" x14ac:dyDescent="0.35">
      <c r="A4" s="191"/>
      <c r="C4" s="412" t="s">
        <v>340</v>
      </c>
      <c r="D4" s="412"/>
      <c r="F4" s="413" t="s">
        <v>352</v>
      </c>
      <c r="G4" s="413"/>
      <c r="H4" s="192"/>
    </row>
    <row r="5" spans="1:8" x14ac:dyDescent="0.35">
      <c r="A5" s="191"/>
      <c r="C5" s="413" t="s">
        <v>341</v>
      </c>
      <c r="D5" s="413"/>
      <c r="F5" s="414">
        <v>4047.71</v>
      </c>
      <c r="G5" s="414"/>
      <c r="H5" s="192"/>
    </row>
    <row r="6" spans="1:8" x14ac:dyDescent="0.35">
      <c r="A6" s="191"/>
      <c r="B6" s="193"/>
      <c r="C6" s="193"/>
      <c r="D6" s="193"/>
      <c r="E6" s="193"/>
      <c r="F6" s="193"/>
      <c r="H6" s="192"/>
    </row>
    <row r="7" spans="1:8" x14ac:dyDescent="0.35">
      <c r="A7" s="191"/>
      <c r="B7" s="412" t="s">
        <v>342</v>
      </c>
      <c r="C7" s="412"/>
      <c r="D7" s="412"/>
      <c r="E7" s="412"/>
      <c r="F7" s="412"/>
      <c r="G7" s="412"/>
      <c r="H7" s="192"/>
    </row>
    <row r="8" spans="1:8" x14ac:dyDescent="0.35">
      <c r="A8" s="191"/>
      <c r="B8" s="194"/>
      <c r="C8" s="195"/>
      <c r="D8" s="196"/>
      <c r="E8" s="196"/>
      <c r="F8" s="196"/>
      <c r="H8" s="192"/>
    </row>
    <row r="9" spans="1:8" ht="39.5" customHeight="1" x14ac:dyDescent="0.35">
      <c r="A9" s="191"/>
      <c r="B9" s="426" t="s">
        <v>343</v>
      </c>
      <c r="C9" s="427"/>
      <c r="D9" s="428"/>
      <c r="F9" s="424" t="str">
        <f>C5</f>
        <v>MEDIA GEOMETRICA CON PRESUPUESTO OFICIAL</v>
      </c>
      <c r="G9" s="424"/>
      <c r="H9" s="192"/>
    </row>
    <row r="10" spans="1:8" x14ac:dyDescent="0.35">
      <c r="A10" s="191"/>
      <c r="B10" s="435">
        <f>+D40</f>
        <v>3730380630</v>
      </c>
      <c r="C10" s="436"/>
      <c r="D10" s="437"/>
      <c r="F10" s="425">
        <f>GEOMEAN(B10,E14)</f>
        <v>3635404157.8230305</v>
      </c>
      <c r="G10" s="425"/>
      <c r="H10" s="192"/>
    </row>
    <row r="11" spans="1:8" x14ac:dyDescent="0.35">
      <c r="A11" s="191"/>
      <c r="B11" s="196"/>
      <c r="C11" s="196"/>
      <c r="D11" s="196"/>
      <c r="E11" s="196"/>
      <c r="F11" s="196"/>
      <c r="H11" s="192"/>
    </row>
    <row r="12" spans="1:8" x14ac:dyDescent="0.35">
      <c r="A12" s="191"/>
      <c r="B12" s="412" t="s">
        <v>344</v>
      </c>
      <c r="C12" s="412"/>
      <c r="D12" s="412"/>
      <c r="E12" s="412"/>
      <c r="F12" s="412"/>
      <c r="G12" s="412"/>
      <c r="H12" s="192"/>
    </row>
    <row r="13" spans="1:8" ht="31" x14ac:dyDescent="0.35">
      <c r="A13" s="191"/>
      <c r="B13" s="185" t="s">
        <v>345</v>
      </c>
      <c r="C13" s="412" t="s">
        <v>346</v>
      </c>
      <c r="D13" s="412"/>
      <c r="E13" s="186" t="s">
        <v>347</v>
      </c>
      <c r="F13" s="186" t="s">
        <v>348</v>
      </c>
      <c r="G13" s="185" t="s">
        <v>280</v>
      </c>
      <c r="H13" s="192"/>
    </row>
    <row r="14" spans="1:8" x14ac:dyDescent="0.35">
      <c r="A14" s="191"/>
      <c r="B14" s="187">
        <v>1</v>
      </c>
      <c r="C14" s="423" t="str">
        <f>+E32</f>
        <v>UT SOLIDARIA-MAPFRE-UDISTRITAL 2025</v>
      </c>
      <c r="D14" s="423"/>
      <c r="E14" s="202">
        <f>+F40</f>
        <v>3542845811.6127892</v>
      </c>
      <c r="F14" s="188">
        <v>300</v>
      </c>
      <c r="G14" s="189">
        <f>F14*(1-(F10-E14)/F10)</f>
        <v>292.36192108013097</v>
      </c>
      <c r="H14" s="192"/>
    </row>
    <row r="15" spans="1:8" ht="16" thickBot="1" x14ac:dyDescent="0.4">
      <c r="A15" s="198"/>
      <c r="B15" s="199"/>
      <c r="C15" s="199"/>
      <c r="D15" s="199"/>
      <c r="E15" s="199"/>
      <c r="F15" s="199"/>
      <c r="G15" s="199"/>
      <c r="H15" s="200"/>
    </row>
    <row r="18" spans="1:14" ht="21" customHeight="1" x14ac:dyDescent="0.35">
      <c r="A18" s="402" t="s">
        <v>258</v>
      </c>
      <c r="B18" s="402"/>
      <c r="C18" s="402"/>
      <c r="D18" s="402"/>
      <c r="E18" s="402"/>
      <c r="F18" s="402"/>
      <c r="G18" s="402"/>
    </row>
    <row r="19" spans="1:14" ht="21" customHeight="1" x14ac:dyDescent="0.35">
      <c r="A19" s="402" t="s">
        <v>274</v>
      </c>
      <c r="B19" s="402"/>
      <c r="C19" s="402"/>
      <c r="D19" s="402"/>
      <c r="E19" s="402"/>
      <c r="F19" s="402"/>
      <c r="G19" s="402"/>
    </row>
    <row r="20" spans="1:14" ht="15.75" customHeight="1" x14ac:dyDescent="0.35">
      <c r="A20" s="405" t="s">
        <v>261</v>
      </c>
      <c r="B20" s="405"/>
      <c r="C20" s="405"/>
      <c r="D20" s="415" t="s">
        <v>262</v>
      </c>
      <c r="E20" s="415"/>
      <c r="F20" s="415"/>
      <c r="G20" s="416" t="s">
        <v>275</v>
      </c>
      <c r="H20" s="416" t="s">
        <v>276</v>
      </c>
      <c r="I20" s="416"/>
      <c r="J20" s="416"/>
      <c r="K20" s="416"/>
      <c r="L20" s="415" t="s">
        <v>277</v>
      </c>
      <c r="M20" s="415" t="s">
        <v>278</v>
      </c>
      <c r="N20" s="416" t="s">
        <v>279</v>
      </c>
    </row>
    <row r="21" spans="1:14" x14ac:dyDescent="0.35">
      <c r="A21" s="405"/>
      <c r="B21" s="405"/>
      <c r="C21" s="405"/>
      <c r="D21" s="415"/>
      <c r="E21" s="415"/>
      <c r="F21" s="415"/>
      <c r="G21" s="416"/>
      <c r="H21" s="416"/>
      <c r="I21" s="416"/>
      <c r="J21" s="416"/>
      <c r="K21" s="416"/>
      <c r="L21" s="415"/>
      <c r="M21" s="415"/>
      <c r="N21" s="416"/>
    </row>
    <row r="22" spans="1:14" ht="15.5" customHeight="1" x14ac:dyDescent="0.35">
      <c r="A22" s="400" t="s">
        <v>256</v>
      </c>
      <c r="B22" s="400"/>
      <c r="C22" s="400"/>
      <c r="D22" s="441" t="s">
        <v>281</v>
      </c>
      <c r="E22" s="441"/>
      <c r="F22" s="441"/>
      <c r="G22" s="183">
        <v>825860426617</v>
      </c>
      <c r="H22" s="440">
        <v>1.51</v>
      </c>
      <c r="I22" s="440"/>
      <c r="J22" s="440"/>
      <c r="K22" s="440"/>
      <c r="L22" s="166">
        <f>+G22*H22/1000</f>
        <v>1247049244.1916699</v>
      </c>
      <c r="M22" s="166">
        <f>L22*19%</f>
        <v>236939356.39641729</v>
      </c>
      <c r="N22" s="166">
        <f>L22+M22</f>
        <v>1483988600.5880873</v>
      </c>
    </row>
    <row r="23" spans="1:14" x14ac:dyDescent="0.35">
      <c r="A23" s="400"/>
      <c r="B23" s="400"/>
      <c r="C23" s="400"/>
      <c r="D23" s="441" t="s">
        <v>339</v>
      </c>
      <c r="E23" s="441"/>
      <c r="F23" s="441"/>
      <c r="G23" s="183">
        <v>41283021330.850006</v>
      </c>
      <c r="H23" s="440">
        <f>+H22/2</f>
        <v>0.755</v>
      </c>
      <c r="I23" s="440"/>
      <c r="J23" s="440"/>
      <c r="K23" s="440"/>
      <c r="L23" s="166">
        <f>+G23*H23/1000</f>
        <v>31168681.104791757</v>
      </c>
      <c r="M23" s="166">
        <f>L23*19%</f>
        <v>5922049.4099104339</v>
      </c>
      <c r="N23" s="166">
        <f>L23+M23</f>
        <v>37090730.514702193</v>
      </c>
    </row>
    <row r="24" spans="1:14" x14ac:dyDescent="0.35">
      <c r="A24" s="400"/>
      <c r="B24" s="400"/>
      <c r="C24" s="400"/>
      <c r="D24" s="441" t="s">
        <v>268</v>
      </c>
      <c r="E24" s="441"/>
      <c r="F24" s="441"/>
      <c r="G24" s="183">
        <v>1900000000</v>
      </c>
      <c r="H24" s="440">
        <v>2.5526</v>
      </c>
      <c r="I24" s="440"/>
      <c r="J24" s="440"/>
      <c r="K24" s="440"/>
      <c r="L24" s="166">
        <f>+G24*H24/100</f>
        <v>48499400</v>
      </c>
      <c r="M24" s="166">
        <f>L24*19%</f>
        <v>9214886</v>
      </c>
      <c r="N24" s="166">
        <f>L24+M24</f>
        <v>57714286</v>
      </c>
    </row>
    <row r="25" spans="1:14" x14ac:dyDescent="0.35">
      <c r="A25" s="400"/>
      <c r="B25" s="400"/>
      <c r="C25" s="400"/>
      <c r="D25" s="441" t="s">
        <v>282</v>
      </c>
      <c r="E25" s="441"/>
      <c r="F25" s="441"/>
      <c r="G25" s="183">
        <v>12600000000</v>
      </c>
      <c r="H25" s="440">
        <v>0.22590499999999999</v>
      </c>
      <c r="I25" s="440"/>
      <c r="J25" s="440"/>
      <c r="K25" s="440"/>
      <c r="L25" s="166">
        <f>+G25*H25/100</f>
        <v>28464030</v>
      </c>
      <c r="M25" s="166">
        <f>L25*19%</f>
        <v>5408165.7000000002</v>
      </c>
      <c r="N25" s="166">
        <f>L25+M25</f>
        <v>33872195.700000003</v>
      </c>
    </row>
    <row r="26" spans="1:14" x14ac:dyDescent="0.35">
      <c r="A26" s="400"/>
      <c r="B26" s="400"/>
      <c r="C26" s="400"/>
      <c r="D26" s="441" t="s">
        <v>272</v>
      </c>
      <c r="E26" s="441"/>
      <c r="F26" s="441"/>
      <c r="G26" s="183">
        <v>30000000000</v>
      </c>
      <c r="H26" s="440">
        <v>0.1</v>
      </c>
      <c r="I26" s="440"/>
      <c r="J26" s="440"/>
      <c r="K26" s="440"/>
      <c r="L26" s="166">
        <f>+G26*H26/100</f>
        <v>30000000</v>
      </c>
      <c r="M26" s="166">
        <f>L26*19%</f>
        <v>5700000</v>
      </c>
      <c r="N26" s="166">
        <f>L26+M26</f>
        <v>35700000</v>
      </c>
    </row>
    <row r="27" spans="1:14" x14ac:dyDescent="0.35">
      <c r="A27" s="400"/>
      <c r="B27" s="400"/>
      <c r="C27" s="400"/>
      <c r="D27" s="441" t="s">
        <v>271</v>
      </c>
      <c r="E27" s="441"/>
      <c r="F27" s="441"/>
      <c r="G27" s="183">
        <v>5300000000</v>
      </c>
      <c r="H27" s="440">
        <v>23.245283000000001</v>
      </c>
      <c r="I27" s="440"/>
      <c r="J27" s="440"/>
      <c r="K27" s="440"/>
      <c r="L27" s="166">
        <f>+G27*H27/100</f>
        <v>1231999999</v>
      </c>
      <c r="M27" s="166">
        <f>L27*19%</f>
        <v>234079999.81</v>
      </c>
      <c r="N27" s="166">
        <f>L27+M27</f>
        <v>1466079998.8099999</v>
      </c>
    </row>
    <row r="28" spans="1:14" ht="15.5" customHeight="1" x14ac:dyDescent="0.35">
      <c r="A28" s="400"/>
      <c r="B28" s="400"/>
      <c r="C28" s="400"/>
      <c r="D28" s="441" t="s">
        <v>270</v>
      </c>
      <c r="E28" s="441"/>
      <c r="F28" s="441"/>
      <c r="G28" s="183">
        <v>8000000000</v>
      </c>
      <c r="H28" s="440">
        <v>4.5</v>
      </c>
      <c r="I28" s="440"/>
      <c r="J28" s="440"/>
      <c r="K28" s="440"/>
      <c r="L28" s="166">
        <f>+G28*H28/100</f>
        <v>360000000</v>
      </c>
      <c r="M28" s="166">
        <f>L28*19%</f>
        <v>68400000</v>
      </c>
      <c r="N28" s="166">
        <f>L28+M28</f>
        <v>428400000</v>
      </c>
    </row>
    <row r="29" spans="1:14" ht="15.75" customHeight="1" x14ac:dyDescent="0.35">
      <c r="A29" s="442"/>
      <c r="B29" s="443" t="s">
        <v>283</v>
      </c>
      <c r="C29" s="443"/>
      <c r="D29" s="443"/>
      <c r="E29" s="443"/>
      <c r="F29" s="443"/>
      <c r="G29" s="443"/>
      <c r="H29" s="443"/>
      <c r="I29" s="443"/>
      <c r="J29" s="443"/>
      <c r="K29" s="443"/>
      <c r="L29" s="197">
        <f>SUM(L22:L28)</f>
        <v>2977181354.2964616</v>
      </c>
      <c r="M29" s="197">
        <f>SUM(M22:M28)</f>
        <v>565664457.31632769</v>
      </c>
      <c r="N29" s="197">
        <f>SUM(N22:N28)</f>
        <v>3542845811.6127892</v>
      </c>
    </row>
    <row r="30" spans="1:14" x14ac:dyDescent="0.35">
      <c r="K30" s="422"/>
      <c r="L30" s="422"/>
    </row>
    <row r="31" spans="1:14" ht="15.75" customHeight="1" x14ac:dyDescent="0.35"/>
    <row r="32" spans="1:14" ht="15.75" customHeight="1" x14ac:dyDescent="0.35">
      <c r="A32" s="438" t="s">
        <v>262</v>
      </c>
      <c r="B32" s="439"/>
      <c r="C32" s="439"/>
      <c r="D32" s="415" t="s">
        <v>284</v>
      </c>
      <c r="E32" s="421" t="s">
        <v>293</v>
      </c>
      <c r="F32" s="421"/>
      <c r="G32" s="421"/>
    </row>
    <row r="33" spans="1:7" ht="15.75" customHeight="1" x14ac:dyDescent="0.35">
      <c r="A33" s="438"/>
      <c r="B33" s="439"/>
      <c r="C33" s="439"/>
      <c r="D33" s="415"/>
      <c r="E33" s="421"/>
      <c r="F33" s="421"/>
      <c r="G33" s="421"/>
    </row>
    <row r="34" spans="1:7" ht="15.75" customHeight="1" x14ac:dyDescent="0.35">
      <c r="A34" s="441" t="s">
        <v>281</v>
      </c>
      <c r="B34" s="441"/>
      <c r="C34" s="441"/>
      <c r="D34" s="417">
        <v>2155822162</v>
      </c>
      <c r="E34" s="201">
        <f>+N22+N23</f>
        <v>1521079331.1027894</v>
      </c>
      <c r="F34" s="418">
        <f>SUM(E34:E37)</f>
        <v>2042893617.1027894</v>
      </c>
      <c r="G34" s="418"/>
    </row>
    <row r="35" spans="1:7" ht="15.75" customHeight="1" x14ac:dyDescent="0.35">
      <c r="A35" s="441" t="s">
        <v>268</v>
      </c>
      <c r="B35" s="441"/>
      <c r="C35" s="441"/>
      <c r="D35" s="417"/>
      <c r="E35" s="201">
        <f>N24</f>
        <v>57714286</v>
      </c>
      <c r="F35" s="418"/>
      <c r="G35" s="418"/>
    </row>
    <row r="36" spans="1:7" ht="15.75" customHeight="1" x14ac:dyDescent="0.35">
      <c r="A36" s="441" t="s">
        <v>272</v>
      </c>
      <c r="B36" s="441"/>
      <c r="C36" s="441"/>
      <c r="D36" s="417"/>
      <c r="E36" s="201">
        <f>N26</f>
        <v>35700000</v>
      </c>
      <c r="F36" s="418"/>
      <c r="G36" s="418"/>
    </row>
    <row r="37" spans="1:7" ht="15.75" customHeight="1" x14ac:dyDescent="0.35">
      <c r="A37" s="441" t="s">
        <v>270</v>
      </c>
      <c r="B37" s="441"/>
      <c r="C37" s="441"/>
      <c r="D37" s="417"/>
      <c r="E37" s="201">
        <f>N28</f>
        <v>428400000</v>
      </c>
      <c r="F37" s="418"/>
      <c r="G37" s="418"/>
    </row>
    <row r="38" spans="1:7" ht="15.75" customHeight="1" x14ac:dyDescent="0.35">
      <c r="A38" s="441" t="s">
        <v>282</v>
      </c>
      <c r="B38" s="441"/>
      <c r="C38" s="441"/>
      <c r="D38" s="419">
        <v>1574558468</v>
      </c>
      <c r="E38" s="201">
        <f>N25</f>
        <v>33872195.700000003</v>
      </c>
      <c r="F38" s="420">
        <f>SUM(E38:E39)</f>
        <v>1499952194.51</v>
      </c>
      <c r="G38" s="420"/>
    </row>
    <row r="39" spans="1:7" x14ac:dyDescent="0.35">
      <c r="A39" s="441" t="s">
        <v>271</v>
      </c>
      <c r="B39" s="441"/>
      <c r="C39" s="441"/>
      <c r="D39" s="419"/>
      <c r="E39" s="201">
        <f>N27</f>
        <v>1466079998.8099999</v>
      </c>
      <c r="F39" s="420"/>
      <c r="G39" s="420"/>
    </row>
    <row r="40" spans="1:7" x14ac:dyDescent="0.35">
      <c r="A40" s="444" t="s">
        <v>111</v>
      </c>
      <c r="B40" s="444"/>
      <c r="C40" s="444"/>
      <c r="D40" s="197">
        <f>SUM(D34:D39)</f>
        <v>3730380630</v>
      </c>
      <c r="E40" s="197">
        <f>SUM(E34:E39)</f>
        <v>3542845811.6127892</v>
      </c>
      <c r="F40" s="418">
        <f>SUM(F34:F39)</f>
        <v>3542845811.6127892</v>
      </c>
      <c r="G40" s="418"/>
    </row>
  </sheetData>
  <mergeCells count="55">
    <mergeCell ref="A40:C40"/>
    <mergeCell ref="F34:G37"/>
    <mergeCell ref="F38:G39"/>
    <mergeCell ref="F40:G40"/>
    <mergeCell ref="E32:G33"/>
    <mergeCell ref="B29:K29"/>
    <mergeCell ref="A32:C33"/>
    <mergeCell ref="A34:C34"/>
    <mergeCell ref="A35:C35"/>
    <mergeCell ref="A36:C36"/>
    <mergeCell ref="H24:K24"/>
    <mergeCell ref="H25:K25"/>
    <mergeCell ref="H26:K26"/>
    <mergeCell ref="H27:K27"/>
    <mergeCell ref="H28:K28"/>
    <mergeCell ref="D22:F22"/>
    <mergeCell ref="D23:F23"/>
    <mergeCell ref="D20:F21"/>
    <mergeCell ref="H20:K21"/>
    <mergeCell ref="H22:K22"/>
    <mergeCell ref="H23:K23"/>
    <mergeCell ref="D24:F24"/>
    <mergeCell ref="D25:F25"/>
    <mergeCell ref="D26:F26"/>
    <mergeCell ref="D27:F27"/>
    <mergeCell ref="D28:F28"/>
    <mergeCell ref="K30:L30"/>
    <mergeCell ref="B12:G12"/>
    <mergeCell ref="C13:D13"/>
    <mergeCell ref="C14:D14"/>
    <mergeCell ref="B7:G7"/>
    <mergeCell ref="F9:G9"/>
    <mergeCell ref="F10:G10"/>
    <mergeCell ref="B10:D10"/>
    <mergeCell ref="B9:D9"/>
    <mergeCell ref="A20:C21"/>
    <mergeCell ref="A22:C28"/>
    <mergeCell ref="D34:D37"/>
    <mergeCell ref="D38:D39"/>
    <mergeCell ref="D32:D33"/>
    <mergeCell ref="A37:C37"/>
    <mergeCell ref="A38:C38"/>
    <mergeCell ref="A39:C39"/>
    <mergeCell ref="A18:G18"/>
    <mergeCell ref="A19:G19"/>
    <mergeCell ref="G20:G21"/>
    <mergeCell ref="L20:L21"/>
    <mergeCell ref="M20:M21"/>
    <mergeCell ref="N20:N21"/>
    <mergeCell ref="A1:H1"/>
    <mergeCell ref="A2:H2"/>
    <mergeCell ref="C4:D4"/>
    <mergeCell ref="F4:G4"/>
    <mergeCell ref="C5:D5"/>
    <mergeCell ref="F5:G5"/>
  </mergeCells>
  <conditionalFormatting sqref="E34">
    <cfRule type="colorScale" priority="11">
      <colorScale>
        <cfvo type="min"/>
        <cfvo type="max"/>
        <color rgb="FF00FF00"/>
        <color theme="5"/>
      </colorScale>
    </cfRule>
  </conditionalFormatting>
  <conditionalFormatting sqref="E35">
    <cfRule type="colorScale" priority="16">
      <colorScale>
        <cfvo type="min"/>
        <cfvo type="max"/>
        <color rgb="FF00FF00"/>
        <color theme="5"/>
      </colorScale>
    </cfRule>
    <cfRule type="colorScale" priority="17">
      <colorScale>
        <cfvo type="min"/>
        <cfvo type="max"/>
        <color rgb="FF00FF00"/>
        <color theme="5"/>
      </colorScale>
    </cfRule>
  </conditionalFormatting>
  <conditionalFormatting sqref="E36">
    <cfRule type="colorScale" priority="12">
      <colorScale>
        <cfvo type="min"/>
        <cfvo type="max"/>
        <color rgb="FF00FF00"/>
        <color theme="5"/>
      </colorScale>
    </cfRule>
  </conditionalFormatting>
  <conditionalFormatting sqref="E36:E39">
    <cfRule type="colorScale" priority="18">
      <colorScale>
        <cfvo type="min"/>
        <cfvo type="max"/>
        <color rgb="FF00FF00"/>
        <color theme="5"/>
      </colorScale>
    </cfRule>
  </conditionalFormatting>
  <conditionalFormatting sqref="E37">
    <cfRule type="colorScale" priority="13">
      <colorScale>
        <cfvo type="min"/>
        <cfvo type="max"/>
        <color rgb="FF00FF00"/>
        <color theme="5"/>
      </colorScale>
    </cfRule>
  </conditionalFormatting>
  <conditionalFormatting sqref="E38">
    <cfRule type="colorScale" priority="14">
      <colorScale>
        <cfvo type="min"/>
        <cfvo type="max"/>
        <color rgb="FF00FF00"/>
        <color theme="5"/>
      </colorScale>
    </cfRule>
  </conditionalFormatting>
  <conditionalFormatting sqref="E39">
    <cfRule type="colorScale" priority="15">
      <colorScale>
        <cfvo type="min"/>
        <cfvo type="max"/>
        <color rgb="FF00FF00"/>
        <color theme="5"/>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C74A-5A29-4CB4-AA7B-87DEDA1FEC71}">
  <dimension ref="B1:D11"/>
  <sheetViews>
    <sheetView showGridLines="0" workbookViewId="0">
      <selection activeCell="F4" sqref="F4"/>
    </sheetView>
  </sheetViews>
  <sheetFormatPr baseColWidth="10" defaultColWidth="11.453125" defaultRowHeight="15.5" x14ac:dyDescent="0.35"/>
  <cols>
    <col min="1" max="1" width="5.7265625" style="165" customWidth="1"/>
    <col min="2" max="2" width="54.1796875" style="165" bestFit="1" customWidth="1"/>
    <col min="3" max="3" width="9.54296875" style="169" bestFit="1" customWidth="1"/>
    <col min="4" max="4" width="22.453125" style="165" customWidth="1"/>
    <col min="5" max="16384" width="11.453125" style="165"/>
  </cols>
  <sheetData>
    <row r="1" spans="2:4" ht="21" customHeight="1" x14ac:dyDescent="0.35">
      <c r="B1" s="429" t="s">
        <v>258</v>
      </c>
      <c r="C1" s="430"/>
      <c r="D1" s="431"/>
    </row>
    <row r="2" spans="2:4" ht="21" customHeight="1" x14ac:dyDescent="0.35">
      <c r="B2" s="432" t="s">
        <v>286</v>
      </c>
      <c r="C2" s="433"/>
      <c r="D2" s="434"/>
    </row>
    <row r="3" spans="2:4" ht="33.75" customHeight="1" x14ac:dyDescent="0.35">
      <c r="B3" s="203" t="s">
        <v>287</v>
      </c>
      <c r="C3" s="168" t="s">
        <v>280</v>
      </c>
      <c r="D3" s="204" t="s">
        <v>293</v>
      </c>
    </row>
    <row r="4" spans="2:4" ht="15.75" customHeight="1" x14ac:dyDescent="0.35">
      <c r="B4" s="203" t="s">
        <v>288</v>
      </c>
      <c r="C4" s="168">
        <f>C5+C6</f>
        <v>600</v>
      </c>
      <c r="D4" s="210">
        <f>D5+D6</f>
        <v>580.83292108013097</v>
      </c>
    </row>
    <row r="5" spans="2:4" ht="15.75" customHeight="1" x14ac:dyDescent="0.35">
      <c r="B5" s="205" t="s">
        <v>351</v>
      </c>
      <c r="C5" s="167">
        <v>300</v>
      </c>
      <c r="D5" s="211">
        <f>+'ECONOMICA '!G14</f>
        <v>292.36192108013097</v>
      </c>
    </row>
    <row r="6" spans="2:4" ht="15.75" customHeight="1" x14ac:dyDescent="0.35">
      <c r="B6" s="205" t="s">
        <v>289</v>
      </c>
      <c r="C6" s="167">
        <v>300</v>
      </c>
      <c r="D6" s="211">
        <f>+PONDERACION!G13</f>
        <v>288.471</v>
      </c>
    </row>
    <row r="7" spans="2:4" ht="15.75" customHeight="1" x14ac:dyDescent="0.35">
      <c r="B7" s="203" t="s">
        <v>290</v>
      </c>
      <c r="C7" s="168">
        <f>C8+C9</f>
        <v>400</v>
      </c>
      <c r="D7" s="210">
        <f>D8+D9</f>
        <v>389.49174999999997</v>
      </c>
    </row>
    <row r="8" spans="2:4" ht="15.75" customHeight="1" x14ac:dyDescent="0.35">
      <c r="B8" s="205" t="s">
        <v>291</v>
      </c>
      <c r="C8" s="167">
        <v>300</v>
      </c>
      <c r="D8" s="211">
        <f>+PONDERACION!E13</f>
        <v>289.49174999999997</v>
      </c>
    </row>
    <row r="9" spans="2:4" ht="15.75" customHeight="1" x14ac:dyDescent="0.35">
      <c r="B9" s="205" t="s">
        <v>292</v>
      </c>
      <c r="C9" s="167">
        <v>100</v>
      </c>
      <c r="D9" s="211">
        <v>100</v>
      </c>
    </row>
    <row r="10" spans="2:4" ht="15.75" customHeight="1" thickBot="1" x14ac:dyDescent="0.4">
      <c r="B10" s="206" t="s">
        <v>111</v>
      </c>
      <c r="C10" s="207">
        <f>C4+C7</f>
        <v>1000</v>
      </c>
      <c r="D10" s="212">
        <f>+D4+D7</f>
        <v>970.32467108013088</v>
      </c>
    </row>
    <row r="11" spans="2:4" ht="15.75" customHeight="1" x14ac:dyDescent="0.35"/>
  </sheetData>
  <mergeCells count="2">
    <mergeCell ref="B1:D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2"/>
  <sheetViews>
    <sheetView showGridLines="0" topLeftCell="A7" zoomScale="80" zoomScaleNormal="80" workbookViewId="0">
      <selection activeCell="D123" sqref="D123"/>
    </sheetView>
  </sheetViews>
  <sheetFormatPr baseColWidth="10" defaultColWidth="11.453125" defaultRowHeight="14" x14ac:dyDescent="0.35"/>
  <cols>
    <col min="1" max="1" width="90.453125" style="3" customWidth="1"/>
    <col min="2" max="2" width="61.26953125" style="3" customWidth="1"/>
    <col min="3" max="3" width="53.54296875" style="3" bestFit="1" customWidth="1"/>
    <col min="4" max="4" width="13.26953125" style="3" customWidth="1"/>
    <col min="5" max="5" width="6.54296875" style="2" hidden="1" customWidth="1"/>
    <col min="6" max="256" width="0" style="3" hidden="1" customWidth="1"/>
    <col min="257" max="16384" width="11.453125" style="3"/>
  </cols>
  <sheetData>
    <row r="1" spans="1:5" ht="17.5" x14ac:dyDescent="0.35">
      <c r="A1" s="247" t="s">
        <v>171</v>
      </c>
      <c r="B1" s="247"/>
      <c r="C1" s="247"/>
      <c r="D1" s="247"/>
    </row>
    <row r="3" spans="1:5" ht="52.5" customHeight="1" x14ac:dyDescent="0.35">
      <c r="A3" s="247" t="s">
        <v>113</v>
      </c>
      <c r="B3" s="247"/>
      <c r="C3" s="247"/>
      <c r="D3" s="247"/>
    </row>
    <row r="6" spans="1:5" s="5" customFormat="1" ht="18" customHeight="1" x14ac:dyDescent="0.35">
      <c r="A6" s="243" t="s">
        <v>3</v>
      </c>
      <c r="B6" s="243"/>
      <c r="C6" s="248" t="s">
        <v>107</v>
      </c>
      <c r="D6" s="249"/>
      <c r="E6" s="4"/>
    </row>
    <row r="7" spans="1:5" s="5" customFormat="1" ht="17.5" x14ac:dyDescent="0.35">
      <c r="A7" s="286" t="s">
        <v>6</v>
      </c>
      <c r="B7" s="287"/>
      <c r="C7" s="248" t="s">
        <v>2</v>
      </c>
      <c r="D7" s="249"/>
      <c r="E7" s="4"/>
    </row>
    <row r="8" spans="1:5" s="5" customFormat="1" ht="35.25" customHeight="1" x14ac:dyDescent="0.35">
      <c r="A8" s="6" t="s">
        <v>18</v>
      </c>
      <c r="B8" s="7">
        <v>60</v>
      </c>
      <c r="C8" s="289"/>
      <c r="D8" s="290"/>
      <c r="E8" s="4"/>
    </row>
    <row r="9" spans="1:5" s="5" customFormat="1" x14ac:dyDescent="0.35">
      <c r="A9" s="6" t="s">
        <v>19</v>
      </c>
      <c r="B9" s="7">
        <v>60</v>
      </c>
      <c r="C9" s="291"/>
      <c r="D9" s="292"/>
      <c r="E9" s="4"/>
    </row>
    <row r="10" spans="1:5" s="5" customFormat="1" x14ac:dyDescent="0.35">
      <c r="A10" s="6" t="s">
        <v>20</v>
      </c>
      <c r="B10" s="7">
        <v>60</v>
      </c>
      <c r="C10" s="291"/>
      <c r="D10" s="292"/>
      <c r="E10" s="4"/>
    </row>
    <row r="11" spans="1:5" s="5" customFormat="1" x14ac:dyDescent="0.35">
      <c r="A11" s="6" t="s">
        <v>21</v>
      </c>
      <c r="B11" s="7">
        <v>30</v>
      </c>
      <c r="C11" s="291"/>
      <c r="D11" s="292"/>
      <c r="E11" s="4"/>
    </row>
    <row r="12" spans="1:5" s="5" customFormat="1" x14ac:dyDescent="0.35">
      <c r="A12" s="6" t="s">
        <v>22</v>
      </c>
      <c r="B12" s="7">
        <v>30</v>
      </c>
      <c r="C12" s="291"/>
      <c r="D12" s="292"/>
      <c r="E12" s="4"/>
    </row>
    <row r="13" spans="1:5" s="5" customFormat="1" x14ac:dyDescent="0.35">
      <c r="A13" s="6" t="s">
        <v>23</v>
      </c>
      <c r="B13" s="7">
        <v>30</v>
      </c>
      <c r="C13" s="291"/>
      <c r="D13" s="292"/>
      <c r="E13" s="4"/>
    </row>
    <row r="14" spans="1:5" s="5" customFormat="1" x14ac:dyDescent="0.35">
      <c r="A14" s="6" t="s">
        <v>24</v>
      </c>
      <c r="B14" s="7">
        <v>30</v>
      </c>
      <c r="C14" s="291"/>
      <c r="D14" s="292"/>
      <c r="E14" s="4"/>
    </row>
    <row r="15" spans="1:5" s="5" customFormat="1" x14ac:dyDescent="0.35">
      <c r="A15" s="6" t="s">
        <v>17</v>
      </c>
      <c r="B15" s="8">
        <f>SUM(B8:B14)</f>
        <v>300</v>
      </c>
      <c r="C15" s="293"/>
      <c r="D15" s="294"/>
      <c r="E15" s="4"/>
    </row>
    <row r="16" spans="1:5" s="5" customFormat="1" ht="18" x14ac:dyDescent="0.35">
      <c r="A16" s="6"/>
      <c r="B16" s="8"/>
      <c r="C16" s="295" t="s">
        <v>293</v>
      </c>
      <c r="D16" s="296"/>
      <c r="E16" s="4"/>
    </row>
    <row r="17" spans="1:5" s="5" customFormat="1" ht="50.25" customHeight="1" x14ac:dyDescent="0.35">
      <c r="A17" s="243" t="s">
        <v>118</v>
      </c>
      <c r="B17" s="243"/>
      <c r="C17" s="157" t="s">
        <v>257</v>
      </c>
      <c r="D17" s="157" t="s">
        <v>280</v>
      </c>
      <c r="E17" s="4"/>
    </row>
    <row r="18" spans="1:5" s="5" customFormat="1" ht="21.4" customHeight="1" x14ac:dyDescent="0.35">
      <c r="A18" s="250" t="s">
        <v>119</v>
      </c>
      <c r="B18" s="251"/>
      <c r="C18" s="9"/>
      <c r="D18" s="10"/>
      <c r="E18" s="4"/>
    </row>
    <row r="19" spans="1:5" s="5" customFormat="1" ht="21.4" customHeight="1" x14ac:dyDescent="0.35">
      <c r="A19" s="6" t="s">
        <v>7</v>
      </c>
      <c r="B19" s="8" t="s">
        <v>25</v>
      </c>
      <c r="C19" s="9"/>
      <c r="D19" s="10"/>
      <c r="E19" s="4"/>
    </row>
    <row r="20" spans="1:5" s="5" customFormat="1" ht="21.4" customHeight="1" x14ac:dyDescent="0.35">
      <c r="A20" s="11" t="s">
        <v>8</v>
      </c>
      <c r="B20" s="7">
        <v>60</v>
      </c>
      <c r="C20" s="9"/>
      <c r="D20" s="10"/>
      <c r="E20" s="4"/>
    </row>
    <row r="21" spans="1:5" s="5" customFormat="1" ht="21.4" customHeight="1" x14ac:dyDescent="0.35">
      <c r="A21" s="11" t="s">
        <v>160</v>
      </c>
      <c r="B21" s="7">
        <v>50</v>
      </c>
      <c r="C21" s="9" t="s">
        <v>336</v>
      </c>
      <c r="D21" s="12">
        <v>50</v>
      </c>
      <c r="E21" s="4"/>
    </row>
    <row r="22" spans="1:5" s="5" customFormat="1" ht="21.4" customHeight="1" x14ac:dyDescent="0.35">
      <c r="A22" s="11" t="s">
        <v>177</v>
      </c>
      <c r="B22" s="7">
        <v>40</v>
      </c>
      <c r="C22" s="9"/>
      <c r="D22" s="10"/>
      <c r="E22" s="4"/>
    </row>
    <row r="23" spans="1:5" s="5" customFormat="1" ht="21.4" customHeight="1" x14ac:dyDescent="0.35">
      <c r="A23" s="11" t="s">
        <v>172</v>
      </c>
      <c r="B23" s="7">
        <v>30</v>
      </c>
      <c r="C23" s="9"/>
      <c r="D23" s="10"/>
      <c r="E23" s="4"/>
    </row>
    <row r="24" spans="1:5" s="5" customFormat="1" ht="21.4" customHeight="1" x14ac:dyDescent="0.35">
      <c r="A24" s="11" t="s">
        <v>178</v>
      </c>
      <c r="B24" s="7" t="s">
        <v>187</v>
      </c>
      <c r="C24" s="9"/>
      <c r="D24" s="12"/>
      <c r="E24" s="4"/>
    </row>
    <row r="25" spans="1:5" s="5" customFormat="1" ht="21.4" customHeight="1" x14ac:dyDescent="0.35">
      <c r="A25" s="6" t="s">
        <v>7</v>
      </c>
      <c r="B25" s="8" t="s">
        <v>120</v>
      </c>
      <c r="C25" s="9"/>
      <c r="D25" s="12"/>
      <c r="E25" s="4"/>
    </row>
    <row r="26" spans="1:5" s="5" customFormat="1" ht="21.4" customHeight="1" x14ac:dyDescent="0.35">
      <c r="A26" s="11" t="s">
        <v>8</v>
      </c>
      <c r="B26" s="7">
        <v>60</v>
      </c>
      <c r="C26" s="9"/>
      <c r="D26" s="12"/>
      <c r="E26" s="4"/>
    </row>
    <row r="27" spans="1:5" s="5" customFormat="1" ht="21.4" customHeight="1" x14ac:dyDescent="0.35">
      <c r="A27" s="11" t="s">
        <v>160</v>
      </c>
      <c r="B27" s="7">
        <v>20</v>
      </c>
      <c r="C27" s="9"/>
      <c r="D27" s="12"/>
      <c r="E27" s="4"/>
    </row>
    <row r="28" spans="1:5" s="5" customFormat="1" ht="21.4" customHeight="1" x14ac:dyDescent="0.35">
      <c r="A28" s="11" t="s">
        <v>177</v>
      </c>
      <c r="B28" s="7">
        <v>10</v>
      </c>
      <c r="C28" s="9"/>
      <c r="D28" s="12"/>
      <c r="E28" s="4"/>
    </row>
    <row r="29" spans="1:5" s="5" customFormat="1" ht="21.4" customHeight="1" x14ac:dyDescent="0.35">
      <c r="A29" s="11" t="s">
        <v>172</v>
      </c>
      <c r="B29" s="7">
        <v>5</v>
      </c>
      <c r="C29" s="9"/>
      <c r="D29" s="12"/>
      <c r="E29" s="4"/>
    </row>
    <row r="30" spans="1:5" s="5" customFormat="1" ht="21.4" customHeight="1" x14ac:dyDescent="0.35">
      <c r="A30" s="11" t="s">
        <v>178</v>
      </c>
      <c r="B30" s="7" t="s">
        <v>187</v>
      </c>
      <c r="C30" s="9"/>
      <c r="D30" s="13"/>
      <c r="E30" s="4"/>
    </row>
    <row r="31" spans="1:5" s="5" customFormat="1" ht="21.4" customHeight="1" x14ac:dyDescent="0.35">
      <c r="A31" s="6" t="s">
        <v>7</v>
      </c>
      <c r="B31" s="8" t="s">
        <v>121</v>
      </c>
      <c r="C31" s="9"/>
      <c r="D31" s="12"/>
      <c r="E31" s="4"/>
    </row>
    <row r="32" spans="1:5" s="5" customFormat="1" ht="21.4" customHeight="1" x14ac:dyDescent="0.35">
      <c r="A32" s="11" t="s">
        <v>8</v>
      </c>
      <c r="B32" s="7">
        <v>60</v>
      </c>
      <c r="C32" s="9"/>
      <c r="D32" s="12"/>
      <c r="E32" s="4"/>
    </row>
    <row r="33" spans="1:5" s="5" customFormat="1" ht="21.4" customHeight="1" x14ac:dyDescent="0.35">
      <c r="A33" s="11" t="s">
        <v>160</v>
      </c>
      <c r="B33" s="7">
        <v>3</v>
      </c>
      <c r="C33" s="9"/>
      <c r="D33" s="12"/>
      <c r="E33" s="4"/>
    </row>
    <row r="34" spans="1:5" s="5" customFormat="1" ht="21.4" customHeight="1" x14ac:dyDescent="0.35">
      <c r="A34" s="11" t="s">
        <v>177</v>
      </c>
      <c r="B34" s="7">
        <v>2</v>
      </c>
      <c r="C34" s="9"/>
      <c r="D34" s="12"/>
      <c r="E34" s="4"/>
    </row>
    <row r="35" spans="1:5" s="5" customFormat="1" ht="21.4" customHeight="1" x14ac:dyDescent="0.35">
      <c r="A35" s="11" t="s">
        <v>172</v>
      </c>
      <c r="B35" s="7">
        <v>1</v>
      </c>
      <c r="C35" s="9"/>
      <c r="D35" s="12"/>
      <c r="E35" s="4"/>
    </row>
    <row r="36" spans="1:5" s="5" customFormat="1" ht="21.4" customHeight="1" x14ac:dyDescent="0.35">
      <c r="A36" s="11" t="s">
        <v>178</v>
      </c>
      <c r="B36" s="7" t="s">
        <v>187</v>
      </c>
      <c r="C36" s="9"/>
      <c r="D36" s="12"/>
      <c r="E36" s="4"/>
    </row>
    <row r="37" spans="1:5" s="5" customFormat="1" ht="21.75" customHeight="1" x14ac:dyDescent="0.35">
      <c r="A37" s="254" t="s">
        <v>188</v>
      </c>
      <c r="B37" s="255"/>
      <c r="C37" s="255"/>
      <c r="D37" s="256"/>
      <c r="E37" s="4"/>
    </row>
    <row r="38" spans="1:5" s="5" customFormat="1" ht="16.899999999999999" customHeight="1" x14ac:dyDescent="0.35">
      <c r="A38" s="244" t="s">
        <v>189</v>
      </c>
      <c r="B38" s="245"/>
      <c r="D38" s="12"/>
      <c r="E38" s="4"/>
    </row>
    <row r="39" spans="1:5" s="5" customFormat="1" ht="16.899999999999999" customHeight="1" x14ac:dyDescent="0.35">
      <c r="A39" s="14" t="s">
        <v>7</v>
      </c>
      <c r="B39" s="8" t="s">
        <v>2</v>
      </c>
      <c r="C39" s="9"/>
      <c r="D39" s="13"/>
      <c r="E39" s="4"/>
    </row>
    <row r="40" spans="1:5" s="5" customFormat="1" ht="16.899999999999999" customHeight="1" x14ac:dyDescent="0.35">
      <c r="A40" s="15" t="s">
        <v>8</v>
      </c>
      <c r="B40" s="7">
        <v>50</v>
      </c>
      <c r="C40" s="9"/>
      <c r="D40" s="12"/>
      <c r="E40" s="4"/>
    </row>
    <row r="41" spans="1:5" s="5" customFormat="1" ht="16.899999999999999" customHeight="1" x14ac:dyDescent="0.35">
      <c r="A41" s="15" t="s">
        <v>179</v>
      </c>
      <c r="B41" s="7">
        <v>40</v>
      </c>
      <c r="C41" s="9" t="s">
        <v>337</v>
      </c>
      <c r="D41" s="12">
        <v>40</v>
      </c>
      <c r="E41" s="4"/>
    </row>
    <row r="42" spans="1:5" s="5" customFormat="1" ht="16.899999999999999" customHeight="1" x14ac:dyDescent="0.35">
      <c r="A42" s="15" t="s">
        <v>180</v>
      </c>
      <c r="B42" s="7">
        <v>20</v>
      </c>
      <c r="C42" s="9"/>
      <c r="D42" s="12"/>
      <c r="E42" s="4"/>
    </row>
    <row r="43" spans="1:5" s="5" customFormat="1" ht="16.899999999999999" customHeight="1" x14ac:dyDescent="0.35">
      <c r="A43" s="15" t="s">
        <v>176</v>
      </c>
      <c r="B43" s="7">
        <v>10</v>
      </c>
      <c r="C43" s="9"/>
      <c r="D43" s="12"/>
      <c r="E43" s="4"/>
    </row>
    <row r="44" spans="1:5" s="5" customFormat="1" ht="16.899999999999999" customHeight="1" x14ac:dyDescent="0.35">
      <c r="A44" s="15" t="s">
        <v>181</v>
      </c>
      <c r="B44" s="7">
        <v>5</v>
      </c>
      <c r="C44" s="10"/>
      <c r="D44" s="12"/>
      <c r="E44" s="4"/>
    </row>
    <row r="45" spans="1:5" s="5" customFormat="1" ht="16.899999999999999" customHeight="1" x14ac:dyDescent="0.35">
      <c r="A45" s="15" t="s">
        <v>182</v>
      </c>
      <c r="B45" s="7" t="s">
        <v>187</v>
      </c>
      <c r="C45" s="9"/>
      <c r="D45" s="12"/>
      <c r="E45" s="4"/>
    </row>
    <row r="46" spans="1:5" s="5" customFormat="1" ht="16.899999999999999" customHeight="1" x14ac:dyDescent="0.35">
      <c r="A46" s="250" t="s">
        <v>124</v>
      </c>
      <c r="B46" s="251"/>
      <c r="D46" s="12"/>
      <c r="E46" s="4"/>
    </row>
    <row r="47" spans="1:5" s="5" customFormat="1" ht="16.899999999999999" customHeight="1" x14ac:dyDescent="0.35">
      <c r="A47" s="6" t="s">
        <v>7</v>
      </c>
      <c r="B47" s="8" t="s">
        <v>2</v>
      </c>
      <c r="C47" s="9"/>
      <c r="D47" s="12"/>
      <c r="E47" s="4"/>
    </row>
    <row r="48" spans="1:5" s="5" customFormat="1" ht="16.899999999999999" customHeight="1" x14ac:dyDescent="0.35">
      <c r="A48" s="11" t="s">
        <v>8</v>
      </c>
      <c r="B48" s="7">
        <v>10</v>
      </c>
      <c r="C48" s="9"/>
      <c r="D48" s="12"/>
      <c r="E48" s="4"/>
    </row>
    <row r="49" spans="1:5" s="5" customFormat="1" ht="16.899999999999999" customHeight="1" x14ac:dyDescent="0.35">
      <c r="A49" s="15" t="s">
        <v>183</v>
      </c>
      <c r="B49" s="7">
        <v>3</v>
      </c>
      <c r="C49" s="9" t="s">
        <v>338</v>
      </c>
      <c r="D49" s="12">
        <v>3</v>
      </c>
      <c r="E49" s="4"/>
    </row>
    <row r="50" spans="1:5" s="5" customFormat="1" ht="16.899999999999999" customHeight="1" x14ac:dyDescent="0.35">
      <c r="A50" s="15" t="s">
        <v>184</v>
      </c>
      <c r="B50" s="7">
        <v>2</v>
      </c>
      <c r="C50" s="9"/>
      <c r="D50" s="12"/>
      <c r="E50" s="4"/>
    </row>
    <row r="51" spans="1:5" s="5" customFormat="1" ht="16.899999999999999" customHeight="1" x14ac:dyDescent="0.35">
      <c r="A51" s="15" t="s">
        <v>185</v>
      </c>
      <c r="B51" s="7">
        <v>1</v>
      </c>
      <c r="C51" s="10"/>
      <c r="D51" s="12"/>
      <c r="E51" s="4"/>
    </row>
    <row r="52" spans="1:5" s="5" customFormat="1" ht="16.899999999999999" customHeight="1" x14ac:dyDescent="0.35">
      <c r="A52" s="15" t="s">
        <v>186</v>
      </c>
      <c r="B52" s="7" t="s">
        <v>187</v>
      </c>
      <c r="C52" s="9"/>
      <c r="D52" s="12"/>
      <c r="E52" s="4"/>
    </row>
    <row r="53" spans="1:5" s="5" customFormat="1" ht="25.5" customHeight="1" x14ac:dyDescent="0.35">
      <c r="A53" s="257" t="s">
        <v>122</v>
      </c>
      <c r="B53" s="258"/>
      <c r="C53" s="258"/>
      <c r="D53" s="259"/>
      <c r="E53" s="4"/>
    </row>
    <row r="54" spans="1:5" s="5" customFormat="1" ht="18" customHeight="1" x14ac:dyDescent="0.35">
      <c r="A54" s="244" t="s">
        <v>123</v>
      </c>
      <c r="B54" s="245"/>
      <c r="D54" s="12"/>
      <c r="E54" s="4"/>
    </row>
    <row r="55" spans="1:5" s="5" customFormat="1" ht="18" customHeight="1" x14ac:dyDescent="0.35">
      <c r="A55" s="14" t="s">
        <v>7</v>
      </c>
      <c r="B55" s="8" t="s">
        <v>2</v>
      </c>
      <c r="C55" s="9"/>
      <c r="D55" s="12"/>
      <c r="E55" s="4"/>
    </row>
    <row r="56" spans="1:5" s="5" customFormat="1" ht="18" customHeight="1" x14ac:dyDescent="0.35">
      <c r="A56" s="15" t="s">
        <v>8</v>
      </c>
      <c r="B56" s="7">
        <v>50</v>
      </c>
      <c r="C56" s="9" t="s">
        <v>8</v>
      </c>
      <c r="D56" s="12">
        <v>50</v>
      </c>
      <c r="E56" s="4"/>
    </row>
    <row r="57" spans="1:5" s="5" customFormat="1" ht="18" customHeight="1" x14ac:dyDescent="0.35">
      <c r="A57" s="15" t="s">
        <v>9</v>
      </c>
      <c r="B57" s="7">
        <v>35</v>
      </c>
      <c r="C57" s="9"/>
      <c r="D57" s="12"/>
      <c r="E57" s="4"/>
    </row>
    <row r="58" spans="1:5" s="5" customFormat="1" ht="18" customHeight="1" x14ac:dyDescent="0.35">
      <c r="A58" s="15" t="s">
        <v>16</v>
      </c>
      <c r="B58" s="7">
        <v>15</v>
      </c>
      <c r="C58" s="9"/>
      <c r="D58" s="12"/>
      <c r="E58" s="4"/>
    </row>
    <row r="59" spans="1:5" s="5" customFormat="1" ht="18" customHeight="1" x14ac:dyDescent="0.35">
      <c r="A59" s="15" t="s">
        <v>28</v>
      </c>
      <c r="B59" s="7">
        <v>10</v>
      </c>
      <c r="C59" s="10"/>
      <c r="D59" s="12"/>
      <c r="E59" s="4"/>
    </row>
    <row r="60" spans="1:5" s="5" customFormat="1" ht="18" customHeight="1" x14ac:dyDescent="0.35">
      <c r="A60" s="15" t="s">
        <v>10</v>
      </c>
      <c r="B60" s="7" t="s">
        <v>187</v>
      </c>
      <c r="C60" s="9"/>
      <c r="D60" s="13"/>
      <c r="E60" s="4"/>
    </row>
    <row r="61" spans="1:5" s="5" customFormat="1" ht="18" customHeight="1" x14ac:dyDescent="0.35">
      <c r="A61" s="250" t="s">
        <v>124</v>
      </c>
      <c r="B61" s="251"/>
      <c r="D61" s="12"/>
      <c r="E61" s="4"/>
    </row>
    <row r="62" spans="1:5" s="5" customFormat="1" ht="18" customHeight="1" x14ac:dyDescent="0.35">
      <c r="A62" s="6" t="s">
        <v>7</v>
      </c>
      <c r="B62" s="16" t="s">
        <v>2</v>
      </c>
      <c r="C62" s="9"/>
      <c r="D62" s="12"/>
      <c r="E62" s="4"/>
    </row>
    <row r="63" spans="1:5" s="5" customFormat="1" ht="18" customHeight="1" x14ac:dyDescent="0.35">
      <c r="A63" s="11" t="s">
        <v>8</v>
      </c>
      <c r="B63" s="7">
        <v>10</v>
      </c>
      <c r="C63" s="9" t="s">
        <v>8</v>
      </c>
      <c r="D63" s="12">
        <v>10</v>
      </c>
      <c r="E63" s="4"/>
    </row>
    <row r="64" spans="1:5" s="5" customFormat="1" ht="18" customHeight="1" x14ac:dyDescent="0.35">
      <c r="A64" s="15" t="s">
        <v>31</v>
      </c>
      <c r="B64" s="7">
        <v>3</v>
      </c>
      <c r="C64" s="9"/>
      <c r="D64" s="12"/>
      <c r="E64" s="4"/>
    </row>
    <row r="65" spans="1:5" s="5" customFormat="1" ht="18" customHeight="1" x14ac:dyDescent="0.35">
      <c r="A65" s="15" t="s">
        <v>32</v>
      </c>
      <c r="B65" s="7">
        <v>1</v>
      </c>
      <c r="C65" s="10"/>
      <c r="D65" s="12"/>
      <c r="E65" s="4"/>
    </row>
    <row r="66" spans="1:5" s="5" customFormat="1" ht="18" customHeight="1" x14ac:dyDescent="0.35">
      <c r="A66" s="15" t="s">
        <v>33</v>
      </c>
      <c r="B66" s="7" t="s">
        <v>187</v>
      </c>
      <c r="C66" s="9"/>
      <c r="D66" s="12"/>
      <c r="E66" s="4"/>
    </row>
    <row r="67" spans="1:5" s="5" customFormat="1" ht="21" customHeight="1" x14ac:dyDescent="0.35">
      <c r="A67" s="254" t="s">
        <v>125</v>
      </c>
      <c r="B67" s="255"/>
      <c r="C67" s="255"/>
      <c r="D67" s="256"/>
      <c r="E67" s="4"/>
    </row>
    <row r="68" spans="1:5" s="5" customFormat="1" ht="17.899999999999999" customHeight="1" x14ac:dyDescent="0.35">
      <c r="A68" s="244" t="s">
        <v>126</v>
      </c>
      <c r="B68" s="245"/>
      <c r="D68" s="12"/>
      <c r="E68" s="4"/>
    </row>
    <row r="69" spans="1:5" s="5" customFormat="1" ht="17.899999999999999" customHeight="1" x14ac:dyDescent="0.35">
      <c r="A69" s="14" t="s">
        <v>7</v>
      </c>
      <c r="B69" s="8" t="s">
        <v>2</v>
      </c>
      <c r="C69" s="9"/>
      <c r="D69" s="12"/>
      <c r="E69" s="4"/>
    </row>
    <row r="70" spans="1:5" s="5" customFormat="1" ht="17.899999999999999" customHeight="1" x14ac:dyDescent="0.35">
      <c r="A70" s="15" t="s">
        <v>8</v>
      </c>
      <c r="B70" s="7">
        <v>25</v>
      </c>
      <c r="C70" s="9" t="s">
        <v>8</v>
      </c>
      <c r="D70" s="12">
        <v>25</v>
      </c>
      <c r="E70" s="4"/>
    </row>
    <row r="71" spans="1:5" s="5" customFormat="1" ht="17.899999999999999" customHeight="1" x14ac:dyDescent="0.35">
      <c r="A71" s="15" t="s">
        <v>9</v>
      </c>
      <c r="B71" s="7">
        <v>15</v>
      </c>
      <c r="C71" s="9"/>
      <c r="D71" s="12"/>
      <c r="E71" s="4"/>
    </row>
    <row r="72" spans="1:5" s="5" customFormat="1" ht="17.899999999999999" customHeight="1" x14ac:dyDescent="0.35">
      <c r="A72" s="15" t="s">
        <v>16</v>
      </c>
      <c r="B72" s="7">
        <v>10</v>
      </c>
      <c r="C72" s="9"/>
      <c r="D72" s="12"/>
      <c r="E72" s="4"/>
    </row>
    <row r="73" spans="1:5" s="5" customFormat="1" ht="17.899999999999999" customHeight="1" x14ac:dyDescent="0.35">
      <c r="A73" s="15" t="s">
        <v>28</v>
      </c>
      <c r="B73" s="7">
        <v>5</v>
      </c>
      <c r="C73" s="10"/>
      <c r="D73" s="12"/>
      <c r="E73" s="4"/>
    </row>
    <row r="74" spans="1:5" s="5" customFormat="1" ht="17.899999999999999" customHeight="1" x14ac:dyDescent="0.35">
      <c r="A74" s="15" t="s">
        <v>10</v>
      </c>
      <c r="B74" s="7" t="s">
        <v>187</v>
      </c>
      <c r="C74" s="9"/>
      <c r="D74" s="13"/>
      <c r="E74" s="4"/>
    </row>
    <row r="75" spans="1:5" s="5" customFormat="1" ht="17.899999999999999" customHeight="1" x14ac:dyDescent="0.35">
      <c r="A75" s="250" t="s">
        <v>30</v>
      </c>
      <c r="B75" s="251"/>
      <c r="D75" s="12"/>
      <c r="E75" s="4"/>
    </row>
    <row r="76" spans="1:5" s="5" customFormat="1" ht="17.899999999999999" customHeight="1" x14ac:dyDescent="0.35">
      <c r="A76" s="6" t="s">
        <v>7</v>
      </c>
      <c r="B76" s="8" t="s">
        <v>2</v>
      </c>
      <c r="C76" s="9"/>
      <c r="D76" s="12"/>
      <c r="E76" s="4"/>
    </row>
    <row r="77" spans="1:5" s="5" customFormat="1" ht="17.899999999999999" customHeight="1" x14ac:dyDescent="0.35">
      <c r="A77" s="11" t="s">
        <v>8</v>
      </c>
      <c r="B77" s="7">
        <v>5</v>
      </c>
      <c r="C77" s="9" t="s">
        <v>8</v>
      </c>
      <c r="D77" s="12">
        <v>5</v>
      </c>
      <c r="E77" s="4"/>
    </row>
    <row r="78" spans="1:5" s="5" customFormat="1" ht="17.899999999999999" customHeight="1" x14ac:dyDescent="0.35">
      <c r="A78" s="15" t="s">
        <v>31</v>
      </c>
      <c r="B78" s="7">
        <v>3</v>
      </c>
      <c r="C78" s="9"/>
      <c r="D78" s="12"/>
      <c r="E78" s="4"/>
    </row>
    <row r="79" spans="1:5" s="5" customFormat="1" ht="17.899999999999999" customHeight="1" x14ac:dyDescent="0.35">
      <c r="A79" s="15" t="s">
        <v>32</v>
      </c>
      <c r="B79" s="7">
        <v>1</v>
      </c>
      <c r="C79" s="10"/>
      <c r="D79" s="12"/>
      <c r="E79" s="4"/>
    </row>
    <row r="80" spans="1:5" s="5" customFormat="1" ht="17.899999999999999" customHeight="1" x14ac:dyDescent="0.35">
      <c r="A80" s="15" t="s">
        <v>33</v>
      </c>
      <c r="B80" s="7" t="s">
        <v>187</v>
      </c>
      <c r="C80" s="9"/>
      <c r="D80" s="12"/>
      <c r="E80" s="4"/>
    </row>
    <row r="81" spans="1:5" s="5" customFormat="1" ht="42.75" customHeight="1" x14ac:dyDescent="0.35">
      <c r="A81" s="254" t="s">
        <v>127</v>
      </c>
      <c r="B81" s="255"/>
      <c r="C81" s="255"/>
      <c r="D81" s="256"/>
      <c r="E81" s="4"/>
    </row>
    <row r="82" spans="1:5" s="5" customFormat="1" ht="20.9" customHeight="1" x14ac:dyDescent="0.35">
      <c r="A82" s="244" t="s">
        <v>128</v>
      </c>
      <c r="B82" s="245"/>
      <c r="D82" s="12"/>
      <c r="E82" s="4"/>
    </row>
    <row r="83" spans="1:5" s="5" customFormat="1" ht="20.9" customHeight="1" x14ac:dyDescent="0.35">
      <c r="A83" s="14" t="s">
        <v>7</v>
      </c>
      <c r="B83" s="8" t="s">
        <v>2</v>
      </c>
      <c r="C83" s="9"/>
      <c r="D83" s="12"/>
      <c r="E83" s="4"/>
    </row>
    <row r="84" spans="1:5" s="5" customFormat="1" ht="20.9" customHeight="1" x14ac:dyDescent="0.35">
      <c r="A84" s="15" t="s">
        <v>8</v>
      </c>
      <c r="B84" s="7">
        <v>25</v>
      </c>
      <c r="C84" s="9" t="s">
        <v>8</v>
      </c>
      <c r="D84" s="12">
        <v>25</v>
      </c>
      <c r="E84" s="4"/>
    </row>
    <row r="85" spans="1:5" s="5" customFormat="1" ht="20.9" customHeight="1" x14ac:dyDescent="0.35">
      <c r="A85" s="15" t="s">
        <v>9</v>
      </c>
      <c r="B85" s="7">
        <v>15</v>
      </c>
      <c r="C85" s="9"/>
      <c r="D85" s="12"/>
      <c r="E85" s="4"/>
    </row>
    <row r="86" spans="1:5" s="5" customFormat="1" ht="20.9" customHeight="1" x14ac:dyDescent="0.35">
      <c r="A86" s="15" t="s">
        <v>16</v>
      </c>
      <c r="B86" s="7">
        <v>10</v>
      </c>
      <c r="C86" s="9"/>
      <c r="D86" s="12"/>
      <c r="E86" s="4"/>
    </row>
    <row r="87" spans="1:5" s="5" customFormat="1" ht="20.9" customHeight="1" x14ac:dyDescent="0.35">
      <c r="A87" s="15" t="s">
        <v>28</v>
      </c>
      <c r="B87" s="7">
        <v>5</v>
      </c>
      <c r="C87" s="10"/>
      <c r="D87" s="12"/>
      <c r="E87" s="4"/>
    </row>
    <row r="88" spans="1:5" s="5" customFormat="1" ht="20.9" customHeight="1" x14ac:dyDescent="0.35">
      <c r="A88" s="15" t="s">
        <v>10</v>
      </c>
      <c r="B88" s="7" t="s">
        <v>187</v>
      </c>
      <c r="C88" s="9"/>
      <c r="D88" s="13"/>
      <c r="E88" s="4"/>
    </row>
    <row r="89" spans="1:5" s="5" customFormat="1" ht="20.9" customHeight="1" x14ac:dyDescent="0.35">
      <c r="A89" s="280" t="s">
        <v>34</v>
      </c>
      <c r="B89" s="245"/>
      <c r="D89" s="12"/>
      <c r="E89" s="4"/>
    </row>
    <row r="90" spans="1:5" s="5" customFormat="1" ht="20.9" customHeight="1" x14ac:dyDescent="0.35">
      <c r="A90" s="6" t="s">
        <v>7</v>
      </c>
      <c r="B90" s="8" t="s">
        <v>2</v>
      </c>
      <c r="C90" s="9"/>
      <c r="D90" s="12"/>
      <c r="E90" s="4"/>
    </row>
    <row r="91" spans="1:5" s="5" customFormat="1" ht="20.9" customHeight="1" x14ac:dyDescent="0.35">
      <c r="A91" s="11" t="s">
        <v>8</v>
      </c>
      <c r="B91" s="7">
        <v>5</v>
      </c>
      <c r="C91" s="9" t="s">
        <v>8</v>
      </c>
      <c r="D91" s="12">
        <v>5</v>
      </c>
      <c r="E91" s="4"/>
    </row>
    <row r="92" spans="1:5" s="5" customFormat="1" ht="20.9" customHeight="1" x14ac:dyDescent="0.35">
      <c r="A92" s="15" t="s">
        <v>31</v>
      </c>
      <c r="B92" s="7">
        <v>3</v>
      </c>
      <c r="C92" s="9"/>
      <c r="D92" s="12"/>
      <c r="E92" s="4"/>
    </row>
    <row r="93" spans="1:5" s="5" customFormat="1" ht="20.9" customHeight="1" x14ac:dyDescent="0.35">
      <c r="A93" s="15" t="s">
        <v>32</v>
      </c>
      <c r="B93" s="7">
        <v>1</v>
      </c>
      <c r="C93" s="10"/>
      <c r="D93" s="12"/>
      <c r="E93" s="4"/>
    </row>
    <row r="94" spans="1:5" s="5" customFormat="1" ht="20.9" customHeight="1" x14ac:dyDescent="0.35">
      <c r="A94" s="15" t="s">
        <v>33</v>
      </c>
      <c r="B94" s="7" t="s">
        <v>187</v>
      </c>
      <c r="C94" s="9"/>
      <c r="D94" s="12"/>
      <c r="E94" s="4"/>
    </row>
    <row r="95" spans="1:5" s="5" customFormat="1" ht="27.4" customHeight="1" x14ac:dyDescent="0.35">
      <c r="A95" s="254" t="s">
        <v>129</v>
      </c>
      <c r="B95" s="255"/>
      <c r="C95" s="255"/>
      <c r="D95" s="256"/>
      <c r="E95" s="4"/>
    </row>
    <row r="96" spans="1:5" s="5" customFormat="1" ht="18.399999999999999" customHeight="1" x14ac:dyDescent="0.35">
      <c r="A96" s="244" t="s">
        <v>128</v>
      </c>
      <c r="B96" s="245"/>
      <c r="C96" s="17"/>
      <c r="D96" s="12"/>
      <c r="E96" s="4"/>
    </row>
    <row r="97" spans="1:5" s="5" customFormat="1" ht="18.399999999999999" customHeight="1" x14ac:dyDescent="0.35">
      <c r="A97" s="14" t="s">
        <v>7</v>
      </c>
      <c r="B97" s="8" t="s">
        <v>2</v>
      </c>
      <c r="C97" s="10"/>
      <c r="D97" s="12"/>
      <c r="E97" s="4"/>
    </row>
    <row r="98" spans="1:5" s="5" customFormat="1" ht="18.399999999999999" customHeight="1" x14ac:dyDescent="0.35">
      <c r="A98" s="15" t="s">
        <v>8</v>
      </c>
      <c r="B98" s="7">
        <v>25</v>
      </c>
      <c r="C98" s="11" t="s">
        <v>8</v>
      </c>
      <c r="D98" s="12">
        <v>25</v>
      </c>
      <c r="E98" s="4"/>
    </row>
    <row r="99" spans="1:5" s="5" customFormat="1" ht="18.399999999999999" customHeight="1" x14ac:dyDescent="0.35">
      <c r="A99" s="15" t="s">
        <v>9</v>
      </c>
      <c r="B99" s="7">
        <v>15</v>
      </c>
      <c r="C99" s="11"/>
      <c r="D99" s="12"/>
      <c r="E99" s="4"/>
    </row>
    <row r="100" spans="1:5" s="5" customFormat="1" ht="18.399999999999999" customHeight="1" x14ac:dyDescent="0.35">
      <c r="A100" s="15" t="s">
        <v>16</v>
      </c>
      <c r="B100" s="7">
        <v>10</v>
      </c>
      <c r="C100" s="11"/>
      <c r="D100" s="12"/>
      <c r="E100" s="4"/>
    </row>
    <row r="101" spans="1:5" s="5" customFormat="1" ht="18.399999999999999" customHeight="1" x14ac:dyDescent="0.35">
      <c r="A101" s="15" t="s">
        <v>28</v>
      </c>
      <c r="B101" s="7">
        <v>5</v>
      </c>
      <c r="C101" s="11"/>
      <c r="D101" s="12"/>
      <c r="E101" s="4"/>
    </row>
    <row r="102" spans="1:5" s="5" customFormat="1" ht="18.399999999999999" customHeight="1" x14ac:dyDescent="0.35">
      <c r="A102" s="15" t="s">
        <v>10</v>
      </c>
      <c r="B102" s="7" t="s">
        <v>187</v>
      </c>
      <c r="C102" s="11"/>
      <c r="D102" s="13"/>
      <c r="E102" s="4"/>
    </row>
    <row r="103" spans="1:5" s="5" customFormat="1" ht="18.399999999999999" customHeight="1" x14ac:dyDescent="0.35">
      <c r="A103" s="280" t="s">
        <v>34</v>
      </c>
      <c r="B103" s="245"/>
      <c r="C103" s="175"/>
      <c r="D103" s="12"/>
      <c r="E103" s="4"/>
    </row>
    <row r="104" spans="1:5" s="5" customFormat="1" ht="18.399999999999999" customHeight="1" x14ac:dyDescent="0.35">
      <c r="A104" s="6" t="s">
        <v>7</v>
      </c>
      <c r="B104" s="8" t="s">
        <v>2</v>
      </c>
      <c r="C104" s="11"/>
      <c r="D104" s="12"/>
      <c r="E104" s="4"/>
    </row>
    <row r="105" spans="1:5" s="5" customFormat="1" ht="18.399999999999999" customHeight="1" x14ac:dyDescent="0.35">
      <c r="A105" s="11" t="s">
        <v>8</v>
      </c>
      <c r="B105" s="7">
        <v>5</v>
      </c>
      <c r="C105" s="11" t="s">
        <v>8</v>
      </c>
      <c r="D105" s="12">
        <v>5</v>
      </c>
      <c r="E105" s="4"/>
    </row>
    <row r="106" spans="1:5" s="5" customFormat="1" ht="18.399999999999999" customHeight="1" x14ac:dyDescent="0.35">
      <c r="A106" s="15" t="s">
        <v>31</v>
      </c>
      <c r="B106" s="7">
        <v>3</v>
      </c>
      <c r="C106" s="11"/>
      <c r="D106" s="12"/>
      <c r="E106" s="4"/>
    </row>
    <row r="107" spans="1:5" s="5" customFormat="1" ht="18.399999999999999" customHeight="1" x14ac:dyDescent="0.35">
      <c r="A107" s="15" t="s">
        <v>32</v>
      </c>
      <c r="B107" s="7">
        <v>1</v>
      </c>
      <c r="C107" s="10"/>
      <c r="D107" s="12"/>
      <c r="E107" s="4"/>
    </row>
    <row r="108" spans="1:5" s="5" customFormat="1" ht="18.399999999999999" customHeight="1" x14ac:dyDescent="0.35">
      <c r="A108" s="15" t="s">
        <v>33</v>
      </c>
      <c r="B108" s="7" t="s">
        <v>187</v>
      </c>
      <c r="C108" s="9"/>
      <c r="D108" s="12"/>
      <c r="E108" s="4"/>
    </row>
    <row r="109" spans="1:5" s="5" customFormat="1" ht="23.25" customHeight="1" x14ac:dyDescent="0.35">
      <c r="A109" s="254" t="s">
        <v>130</v>
      </c>
      <c r="B109" s="255"/>
      <c r="C109" s="255"/>
      <c r="D109" s="256"/>
      <c r="E109" s="4"/>
    </row>
    <row r="110" spans="1:5" s="5" customFormat="1" ht="22.4" customHeight="1" x14ac:dyDescent="0.35">
      <c r="A110" s="244" t="s">
        <v>131</v>
      </c>
      <c r="B110" s="245"/>
      <c r="D110" s="18"/>
      <c r="E110" s="4"/>
    </row>
    <row r="111" spans="1:5" s="5" customFormat="1" ht="22.4" customHeight="1" x14ac:dyDescent="0.35">
      <c r="A111" s="14" t="s">
        <v>7</v>
      </c>
      <c r="B111" s="8" t="s">
        <v>2</v>
      </c>
      <c r="C111" s="19"/>
      <c r="D111" s="18"/>
      <c r="E111" s="4"/>
    </row>
    <row r="112" spans="1:5" s="5" customFormat="1" ht="22.4" customHeight="1" x14ac:dyDescent="0.35">
      <c r="A112" s="15" t="s">
        <v>8</v>
      </c>
      <c r="B112" s="7">
        <v>25</v>
      </c>
      <c r="C112" s="19" t="s">
        <v>8</v>
      </c>
      <c r="D112" s="12">
        <v>25</v>
      </c>
      <c r="E112" s="4"/>
    </row>
    <row r="113" spans="1:5" s="5" customFormat="1" ht="22.4" customHeight="1" x14ac:dyDescent="0.35">
      <c r="A113" s="15" t="s">
        <v>9</v>
      </c>
      <c r="B113" s="7">
        <v>15</v>
      </c>
      <c r="C113" s="19"/>
      <c r="D113" s="12"/>
      <c r="E113" s="4"/>
    </row>
    <row r="114" spans="1:5" s="5" customFormat="1" ht="22.4" customHeight="1" x14ac:dyDescent="0.35">
      <c r="A114" s="15" t="s">
        <v>16</v>
      </c>
      <c r="B114" s="7">
        <v>10</v>
      </c>
      <c r="C114" s="19"/>
      <c r="D114" s="12"/>
      <c r="E114" s="4"/>
    </row>
    <row r="115" spans="1:5" s="5" customFormat="1" ht="22.4" customHeight="1" x14ac:dyDescent="0.35">
      <c r="A115" s="15" t="s">
        <v>28</v>
      </c>
      <c r="B115" s="7">
        <v>5</v>
      </c>
      <c r="C115" s="20"/>
      <c r="D115" s="12"/>
      <c r="E115" s="4"/>
    </row>
    <row r="116" spans="1:5" s="22" customFormat="1" ht="22.4" customHeight="1" x14ac:dyDescent="0.35">
      <c r="A116" s="15" t="s">
        <v>10</v>
      </c>
      <c r="B116" s="7" t="s">
        <v>187</v>
      </c>
      <c r="C116" s="19"/>
      <c r="D116" s="13"/>
      <c r="E116" s="21"/>
    </row>
    <row r="117" spans="1:5" ht="22.4" customHeight="1" x14ac:dyDescent="0.35">
      <c r="A117" s="280" t="s">
        <v>35</v>
      </c>
      <c r="B117" s="245"/>
      <c r="D117" s="12"/>
    </row>
    <row r="118" spans="1:5" ht="22.4" customHeight="1" x14ac:dyDescent="0.35">
      <c r="A118" s="6" t="s">
        <v>7</v>
      </c>
      <c r="B118" s="8" t="s">
        <v>2</v>
      </c>
      <c r="C118" s="9"/>
      <c r="D118" s="12"/>
    </row>
    <row r="119" spans="1:5" ht="22.4" customHeight="1" x14ac:dyDescent="0.35">
      <c r="A119" s="11" t="s">
        <v>8</v>
      </c>
      <c r="B119" s="7">
        <v>5</v>
      </c>
      <c r="C119" s="9" t="s">
        <v>8</v>
      </c>
      <c r="D119" s="12">
        <v>5</v>
      </c>
    </row>
    <row r="120" spans="1:5" ht="22.4" customHeight="1" x14ac:dyDescent="0.35">
      <c r="A120" s="15" t="s">
        <v>31</v>
      </c>
      <c r="B120" s="7">
        <v>3</v>
      </c>
      <c r="C120" s="9"/>
      <c r="D120" s="12"/>
    </row>
    <row r="121" spans="1:5" s="24" customFormat="1" ht="22.4" customHeight="1" x14ac:dyDescent="0.35">
      <c r="A121" s="15" t="s">
        <v>32</v>
      </c>
      <c r="B121" s="7">
        <v>1</v>
      </c>
      <c r="C121" s="10"/>
      <c r="D121" s="12"/>
      <c r="E121" s="23"/>
    </row>
    <row r="122" spans="1:5" s="24" customFormat="1" ht="22.4" customHeight="1" x14ac:dyDescent="0.35">
      <c r="A122" s="15" t="s">
        <v>33</v>
      </c>
      <c r="B122" s="7" t="s">
        <v>187</v>
      </c>
      <c r="C122" s="9"/>
      <c r="D122" s="12"/>
      <c r="E122" s="23"/>
    </row>
    <row r="123" spans="1:5" s="26" customFormat="1" ht="24.4" customHeight="1" x14ac:dyDescent="0.35">
      <c r="A123" s="62" t="s">
        <v>132</v>
      </c>
      <c r="B123" s="62"/>
      <c r="C123" s="63"/>
      <c r="D123" s="213">
        <f>+D21+D41+D49+D56+D63+D70+D77+D84+D91+D98+D105+D112+D119</f>
        <v>273</v>
      </c>
      <c r="E123" s="25"/>
    </row>
    <row r="124" spans="1:5" s="23" customFormat="1" ht="14.25" customHeight="1" x14ac:dyDescent="0.35">
      <c r="A124" s="2"/>
      <c r="B124" s="2"/>
      <c r="C124" s="27"/>
      <c r="D124" s="28"/>
    </row>
    <row r="125" spans="1:5" s="23" customFormat="1" ht="14.25" customHeight="1" x14ac:dyDescent="0.35">
      <c r="A125" s="2"/>
      <c r="B125" s="2"/>
      <c r="C125" s="27"/>
      <c r="D125" s="28"/>
    </row>
    <row r="126" spans="1:5" s="24" customFormat="1" ht="33.75" customHeight="1" x14ac:dyDescent="0.35">
      <c r="A126" s="247" t="s">
        <v>114</v>
      </c>
      <c r="B126" s="247"/>
      <c r="C126" s="247"/>
      <c r="D126" s="247"/>
      <c r="E126" s="23"/>
    </row>
    <row r="127" spans="1:5" s="24" customFormat="1" x14ac:dyDescent="0.35">
      <c r="A127" s="64"/>
      <c r="B127" s="64"/>
      <c r="C127" s="64"/>
      <c r="D127" s="64"/>
      <c r="E127" s="23"/>
    </row>
    <row r="128" spans="1:5" s="24" customFormat="1" ht="24.75" customHeight="1" x14ac:dyDescent="0.35">
      <c r="A128" s="64"/>
      <c r="B128" s="64"/>
      <c r="C128" s="64"/>
      <c r="D128" s="64"/>
      <c r="E128" s="23"/>
    </row>
    <row r="129" spans="1:5" s="24" customFormat="1" ht="31.5" customHeight="1" x14ac:dyDescent="0.35">
      <c r="A129" s="252"/>
      <c r="B129" s="253"/>
      <c r="C129" s="248" t="s">
        <v>107</v>
      </c>
      <c r="D129" s="249"/>
      <c r="E129" s="23"/>
    </row>
    <row r="130" spans="1:5" s="24" customFormat="1" ht="17.5" x14ac:dyDescent="0.35">
      <c r="A130" s="65" t="s">
        <v>42</v>
      </c>
      <c r="B130" s="66"/>
      <c r="C130" s="61"/>
      <c r="D130" s="61" t="s">
        <v>2</v>
      </c>
      <c r="E130" s="23"/>
    </row>
    <row r="131" spans="1:5" s="24" customFormat="1" ht="15" customHeight="1" x14ac:dyDescent="0.35">
      <c r="A131" s="29" t="s">
        <v>6</v>
      </c>
      <c r="B131" s="30"/>
      <c r="C131" s="260"/>
      <c r="D131" s="261"/>
      <c r="E131" s="23"/>
    </row>
    <row r="132" spans="1:5" s="24" customFormat="1" ht="15" customHeight="1" x14ac:dyDescent="0.35">
      <c r="A132" s="31" t="s">
        <v>43</v>
      </c>
      <c r="B132" s="32">
        <v>150</v>
      </c>
      <c r="C132" s="262"/>
      <c r="D132" s="263"/>
      <c r="E132" s="23"/>
    </row>
    <row r="133" spans="1:5" s="24" customFormat="1" x14ac:dyDescent="0.35">
      <c r="A133" s="31" t="s">
        <v>44</v>
      </c>
      <c r="B133" s="32">
        <v>150</v>
      </c>
      <c r="C133" s="262"/>
      <c r="D133" s="263"/>
      <c r="E133" s="23"/>
    </row>
    <row r="134" spans="1:5" s="24" customFormat="1" x14ac:dyDescent="0.35">
      <c r="A134" s="33" t="s">
        <v>45</v>
      </c>
      <c r="B134" s="34">
        <f>SUM(B132:B133)</f>
        <v>300</v>
      </c>
      <c r="C134" s="262"/>
      <c r="D134" s="263"/>
      <c r="E134" s="23"/>
    </row>
    <row r="135" spans="1:5" s="24" customFormat="1" x14ac:dyDescent="0.35">
      <c r="A135" s="272" t="s">
        <v>46</v>
      </c>
      <c r="B135" s="273"/>
      <c r="C135" s="264"/>
      <c r="D135" s="265"/>
      <c r="E135" s="23"/>
    </row>
    <row r="136" spans="1:5" s="24" customFormat="1" ht="23.25" customHeight="1" x14ac:dyDescent="0.35">
      <c r="A136" s="281" t="s">
        <v>134</v>
      </c>
      <c r="B136" s="282"/>
      <c r="C136" s="67"/>
      <c r="D136" s="67"/>
      <c r="E136" s="23"/>
    </row>
    <row r="137" spans="1:5" s="24" customFormat="1" ht="27" customHeight="1" x14ac:dyDescent="0.35">
      <c r="A137" s="266" t="s">
        <v>190</v>
      </c>
      <c r="B137" s="267"/>
      <c r="D137" s="35"/>
      <c r="E137" s="23"/>
    </row>
    <row r="138" spans="1:5" s="24" customFormat="1" x14ac:dyDescent="0.35">
      <c r="A138" s="33" t="s">
        <v>7</v>
      </c>
      <c r="B138" s="34" t="s">
        <v>2</v>
      </c>
      <c r="C138" s="36"/>
      <c r="D138" s="35"/>
      <c r="E138" s="23"/>
    </row>
    <row r="139" spans="1:5" s="24" customFormat="1" ht="15" customHeight="1" x14ac:dyDescent="0.35">
      <c r="A139" s="37" t="s">
        <v>8</v>
      </c>
      <c r="B139" s="32">
        <v>120</v>
      </c>
      <c r="C139" s="9" t="s">
        <v>8</v>
      </c>
      <c r="D139" s="38">
        <v>120</v>
      </c>
      <c r="E139" s="23"/>
    </row>
    <row r="140" spans="1:5" s="24" customFormat="1" ht="15" customHeight="1" x14ac:dyDescent="0.35">
      <c r="A140" s="37" t="s">
        <v>9</v>
      </c>
      <c r="B140" s="32">
        <v>100</v>
      </c>
      <c r="C140" s="36"/>
      <c r="D140" s="38"/>
      <c r="E140" s="23"/>
    </row>
    <row r="141" spans="1:5" s="24" customFormat="1" x14ac:dyDescent="0.35">
      <c r="A141" s="37" t="s">
        <v>27</v>
      </c>
      <c r="B141" s="32">
        <v>80</v>
      </c>
      <c r="C141" s="36"/>
      <c r="D141" s="38"/>
      <c r="E141" s="23"/>
    </row>
    <row r="142" spans="1:5" s="24" customFormat="1" x14ac:dyDescent="0.35">
      <c r="A142" s="37" t="s">
        <v>26</v>
      </c>
      <c r="B142" s="32">
        <v>60</v>
      </c>
      <c r="C142" s="36"/>
      <c r="D142" s="38"/>
      <c r="E142" s="23"/>
    </row>
    <row r="143" spans="1:5" s="24" customFormat="1" x14ac:dyDescent="0.35">
      <c r="A143" s="37" t="s">
        <v>47</v>
      </c>
      <c r="B143" s="32">
        <v>30</v>
      </c>
      <c r="C143" s="35"/>
      <c r="D143" s="38"/>
      <c r="E143" s="23"/>
    </row>
    <row r="144" spans="1:5" s="24" customFormat="1" x14ac:dyDescent="0.35">
      <c r="A144" s="37" t="s">
        <v>29</v>
      </c>
      <c r="B144" s="7" t="s">
        <v>187</v>
      </c>
      <c r="C144" s="35"/>
      <c r="D144" s="38"/>
      <c r="E144" s="23"/>
    </row>
    <row r="145" spans="1:5" s="24" customFormat="1" ht="24" customHeight="1" x14ac:dyDescent="0.35">
      <c r="A145" s="266" t="s">
        <v>48</v>
      </c>
      <c r="B145" s="267"/>
      <c r="C145" s="39"/>
      <c r="D145" s="38"/>
      <c r="E145" s="23"/>
    </row>
    <row r="146" spans="1:5" s="24" customFormat="1" ht="15" customHeight="1" x14ac:dyDescent="0.35">
      <c r="A146" s="33" t="s">
        <v>7</v>
      </c>
      <c r="B146" s="34" t="s">
        <v>2</v>
      </c>
      <c r="C146" s="10"/>
      <c r="D146" s="38"/>
      <c r="E146" s="23"/>
    </row>
    <row r="147" spans="1:5" s="24" customFormat="1" ht="15" customHeight="1" x14ac:dyDescent="0.35">
      <c r="A147" s="31" t="s">
        <v>8</v>
      </c>
      <c r="B147" s="32">
        <v>30</v>
      </c>
      <c r="C147" s="9" t="s">
        <v>8</v>
      </c>
      <c r="D147" s="38">
        <v>30</v>
      </c>
      <c r="E147" s="23"/>
    </row>
    <row r="148" spans="1:5" s="24" customFormat="1" ht="15" customHeight="1" x14ac:dyDescent="0.35">
      <c r="A148" s="31" t="s">
        <v>49</v>
      </c>
      <c r="B148" s="32">
        <v>20</v>
      </c>
      <c r="C148" s="10"/>
      <c r="D148" s="38"/>
      <c r="E148" s="23"/>
    </row>
    <row r="149" spans="1:5" s="24" customFormat="1" ht="14.25" customHeight="1" x14ac:dyDescent="0.35">
      <c r="A149" s="31" t="s">
        <v>50</v>
      </c>
      <c r="B149" s="32">
        <v>10</v>
      </c>
      <c r="C149" s="10"/>
      <c r="D149" s="38"/>
      <c r="E149" s="23"/>
    </row>
    <row r="150" spans="1:5" s="24" customFormat="1" x14ac:dyDescent="0.35">
      <c r="A150" s="31" t="s">
        <v>33</v>
      </c>
      <c r="B150" s="7" t="s">
        <v>187</v>
      </c>
      <c r="C150" s="9"/>
      <c r="D150" s="35"/>
      <c r="E150" s="23"/>
    </row>
    <row r="151" spans="1:5" s="24" customFormat="1" ht="21" customHeight="1" x14ac:dyDescent="0.35">
      <c r="A151" s="281" t="s">
        <v>135</v>
      </c>
      <c r="B151" s="282"/>
      <c r="C151" s="67"/>
      <c r="D151" s="67"/>
      <c r="E151" s="23"/>
    </row>
    <row r="152" spans="1:5" s="24" customFormat="1" ht="19.899999999999999" customHeight="1" x14ac:dyDescent="0.35">
      <c r="A152" s="266" t="s">
        <v>190</v>
      </c>
      <c r="B152" s="267"/>
      <c r="C152" s="78"/>
      <c r="D152" s="35"/>
      <c r="E152" s="23"/>
    </row>
    <row r="153" spans="1:5" s="24" customFormat="1" ht="19.899999999999999" customHeight="1" x14ac:dyDescent="0.35">
      <c r="A153" s="33" t="s">
        <v>7</v>
      </c>
      <c r="B153" s="34" t="s">
        <v>2</v>
      </c>
      <c r="C153" s="31"/>
      <c r="D153" s="35"/>
      <c r="E153" s="23"/>
    </row>
    <row r="154" spans="1:5" s="24" customFormat="1" ht="19.899999999999999" customHeight="1" x14ac:dyDescent="0.35">
      <c r="A154" s="37" t="s">
        <v>8</v>
      </c>
      <c r="B154" s="32">
        <v>120</v>
      </c>
      <c r="C154" s="31" t="s">
        <v>8</v>
      </c>
      <c r="D154" s="38">
        <v>120</v>
      </c>
      <c r="E154" s="23"/>
    </row>
    <row r="155" spans="1:5" s="24" customFormat="1" ht="19.899999999999999" customHeight="1" x14ac:dyDescent="0.35">
      <c r="A155" s="37" t="s">
        <v>9</v>
      </c>
      <c r="B155" s="32">
        <v>100</v>
      </c>
      <c r="C155" s="31"/>
      <c r="D155" s="38"/>
      <c r="E155" s="23"/>
    </row>
    <row r="156" spans="1:5" s="24" customFormat="1" ht="19.899999999999999" customHeight="1" x14ac:dyDescent="0.35">
      <c r="A156" s="37" t="s">
        <v>27</v>
      </c>
      <c r="B156" s="32">
        <v>80</v>
      </c>
      <c r="C156" s="31"/>
      <c r="D156" s="38"/>
      <c r="E156" s="23"/>
    </row>
    <row r="157" spans="1:5" s="24" customFormat="1" ht="19.899999999999999" customHeight="1" x14ac:dyDescent="0.35">
      <c r="A157" s="37" t="s">
        <v>26</v>
      </c>
      <c r="B157" s="32">
        <v>60</v>
      </c>
      <c r="C157" s="31"/>
      <c r="D157" s="38"/>
      <c r="E157" s="23"/>
    </row>
    <row r="158" spans="1:5" s="24" customFormat="1" ht="19.899999999999999" customHeight="1" x14ac:dyDescent="0.35">
      <c r="A158" s="37" t="s">
        <v>47</v>
      </c>
      <c r="B158" s="32">
        <v>30</v>
      </c>
      <c r="C158" s="31"/>
      <c r="D158" s="38"/>
      <c r="E158" s="23"/>
    </row>
    <row r="159" spans="1:5" s="24" customFormat="1" ht="19.899999999999999" customHeight="1" x14ac:dyDescent="0.35">
      <c r="A159" s="37" t="s">
        <v>29</v>
      </c>
      <c r="B159" s="7" t="s">
        <v>187</v>
      </c>
      <c r="C159" s="31"/>
      <c r="D159" s="38"/>
      <c r="E159" s="23"/>
    </row>
    <row r="160" spans="1:5" s="22" customFormat="1" ht="19.899999999999999" customHeight="1" x14ac:dyDescent="0.35">
      <c r="A160" s="266" t="s">
        <v>48</v>
      </c>
      <c r="B160" s="267"/>
      <c r="C160" s="176"/>
      <c r="D160" s="38"/>
      <c r="E160" s="21"/>
    </row>
    <row r="161" spans="1:5" s="24" customFormat="1" ht="19.899999999999999" customHeight="1" x14ac:dyDescent="0.35">
      <c r="A161" s="33" t="s">
        <v>7</v>
      </c>
      <c r="B161" s="34" t="s">
        <v>2</v>
      </c>
      <c r="C161" s="11"/>
      <c r="D161" s="38"/>
      <c r="E161" s="23"/>
    </row>
    <row r="162" spans="1:5" s="24" customFormat="1" ht="19.899999999999999" customHeight="1" x14ac:dyDescent="0.35">
      <c r="A162" s="31" t="s">
        <v>8</v>
      </c>
      <c r="B162" s="32">
        <v>30</v>
      </c>
      <c r="C162" s="11" t="s">
        <v>8</v>
      </c>
      <c r="D162" s="38">
        <v>30</v>
      </c>
      <c r="E162" s="23"/>
    </row>
    <row r="163" spans="1:5" ht="19.899999999999999" customHeight="1" x14ac:dyDescent="0.35">
      <c r="A163" s="31" t="s">
        <v>49</v>
      </c>
      <c r="B163" s="32">
        <v>20</v>
      </c>
      <c r="C163" s="11"/>
      <c r="D163" s="38"/>
    </row>
    <row r="164" spans="1:5" ht="19.899999999999999" customHeight="1" x14ac:dyDescent="0.35">
      <c r="A164" s="31" t="s">
        <v>50</v>
      </c>
      <c r="B164" s="32">
        <v>10</v>
      </c>
      <c r="C164" s="11"/>
      <c r="D164" s="38"/>
    </row>
    <row r="165" spans="1:5" s="24" customFormat="1" ht="19.899999999999999" customHeight="1" x14ac:dyDescent="0.35">
      <c r="A165" s="31" t="s">
        <v>33</v>
      </c>
      <c r="B165" s="7" t="s">
        <v>187</v>
      </c>
      <c r="C165" s="11"/>
      <c r="D165" s="35"/>
      <c r="E165" s="23"/>
    </row>
    <row r="166" spans="1:5" s="24" customFormat="1" ht="22.5" customHeight="1" x14ac:dyDescent="0.35">
      <c r="A166" s="68" t="s">
        <v>108</v>
      </c>
      <c r="B166" s="69"/>
      <c r="C166" s="63"/>
      <c r="D166" s="213">
        <f>+D139+D147+D154+D162</f>
        <v>300</v>
      </c>
      <c r="E166" s="23"/>
    </row>
    <row r="167" spans="1:5" s="24" customFormat="1" ht="17.25" customHeight="1" x14ac:dyDescent="0.35">
      <c r="B167" s="39"/>
      <c r="E167" s="23"/>
    </row>
    <row r="168" spans="1:5" s="24" customFormat="1" ht="17.25" customHeight="1" x14ac:dyDescent="0.35">
      <c r="B168" s="39"/>
      <c r="E168" s="23"/>
    </row>
    <row r="169" spans="1:5" s="24" customFormat="1" ht="45" customHeight="1" x14ac:dyDescent="0.35">
      <c r="A169" s="247" t="s">
        <v>115</v>
      </c>
      <c r="B169" s="247"/>
      <c r="C169" s="247"/>
      <c r="D169" s="247"/>
      <c r="E169" s="23"/>
    </row>
    <row r="170" spans="1:5" s="24" customFormat="1" ht="15" customHeight="1" x14ac:dyDescent="0.35">
      <c r="A170" s="1"/>
      <c r="B170" s="1"/>
      <c r="C170" s="1"/>
      <c r="D170" s="1"/>
      <c r="E170" s="23"/>
    </row>
    <row r="171" spans="1:5" s="24" customFormat="1" ht="21.4" customHeight="1" x14ac:dyDescent="0.35">
      <c r="A171" s="270"/>
      <c r="B171" s="271"/>
      <c r="C171" s="248" t="s">
        <v>107</v>
      </c>
      <c r="D171" s="249"/>
      <c r="E171" s="23"/>
    </row>
    <row r="172" spans="1:5" s="24" customFormat="1" ht="21.4" customHeight="1" x14ac:dyDescent="0.35">
      <c r="A172" s="70" t="s">
        <v>52</v>
      </c>
      <c r="B172" s="71"/>
      <c r="C172" s="61"/>
      <c r="D172" s="61" t="s">
        <v>2</v>
      </c>
      <c r="E172" s="23"/>
    </row>
    <row r="173" spans="1:5" s="24" customFormat="1" ht="23.9" customHeight="1" x14ac:dyDescent="0.35">
      <c r="A173" s="29" t="s">
        <v>6</v>
      </c>
      <c r="B173" s="40" t="s">
        <v>136</v>
      </c>
      <c r="C173" s="268"/>
      <c r="D173" s="269"/>
      <c r="E173" s="23"/>
    </row>
    <row r="174" spans="1:5" s="24" customFormat="1" ht="23.9" customHeight="1" x14ac:dyDescent="0.35">
      <c r="A174" s="288" t="s">
        <v>137</v>
      </c>
      <c r="B174" s="288"/>
      <c r="C174" s="67"/>
      <c r="D174" s="67"/>
      <c r="E174" s="23"/>
    </row>
    <row r="175" spans="1:5" s="24" customFormat="1" ht="23.9" customHeight="1" x14ac:dyDescent="0.35">
      <c r="A175" s="246" t="s">
        <v>138</v>
      </c>
      <c r="B175" s="246"/>
      <c r="C175" s="78"/>
      <c r="D175" s="35"/>
      <c r="E175" s="23"/>
    </row>
    <row r="176" spans="1:5" s="24" customFormat="1" ht="23.9" customHeight="1" x14ac:dyDescent="0.35">
      <c r="A176" s="33" t="s">
        <v>7</v>
      </c>
      <c r="B176" s="34" t="s">
        <v>2</v>
      </c>
      <c r="C176" s="31"/>
      <c r="D176" s="35"/>
      <c r="E176" s="23"/>
    </row>
    <row r="177" spans="1:5" s="24" customFormat="1" ht="23.9" customHeight="1" x14ac:dyDescent="0.35">
      <c r="A177" s="31" t="s">
        <v>8</v>
      </c>
      <c r="B177" s="41">
        <v>120</v>
      </c>
      <c r="C177" s="31" t="s">
        <v>8</v>
      </c>
      <c r="D177" s="38">
        <v>120</v>
      </c>
      <c r="E177" s="23"/>
    </row>
    <row r="178" spans="1:5" s="24" customFormat="1" ht="23.9" customHeight="1" x14ac:dyDescent="0.35">
      <c r="A178" s="31" t="s">
        <v>9</v>
      </c>
      <c r="B178" s="41">
        <v>100</v>
      </c>
      <c r="C178" s="31"/>
      <c r="D178" s="35"/>
      <c r="E178" s="23"/>
    </row>
    <row r="179" spans="1:5" s="24" customFormat="1" ht="23.9" customHeight="1" x14ac:dyDescent="0.35">
      <c r="A179" s="31" t="s">
        <v>27</v>
      </c>
      <c r="B179" s="41">
        <v>80</v>
      </c>
      <c r="C179" s="31"/>
      <c r="D179" s="38"/>
      <c r="E179" s="23"/>
    </row>
    <row r="180" spans="1:5" s="24" customFormat="1" ht="23.9" customHeight="1" x14ac:dyDescent="0.35">
      <c r="A180" s="31" t="s">
        <v>26</v>
      </c>
      <c r="B180" s="41">
        <v>60</v>
      </c>
      <c r="C180" s="31"/>
      <c r="D180" s="38"/>
      <c r="E180" s="23"/>
    </row>
    <row r="181" spans="1:5" s="24" customFormat="1" ht="23.9" customHeight="1" x14ac:dyDescent="0.35">
      <c r="A181" s="31" t="s">
        <v>47</v>
      </c>
      <c r="B181" s="41">
        <v>40</v>
      </c>
      <c r="C181" s="31"/>
      <c r="D181" s="38"/>
      <c r="E181" s="23"/>
    </row>
    <row r="182" spans="1:5" s="24" customFormat="1" ht="23.9" customHeight="1" x14ac:dyDescent="0.35">
      <c r="A182" s="31" t="s">
        <v>53</v>
      </c>
      <c r="B182" s="32">
        <v>30</v>
      </c>
      <c r="C182" s="31"/>
      <c r="D182" s="38"/>
      <c r="E182" s="23"/>
    </row>
    <row r="183" spans="1:5" s="24" customFormat="1" ht="23.9" customHeight="1" x14ac:dyDescent="0.35">
      <c r="A183" s="31" t="s">
        <v>54</v>
      </c>
      <c r="B183" s="7" t="s">
        <v>187</v>
      </c>
      <c r="C183" s="31"/>
      <c r="D183" s="38"/>
      <c r="E183" s="23"/>
    </row>
    <row r="184" spans="1:5" s="24" customFormat="1" ht="23.9" customHeight="1" x14ac:dyDescent="0.35">
      <c r="A184" s="246" t="s">
        <v>55</v>
      </c>
      <c r="B184" s="246"/>
      <c r="C184" s="78"/>
      <c r="D184" s="38"/>
      <c r="E184" s="23"/>
    </row>
    <row r="185" spans="1:5" s="24" customFormat="1" ht="23.9" customHeight="1" x14ac:dyDescent="0.35">
      <c r="A185" s="33" t="s">
        <v>7</v>
      </c>
      <c r="B185" s="34" t="s">
        <v>2</v>
      </c>
      <c r="C185" s="11"/>
      <c r="D185" s="38"/>
      <c r="E185" s="23"/>
    </row>
    <row r="186" spans="1:5" s="24" customFormat="1" ht="23.9" customHeight="1" x14ac:dyDescent="0.35">
      <c r="A186" s="31" t="s">
        <v>8</v>
      </c>
      <c r="B186" s="32">
        <v>30</v>
      </c>
      <c r="C186" s="11" t="s">
        <v>8</v>
      </c>
      <c r="D186" s="38">
        <v>30</v>
      </c>
      <c r="E186" s="23"/>
    </row>
    <row r="187" spans="1:5" s="24" customFormat="1" ht="23.9" customHeight="1" x14ac:dyDescent="0.35">
      <c r="A187" s="31" t="s">
        <v>56</v>
      </c>
      <c r="B187" s="32">
        <v>20</v>
      </c>
      <c r="C187" s="11"/>
      <c r="D187" s="38"/>
      <c r="E187" s="23"/>
    </row>
    <row r="188" spans="1:5" s="24" customFormat="1" ht="23.9" customHeight="1" x14ac:dyDescent="0.35">
      <c r="A188" s="31" t="s">
        <v>50</v>
      </c>
      <c r="B188" s="32">
        <v>10</v>
      </c>
      <c r="C188" s="11"/>
      <c r="D188" s="38"/>
      <c r="E188" s="23"/>
    </row>
    <row r="189" spans="1:5" s="24" customFormat="1" ht="23.9" customHeight="1" x14ac:dyDescent="0.35">
      <c r="A189" s="31" t="s">
        <v>57</v>
      </c>
      <c r="B189" s="32">
        <v>5</v>
      </c>
      <c r="C189" s="11"/>
      <c r="D189" s="38"/>
      <c r="E189" s="23"/>
    </row>
    <row r="190" spans="1:5" s="24" customFormat="1" ht="23.9" customHeight="1" x14ac:dyDescent="0.35">
      <c r="A190" s="31" t="s">
        <v>58</v>
      </c>
      <c r="B190" s="32">
        <v>2</v>
      </c>
      <c r="C190" s="11"/>
      <c r="D190" s="38"/>
      <c r="E190" s="23"/>
    </row>
    <row r="191" spans="1:5" s="24" customFormat="1" ht="23.9" customHeight="1" x14ac:dyDescent="0.35">
      <c r="A191" s="31" t="s">
        <v>59</v>
      </c>
      <c r="B191" s="7" t="s">
        <v>187</v>
      </c>
      <c r="C191" s="11"/>
      <c r="D191" s="38"/>
      <c r="E191" s="23"/>
    </row>
    <row r="192" spans="1:5" s="24" customFormat="1" ht="24.75" customHeight="1" x14ac:dyDescent="0.35">
      <c r="A192" s="281" t="s">
        <v>139</v>
      </c>
      <c r="B192" s="282"/>
      <c r="C192" s="67"/>
      <c r="D192" s="72"/>
      <c r="E192" s="23"/>
    </row>
    <row r="193" spans="1:5" s="24" customFormat="1" ht="21" customHeight="1" x14ac:dyDescent="0.35">
      <c r="A193" s="266" t="s">
        <v>140</v>
      </c>
      <c r="B193" s="267"/>
      <c r="C193" s="78"/>
      <c r="D193" s="38"/>
      <c r="E193" s="23"/>
    </row>
    <row r="194" spans="1:5" s="24" customFormat="1" ht="21" customHeight="1" x14ac:dyDescent="0.35">
      <c r="A194" s="33" t="s">
        <v>7</v>
      </c>
      <c r="B194" s="34" t="s">
        <v>2</v>
      </c>
      <c r="C194" s="31"/>
      <c r="D194" s="38"/>
      <c r="E194" s="23"/>
    </row>
    <row r="195" spans="1:5" s="24" customFormat="1" ht="21" customHeight="1" x14ac:dyDescent="0.35">
      <c r="A195" s="31" t="s">
        <v>8</v>
      </c>
      <c r="B195" s="32">
        <v>120</v>
      </c>
      <c r="C195" s="31" t="s">
        <v>8</v>
      </c>
      <c r="D195" s="38">
        <v>120</v>
      </c>
      <c r="E195" s="23"/>
    </row>
    <row r="196" spans="1:5" s="24" customFormat="1" ht="21" customHeight="1" x14ac:dyDescent="0.35">
      <c r="A196" s="31" t="s">
        <v>9</v>
      </c>
      <c r="B196" s="32">
        <v>100</v>
      </c>
      <c r="C196" s="31"/>
      <c r="D196" s="35"/>
      <c r="E196" s="23"/>
    </row>
    <row r="197" spans="1:5" s="24" customFormat="1" ht="21" customHeight="1" x14ac:dyDescent="0.35">
      <c r="A197" s="31" t="s">
        <v>27</v>
      </c>
      <c r="B197" s="32">
        <v>80</v>
      </c>
      <c r="C197" s="31"/>
      <c r="D197" s="38"/>
      <c r="E197" s="23"/>
    </row>
    <row r="198" spans="1:5" s="24" customFormat="1" ht="21" customHeight="1" x14ac:dyDescent="0.35">
      <c r="A198" s="31" t="s">
        <v>26</v>
      </c>
      <c r="B198" s="32">
        <v>60</v>
      </c>
      <c r="C198" s="31"/>
      <c r="D198" s="38"/>
      <c r="E198" s="23"/>
    </row>
    <row r="199" spans="1:5" s="24" customFormat="1" ht="21" customHeight="1" x14ac:dyDescent="0.35">
      <c r="A199" s="31" t="s">
        <v>47</v>
      </c>
      <c r="B199" s="32">
        <v>40</v>
      </c>
      <c r="C199" s="31"/>
      <c r="D199" s="38"/>
      <c r="E199" s="23"/>
    </row>
    <row r="200" spans="1:5" s="24" customFormat="1" ht="21" customHeight="1" x14ac:dyDescent="0.35">
      <c r="A200" s="31" t="s">
        <v>53</v>
      </c>
      <c r="B200" s="32">
        <v>30</v>
      </c>
      <c r="C200" s="31"/>
      <c r="D200" s="38"/>
      <c r="E200" s="23"/>
    </row>
    <row r="201" spans="1:5" s="24" customFormat="1" ht="21" customHeight="1" x14ac:dyDescent="0.35">
      <c r="A201" s="31" t="s">
        <v>54</v>
      </c>
      <c r="B201" s="7" t="s">
        <v>187</v>
      </c>
      <c r="C201" s="31"/>
      <c r="D201" s="38"/>
      <c r="E201" s="23"/>
    </row>
    <row r="202" spans="1:5" s="24" customFormat="1" ht="21" customHeight="1" x14ac:dyDescent="0.35">
      <c r="A202" s="266" t="s">
        <v>60</v>
      </c>
      <c r="B202" s="267"/>
      <c r="C202" s="78"/>
      <c r="D202" s="38"/>
      <c r="E202" s="23"/>
    </row>
    <row r="203" spans="1:5" s="24" customFormat="1" ht="21" customHeight="1" x14ac:dyDescent="0.35">
      <c r="A203" s="33" t="s">
        <v>7</v>
      </c>
      <c r="B203" s="34" t="s">
        <v>2</v>
      </c>
      <c r="C203" s="11"/>
      <c r="D203" s="38"/>
      <c r="E203" s="23"/>
    </row>
    <row r="204" spans="1:5" s="22" customFormat="1" ht="21" customHeight="1" x14ac:dyDescent="0.35">
      <c r="A204" s="31" t="s">
        <v>8</v>
      </c>
      <c r="B204" s="32">
        <v>30</v>
      </c>
      <c r="C204" s="11" t="s">
        <v>8</v>
      </c>
      <c r="D204" s="38">
        <v>30</v>
      </c>
      <c r="E204" s="21"/>
    </row>
    <row r="205" spans="1:5" s="24" customFormat="1" ht="21" customHeight="1" x14ac:dyDescent="0.35">
      <c r="A205" s="31" t="s">
        <v>56</v>
      </c>
      <c r="B205" s="32">
        <v>20</v>
      </c>
      <c r="C205" s="11"/>
      <c r="D205" s="38"/>
      <c r="E205" s="23"/>
    </row>
    <row r="206" spans="1:5" ht="21" customHeight="1" x14ac:dyDescent="0.35">
      <c r="A206" s="31" t="s">
        <v>50</v>
      </c>
      <c r="B206" s="32">
        <v>10</v>
      </c>
      <c r="C206" s="11"/>
      <c r="D206" s="38"/>
    </row>
    <row r="207" spans="1:5" ht="21" customHeight="1" x14ac:dyDescent="0.35">
      <c r="A207" s="31" t="s">
        <v>57</v>
      </c>
      <c r="B207" s="32">
        <v>5</v>
      </c>
      <c r="C207" s="11"/>
      <c r="D207" s="35"/>
    </row>
    <row r="208" spans="1:5" s="43" customFormat="1" ht="21" customHeight="1" x14ac:dyDescent="0.35">
      <c r="A208" s="31" t="s">
        <v>58</v>
      </c>
      <c r="B208" s="32">
        <v>2</v>
      </c>
      <c r="C208" s="11"/>
      <c r="D208" s="38"/>
      <c r="E208" s="42"/>
    </row>
    <row r="209" spans="1:5" s="43" customFormat="1" ht="21" customHeight="1" x14ac:dyDescent="0.35">
      <c r="A209" s="31" t="s">
        <v>59</v>
      </c>
      <c r="B209" s="7" t="s">
        <v>187</v>
      </c>
      <c r="C209" s="11"/>
      <c r="D209" s="35"/>
      <c r="E209" s="42"/>
    </row>
    <row r="210" spans="1:5" ht="17.5" x14ac:dyDescent="0.35">
      <c r="A210" s="68" t="s">
        <v>109</v>
      </c>
      <c r="B210" s="73"/>
      <c r="C210" s="63"/>
      <c r="D210" s="213">
        <f>+D177+D186+D195+D204</f>
        <v>300</v>
      </c>
    </row>
    <row r="211" spans="1:5" ht="18.75" customHeight="1" x14ac:dyDescent="0.35">
      <c r="A211" s="24"/>
      <c r="B211" s="39"/>
      <c r="C211" s="24"/>
      <c r="D211" s="24"/>
    </row>
    <row r="212" spans="1:5" ht="47.25" customHeight="1" x14ac:dyDescent="0.35">
      <c r="A212" s="247" t="s">
        <v>168</v>
      </c>
      <c r="B212" s="247"/>
      <c r="C212" s="247"/>
      <c r="D212" s="247"/>
    </row>
    <row r="213" spans="1:5" s="24" customFormat="1" ht="17.5" x14ac:dyDescent="0.35">
      <c r="A213" s="70" t="s">
        <v>3</v>
      </c>
      <c r="B213" s="71"/>
      <c r="C213" s="61"/>
      <c r="D213" s="61" t="s">
        <v>2</v>
      </c>
      <c r="E213" s="23"/>
    </row>
    <row r="214" spans="1:5" s="24" customFormat="1" ht="25.4" customHeight="1" x14ac:dyDescent="0.35">
      <c r="A214" s="46" t="s">
        <v>6</v>
      </c>
      <c r="B214" s="44"/>
      <c r="C214" s="274"/>
      <c r="D214" s="275"/>
      <c r="E214" s="23"/>
    </row>
    <row r="215" spans="1:5" s="24" customFormat="1" ht="25.4" customHeight="1" x14ac:dyDescent="0.35">
      <c r="A215" s="47" t="s">
        <v>156</v>
      </c>
      <c r="B215" s="48">
        <v>150</v>
      </c>
      <c r="C215" s="276"/>
      <c r="D215" s="277"/>
      <c r="E215" s="23"/>
    </row>
    <row r="216" spans="1:5" s="24" customFormat="1" ht="25.4" customHeight="1" x14ac:dyDescent="0.35">
      <c r="A216" s="33" t="s">
        <v>157</v>
      </c>
      <c r="B216" s="48">
        <v>150</v>
      </c>
      <c r="C216" s="276"/>
      <c r="D216" s="277"/>
      <c r="E216" s="23"/>
    </row>
    <row r="217" spans="1:5" s="24" customFormat="1" ht="25.4" customHeight="1" x14ac:dyDescent="0.35">
      <c r="A217" s="33" t="s">
        <v>17</v>
      </c>
      <c r="B217" s="49">
        <f>SUM(B215:D216)</f>
        <v>300</v>
      </c>
      <c r="C217" s="278"/>
      <c r="D217" s="279"/>
      <c r="E217" s="23"/>
    </row>
    <row r="218" spans="1:5" s="24" customFormat="1" ht="25.4" customHeight="1" x14ac:dyDescent="0.35">
      <c r="A218" s="304" t="s">
        <v>158</v>
      </c>
      <c r="B218" s="305"/>
      <c r="C218" s="74"/>
      <c r="D218" s="74"/>
      <c r="E218" s="23"/>
    </row>
    <row r="219" spans="1:5" s="24" customFormat="1" ht="25.4" customHeight="1" x14ac:dyDescent="0.35">
      <c r="A219" s="266" t="s">
        <v>159</v>
      </c>
      <c r="B219" s="303"/>
      <c r="D219" s="50"/>
      <c r="E219" s="23"/>
    </row>
    <row r="220" spans="1:5" s="24" customFormat="1" ht="25.4" customHeight="1" x14ac:dyDescent="0.35">
      <c r="A220" s="47" t="s">
        <v>7</v>
      </c>
      <c r="B220" s="49" t="s">
        <v>2</v>
      </c>
      <c r="C220" s="31"/>
      <c r="D220" s="51"/>
      <c r="E220" s="23"/>
    </row>
    <row r="221" spans="1:5" s="24" customFormat="1" ht="25.4" customHeight="1" x14ac:dyDescent="0.35">
      <c r="A221" s="37" t="s">
        <v>8</v>
      </c>
      <c r="B221" s="48">
        <v>75</v>
      </c>
      <c r="C221" s="31" t="s">
        <v>8</v>
      </c>
      <c r="D221" s="38">
        <v>75</v>
      </c>
      <c r="E221" s="23"/>
    </row>
    <row r="222" spans="1:5" s="24" customFormat="1" ht="25.4" customHeight="1" x14ac:dyDescent="0.35">
      <c r="A222" s="37" t="s">
        <v>160</v>
      </c>
      <c r="B222" s="48">
        <v>50</v>
      </c>
      <c r="C222" s="31"/>
      <c r="D222" s="38"/>
      <c r="E222" s="23"/>
    </row>
    <row r="223" spans="1:5" s="24" customFormat="1" ht="25.4" customHeight="1" x14ac:dyDescent="0.35">
      <c r="A223" s="37" t="s">
        <v>161</v>
      </c>
      <c r="B223" s="48">
        <v>40</v>
      </c>
      <c r="C223" s="31"/>
      <c r="D223" s="38"/>
      <c r="E223" s="23"/>
    </row>
    <row r="224" spans="1:5" s="24" customFormat="1" ht="25.4" customHeight="1" x14ac:dyDescent="0.35">
      <c r="A224" s="37" t="s">
        <v>162</v>
      </c>
      <c r="B224" s="48">
        <v>30</v>
      </c>
      <c r="C224" s="31"/>
      <c r="D224" s="38"/>
      <c r="E224" s="23"/>
    </row>
    <row r="225" spans="1:5" s="24" customFormat="1" ht="25.4" customHeight="1" x14ac:dyDescent="0.35">
      <c r="A225" s="37" t="s">
        <v>163</v>
      </c>
      <c r="B225" s="48">
        <v>20</v>
      </c>
      <c r="C225" s="31"/>
      <c r="D225" s="38"/>
      <c r="E225" s="23"/>
    </row>
    <row r="226" spans="1:5" s="24" customFormat="1" ht="25.4" customHeight="1" x14ac:dyDescent="0.35">
      <c r="A226" s="37" t="s">
        <v>164</v>
      </c>
      <c r="B226" s="7" t="s">
        <v>187</v>
      </c>
      <c r="C226" s="31"/>
      <c r="D226" s="38"/>
      <c r="E226" s="23"/>
    </row>
    <row r="227" spans="1:5" s="24" customFormat="1" ht="25.4" customHeight="1" x14ac:dyDescent="0.35">
      <c r="A227" s="266" t="s">
        <v>165</v>
      </c>
      <c r="B227" s="267"/>
      <c r="C227" s="11"/>
      <c r="D227" s="52"/>
      <c r="E227" s="23"/>
    </row>
    <row r="228" spans="1:5" s="24" customFormat="1" ht="25.4" customHeight="1" x14ac:dyDescent="0.35">
      <c r="A228" s="47" t="s">
        <v>7</v>
      </c>
      <c r="B228" s="49" t="s">
        <v>2</v>
      </c>
      <c r="C228" s="11"/>
      <c r="D228" s="53"/>
      <c r="E228" s="23"/>
    </row>
    <row r="229" spans="1:5" s="24" customFormat="1" ht="25.4" customHeight="1" x14ac:dyDescent="0.35">
      <c r="A229" s="37" t="s">
        <v>8</v>
      </c>
      <c r="B229" s="48">
        <v>75</v>
      </c>
      <c r="C229" s="11" t="s">
        <v>8</v>
      </c>
      <c r="D229" s="38">
        <v>75</v>
      </c>
      <c r="E229" s="23"/>
    </row>
    <row r="230" spans="1:5" s="24" customFormat="1" ht="25.4" customHeight="1" x14ac:dyDescent="0.35">
      <c r="A230" s="37" t="s">
        <v>56</v>
      </c>
      <c r="B230" s="48">
        <v>50</v>
      </c>
      <c r="C230" s="11"/>
      <c r="D230" s="38"/>
      <c r="E230" s="23"/>
    </row>
    <row r="231" spans="1:5" s="24" customFormat="1" ht="25.4" customHeight="1" x14ac:dyDescent="0.35">
      <c r="A231" s="37" t="s">
        <v>50</v>
      </c>
      <c r="B231" s="48">
        <v>30</v>
      </c>
      <c r="C231" s="11"/>
      <c r="D231" s="38"/>
      <c r="E231" s="23"/>
    </row>
    <row r="232" spans="1:5" s="24" customFormat="1" ht="25.4" customHeight="1" x14ac:dyDescent="0.35">
      <c r="A232" s="37" t="s">
        <v>33</v>
      </c>
      <c r="B232" s="7" t="s">
        <v>187</v>
      </c>
      <c r="C232" s="11"/>
      <c r="D232" s="38"/>
      <c r="E232" s="23"/>
    </row>
    <row r="233" spans="1:5" s="24" customFormat="1" ht="25.4" customHeight="1" x14ac:dyDescent="0.35">
      <c r="A233" s="304" t="s">
        <v>166</v>
      </c>
      <c r="B233" s="305"/>
      <c r="C233" s="74"/>
      <c r="D233" s="75"/>
      <c r="E233" s="23"/>
    </row>
    <row r="234" spans="1:5" s="24" customFormat="1" ht="25.4" customHeight="1" x14ac:dyDescent="0.35">
      <c r="A234" s="266" t="s">
        <v>167</v>
      </c>
      <c r="B234" s="303"/>
      <c r="D234" s="52"/>
      <c r="E234" s="23"/>
    </row>
    <row r="235" spans="1:5" s="24" customFormat="1" ht="25.4" customHeight="1" x14ac:dyDescent="0.35">
      <c r="A235" s="47" t="s">
        <v>7</v>
      </c>
      <c r="B235" s="49" t="s">
        <v>2</v>
      </c>
      <c r="C235" s="31"/>
      <c r="D235" s="53"/>
      <c r="E235" s="23"/>
    </row>
    <row r="236" spans="1:5" s="24" customFormat="1" ht="25.4" customHeight="1" x14ac:dyDescent="0.35">
      <c r="A236" s="37" t="s">
        <v>8</v>
      </c>
      <c r="B236" s="48">
        <v>75</v>
      </c>
      <c r="C236" s="31" t="s">
        <v>8</v>
      </c>
      <c r="D236" s="38">
        <v>75</v>
      </c>
      <c r="E236" s="23"/>
    </row>
    <row r="237" spans="1:5" s="24" customFormat="1" ht="25.4" customHeight="1" x14ac:dyDescent="0.35">
      <c r="A237" s="37" t="s">
        <v>160</v>
      </c>
      <c r="B237" s="48">
        <v>50</v>
      </c>
      <c r="C237" s="31"/>
      <c r="D237" s="38"/>
      <c r="E237" s="23"/>
    </row>
    <row r="238" spans="1:5" s="24" customFormat="1" ht="25.4" customHeight="1" x14ac:dyDescent="0.35">
      <c r="A238" s="37" t="s">
        <v>161</v>
      </c>
      <c r="B238" s="48">
        <v>40</v>
      </c>
      <c r="C238" s="31"/>
      <c r="D238" s="38"/>
      <c r="E238" s="23"/>
    </row>
    <row r="239" spans="1:5" s="24" customFormat="1" ht="25.4" customHeight="1" x14ac:dyDescent="0.35">
      <c r="A239" s="37" t="s">
        <v>162</v>
      </c>
      <c r="B239" s="48">
        <v>30</v>
      </c>
      <c r="C239" s="31"/>
      <c r="D239" s="38"/>
      <c r="E239" s="23"/>
    </row>
    <row r="240" spans="1:5" s="24" customFormat="1" ht="25.4" customHeight="1" x14ac:dyDescent="0.35">
      <c r="A240" s="37" t="s">
        <v>163</v>
      </c>
      <c r="B240" s="48">
        <v>20</v>
      </c>
      <c r="C240" s="31"/>
      <c r="D240" s="38"/>
      <c r="E240" s="23"/>
    </row>
    <row r="241" spans="1:5" s="24" customFormat="1" ht="25.4" customHeight="1" x14ac:dyDescent="0.35">
      <c r="A241" s="37" t="s">
        <v>164</v>
      </c>
      <c r="B241" s="7" t="s">
        <v>187</v>
      </c>
      <c r="C241" s="31"/>
      <c r="D241" s="38"/>
      <c r="E241" s="23"/>
    </row>
    <row r="242" spans="1:5" s="24" customFormat="1" ht="25.4" customHeight="1" x14ac:dyDescent="0.35">
      <c r="A242" s="29" t="s">
        <v>165</v>
      </c>
      <c r="B242" s="45"/>
      <c r="C242" s="11"/>
      <c r="D242" s="52"/>
      <c r="E242" s="23"/>
    </row>
    <row r="243" spans="1:5" s="24" customFormat="1" ht="25.4" customHeight="1" x14ac:dyDescent="0.35">
      <c r="A243" s="47" t="s">
        <v>7</v>
      </c>
      <c r="B243" s="49" t="s">
        <v>2</v>
      </c>
      <c r="C243" s="11"/>
      <c r="D243" s="53"/>
      <c r="E243" s="23"/>
    </row>
    <row r="244" spans="1:5" s="24" customFormat="1" ht="25.4" customHeight="1" x14ac:dyDescent="0.35">
      <c r="A244" s="37" t="s">
        <v>8</v>
      </c>
      <c r="B244" s="48">
        <v>75</v>
      </c>
      <c r="C244" s="11" t="s">
        <v>8</v>
      </c>
      <c r="D244" s="38">
        <v>75</v>
      </c>
      <c r="E244" s="23"/>
    </row>
    <row r="245" spans="1:5" s="24" customFormat="1" ht="25.4" customHeight="1" x14ac:dyDescent="0.35">
      <c r="A245" s="37" t="s">
        <v>56</v>
      </c>
      <c r="B245" s="48">
        <v>50</v>
      </c>
      <c r="C245" s="11"/>
      <c r="D245" s="38"/>
      <c r="E245" s="23"/>
    </row>
    <row r="246" spans="1:5" s="24" customFormat="1" ht="25.4" customHeight="1" x14ac:dyDescent="0.35">
      <c r="A246" s="37" t="s">
        <v>50</v>
      </c>
      <c r="B246" s="48">
        <v>30</v>
      </c>
      <c r="C246" s="11"/>
      <c r="D246" s="38"/>
      <c r="E246" s="23"/>
    </row>
    <row r="247" spans="1:5" s="24" customFormat="1" ht="25.4" customHeight="1" x14ac:dyDescent="0.35">
      <c r="A247" s="37" t="s">
        <v>33</v>
      </c>
      <c r="B247" s="7" t="s">
        <v>187</v>
      </c>
      <c r="C247" s="11"/>
      <c r="D247" s="38"/>
      <c r="E247" s="23"/>
    </row>
    <row r="248" spans="1:5" s="55" customFormat="1" ht="24" customHeight="1" x14ac:dyDescent="0.35">
      <c r="A248" s="76" t="s">
        <v>169</v>
      </c>
      <c r="B248" s="77"/>
      <c r="C248" s="74"/>
      <c r="D248" s="75">
        <f>+D221+D229+D236+D244</f>
        <v>300</v>
      </c>
      <c r="E248" s="54"/>
    </row>
    <row r="249" spans="1:5" s="24" customFormat="1" ht="18" customHeight="1" x14ac:dyDescent="0.35">
      <c r="A249" s="78"/>
      <c r="B249" s="79"/>
      <c r="C249" s="56"/>
      <c r="D249" s="56"/>
      <c r="E249" s="23"/>
    </row>
    <row r="250" spans="1:5" ht="47.25" customHeight="1" x14ac:dyDescent="0.35">
      <c r="A250" s="247" t="s">
        <v>116</v>
      </c>
      <c r="B250" s="247"/>
      <c r="C250" s="247"/>
      <c r="D250" s="247"/>
    </row>
    <row r="251" spans="1:5" x14ac:dyDescent="0.35">
      <c r="A251" s="64"/>
      <c r="B251" s="64"/>
      <c r="C251" s="64"/>
      <c r="D251" s="64"/>
    </row>
    <row r="252" spans="1:5" ht="25.5" customHeight="1" x14ac:dyDescent="0.35">
      <c r="A252" s="309" t="s">
        <v>3</v>
      </c>
      <c r="B252" s="310"/>
      <c r="C252" s="248" t="s">
        <v>107</v>
      </c>
      <c r="D252" s="306"/>
    </row>
    <row r="253" spans="1:5" ht="25.5" customHeight="1" x14ac:dyDescent="0.35">
      <c r="A253" s="297" t="s">
        <v>145</v>
      </c>
      <c r="B253" s="298"/>
      <c r="C253" s="298"/>
      <c r="D253" s="301" t="s">
        <v>2</v>
      </c>
    </row>
    <row r="254" spans="1:5" ht="25.5" customHeight="1" x14ac:dyDescent="0.35">
      <c r="A254" s="299" t="s">
        <v>6</v>
      </c>
      <c r="B254" s="300"/>
      <c r="C254" s="300"/>
      <c r="D254" s="301"/>
    </row>
    <row r="255" spans="1:5" ht="41.25" customHeight="1" x14ac:dyDescent="0.35">
      <c r="A255" s="307" t="s">
        <v>144</v>
      </c>
      <c r="B255" s="308"/>
      <c r="C255" s="308"/>
      <c r="D255" s="302"/>
    </row>
    <row r="256" spans="1:5" ht="15" customHeight="1" x14ac:dyDescent="0.35">
      <c r="A256" s="177" t="s">
        <v>7</v>
      </c>
      <c r="B256" s="178" t="s">
        <v>2</v>
      </c>
      <c r="C256" s="180"/>
      <c r="D256" s="179"/>
    </row>
    <row r="257" spans="1:5" x14ac:dyDescent="0.35">
      <c r="A257" s="58" t="s">
        <v>8</v>
      </c>
      <c r="B257" s="59">
        <v>300</v>
      </c>
      <c r="C257" s="181" t="s">
        <v>8</v>
      </c>
      <c r="D257" s="57">
        <v>300</v>
      </c>
    </row>
    <row r="258" spans="1:5" x14ac:dyDescent="0.35">
      <c r="A258" s="58" t="s">
        <v>68</v>
      </c>
      <c r="B258" s="59">
        <v>150</v>
      </c>
      <c r="C258" s="181"/>
      <c r="D258" s="60"/>
    </row>
    <row r="259" spans="1:5" x14ac:dyDescent="0.35">
      <c r="A259" s="58" t="s">
        <v>69</v>
      </c>
      <c r="B259" s="59">
        <v>50</v>
      </c>
      <c r="C259" s="181"/>
      <c r="D259" s="57"/>
    </row>
    <row r="260" spans="1:5" s="22" customFormat="1" ht="17.5" x14ac:dyDescent="0.35">
      <c r="A260" s="58" t="s">
        <v>70</v>
      </c>
      <c r="B260" s="59">
        <v>30</v>
      </c>
      <c r="C260" s="181"/>
      <c r="D260" s="57"/>
      <c r="E260" s="21"/>
    </row>
    <row r="261" spans="1:5" x14ac:dyDescent="0.35">
      <c r="A261" s="58" t="s">
        <v>71</v>
      </c>
      <c r="B261" s="7" t="s">
        <v>187</v>
      </c>
      <c r="C261" s="181"/>
      <c r="D261" s="57"/>
    </row>
    <row r="262" spans="1:5" ht="21.4" customHeight="1" x14ac:dyDescent="0.35">
      <c r="A262" s="68" t="s">
        <v>110</v>
      </c>
      <c r="B262" s="69"/>
      <c r="C262" s="63"/>
      <c r="D262" s="213">
        <f>SUM(D254:D261)</f>
        <v>300</v>
      </c>
      <c r="E262" s="23"/>
    </row>
    <row r="265" spans="1:5" s="24" customFormat="1" ht="54.4" customHeight="1" x14ac:dyDescent="0.35">
      <c r="A265" s="247" t="s">
        <v>117</v>
      </c>
      <c r="B265" s="247"/>
      <c r="C265" s="247"/>
      <c r="D265" s="247"/>
      <c r="E265" s="84"/>
    </row>
    <row r="266" spans="1:5" s="24" customFormat="1" ht="43.5" customHeight="1" x14ac:dyDescent="0.35">
      <c r="A266" s="3"/>
      <c r="B266" s="3"/>
      <c r="C266" s="3"/>
      <c r="D266" s="3"/>
      <c r="E266" s="2"/>
    </row>
    <row r="267" spans="1:5" ht="27.4" customHeight="1" x14ac:dyDescent="0.35">
      <c r="A267" s="81" t="s">
        <v>3</v>
      </c>
      <c r="B267" s="82"/>
      <c r="C267" s="82"/>
      <c r="D267" s="83"/>
    </row>
    <row r="268" spans="1:5" ht="32.25" customHeight="1" x14ac:dyDescent="0.35">
      <c r="A268" s="283" t="s">
        <v>38</v>
      </c>
      <c r="B268" s="284"/>
      <c r="C268" s="284"/>
      <c r="D268" s="285"/>
    </row>
    <row r="269" spans="1:5" ht="52.5" customHeight="1" x14ac:dyDescent="0.35"/>
    <row r="271" spans="1:5" s="24" customFormat="1" x14ac:dyDescent="0.35">
      <c r="A271" s="3"/>
      <c r="B271" s="3"/>
      <c r="C271" s="3"/>
      <c r="D271" s="3"/>
      <c r="E271" s="2"/>
    </row>
    <row r="272" spans="1:5" s="24" customFormat="1" ht="43.5" customHeight="1" x14ac:dyDescent="0.35">
      <c r="A272" s="3"/>
      <c r="B272" s="3"/>
      <c r="C272" s="3"/>
      <c r="D272" s="3"/>
      <c r="E272" s="2"/>
    </row>
  </sheetData>
  <mergeCells count="65">
    <mergeCell ref="D253:D255"/>
    <mergeCell ref="A234:B234"/>
    <mergeCell ref="A233:B233"/>
    <mergeCell ref="A218:B218"/>
    <mergeCell ref="A250:D250"/>
    <mergeCell ref="C252:D252"/>
    <mergeCell ref="A219:B219"/>
    <mergeCell ref="A227:B227"/>
    <mergeCell ref="A255:C255"/>
    <mergeCell ref="A252:B252"/>
    <mergeCell ref="A268:D268"/>
    <mergeCell ref="A265:D265"/>
    <mergeCell ref="A7:B7"/>
    <mergeCell ref="A193:B193"/>
    <mergeCell ref="A202:B202"/>
    <mergeCell ref="A169:D169"/>
    <mergeCell ref="A174:B174"/>
    <mergeCell ref="C8:D15"/>
    <mergeCell ref="C7:D7"/>
    <mergeCell ref="A82:B82"/>
    <mergeCell ref="A68:B68"/>
    <mergeCell ref="C171:D171"/>
    <mergeCell ref="C16:D16"/>
    <mergeCell ref="A253:C253"/>
    <mergeCell ref="A254:C254"/>
    <mergeCell ref="A192:B192"/>
    <mergeCell ref="C214:D217"/>
    <mergeCell ref="A46:B46"/>
    <mergeCell ref="A96:B96"/>
    <mergeCell ref="A117:B117"/>
    <mergeCell ref="A54:B54"/>
    <mergeCell ref="A89:B89"/>
    <mergeCell ref="A136:B136"/>
    <mergeCell ref="A151:B151"/>
    <mergeCell ref="A81:D81"/>
    <mergeCell ref="A95:D95"/>
    <mergeCell ref="A109:D109"/>
    <mergeCell ref="A103:B103"/>
    <mergeCell ref="A212:D212"/>
    <mergeCell ref="A152:B152"/>
    <mergeCell ref="C173:D173"/>
    <mergeCell ref="A171:B171"/>
    <mergeCell ref="A135:B135"/>
    <mergeCell ref="A160:B160"/>
    <mergeCell ref="A53:D53"/>
    <mergeCell ref="A67:D67"/>
    <mergeCell ref="C131:D135"/>
    <mergeCell ref="A145:B145"/>
    <mergeCell ref="A137:B137"/>
    <mergeCell ref="A17:B17"/>
    <mergeCell ref="A38:B38"/>
    <mergeCell ref="A175:B175"/>
    <mergeCell ref="A184:B184"/>
    <mergeCell ref="A1:D1"/>
    <mergeCell ref="A3:D3"/>
    <mergeCell ref="C6:D6"/>
    <mergeCell ref="A126:D126"/>
    <mergeCell ref="C129:D129"/>
    <mergeCell ref="A6:B6"/>
    <mergeCell ref="A18:B18"/>
    <mergeCell ref="A129:B129"/>
    <mergeCell ref="A110:B110"/>
    <mergeCell ref="A61:B61"/>
    <mergeCell ref="A75:B75"/>
    <mergeCell ref="A37:D37"/>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143"/>
  <sheetViews>
    <sheetView showGridLines="0" topLeftCell="A17" zoomScale="80" zoomScaleNormal="80" workbookViewId="0">
      <selection activeCell="B20" sqref="B20"/>
    </sheetView>
  </sheetViews>
  <sheetFormatPr baseColWidth="10" defaultColWidth="11.453125" defaultRowHeight="14" x14ac:dyDescent="0.35"/>
  <cols>
    <col min="1" max="1" width="90.26953125" style="5" customWidth="1"/>
    <col min="2" max="2" width="25.26953125" style="5" customWidth="1"/>
    <col min="3" max="3" width="41.54296875" style="5" customWidth="1"/>
    <col min="4" max="4" width="18.54296875" style="5" customWidth="1"/>
    <col min="5" max="256" width="0" style="5" hidden="1" customWidth="1"/>
    <col min="257" max="16384" width="11.453125" style="5"/>
  </cols>
  <sheetData>
    <row r="1" spans="1:4" ht="51" customHeight="1" x14ac:dyDescent="0.35">
      <c r="A1" s="311" t="s">
        <v>102</v>
      </c>
      <c r="B1" s="311"/>
      <c r="C1" s="311"/>
      <c r="D1" s="311"/>
    </row>
    <row r="2" spans="1:4" ht="24.75" customHeight="1" x14ac:dyDescent="0.35">
      <c r="A2" s="312" t="s">
        <v>294</v>
      </c>
      <c r="B2" s="312"/>
      <c r="C2" s="312"/>
      <c r="D2" s="312"/>
    </row>
    <row r="3" spans="1:4" ht="36.75" customHeight="1" x14ac:dyDescent="0.35">
      <c r="A3" s="315" t="s">
        <v>1</v>
      </c>
      <c r="B3" s="315" t="s">
        <v>2</v>
      </c>
      <c r="C3" s="313" t="s">
        <v>293</v>
      </c>
      <c r="D3" s="314"/>
    </row>
    <row r="4" spans="1:4" s="86" customFormat="1" ht="49.5" customHeight="1" x14ac:dyDescent="0.35">
      <c r="A4" s="316"/>
      <c r="B4" s="316"/>
      <c r="C4" s="157" t="s">
        <v>257</v>
      </c>
      <c r="D4" s="157" t="s">
        <v>280</v>
      </c>
    </row>
    <row r="5" spans="1:4" s="91" customFormat="1" ht="93" customHeight="1" x14ac:dyDescent="0.25">
      <c r="A5" s="87" t="s">
        <v>246</v>
      </c>
      <c r="B5" s="88">
        <v>75</v>
      </c>
      <c r="C5" s="89" t="s">
        <v>296</v>
      </c>
      <c r="D5" s="90">
        <v>75</v>
      </c>
    </row>
    <row r="6" spans="1:4" s="91" customFormat="1" ht="49.5" customHeight="1" x14ac:dyDescent="0.25">
      <c r="A6" s="87" t="s">
        <v>191</v>
      </c>
      <c r="B6" s="88">
        <v>37.5</v>
      </c>
      <c r="C6" s="89" t="s">
        <v>297</v>
      </c>
      <c r="D6" s="90">
        <v>37.5</v>
      </c>
    </row>
    <row r="7" spans="1:4" ht="126" customHeight="1" x14ac:dyDescent="0.35">
      <c r="A7" s="87" t="s">
        <v>242</v>
      </c>
      <c r="B7" s="88">
        <v>7.5</v>
      </c>
      <c r="C7" s="89" t="s">
        <v>298</v>
      </c>
      <c r="D7" s="90">
        <v>7.5</v>
      </c>
    </row>
    <row r="8" spans="1:4" ht="117.75" customHeight="1" x14ac:dyDescent="0.35">
      <c r="A8" s="87" t="s">
        <v>243</v>
      </c>
      <c r="B8" s="88">
        <v>56.25</v>
      </c>
      <c r="C8" s="89" t="s">
        <v>299</v>
      </c>
      <c r="D8" s="90">
        <v>56.25</v>
      </c>
    </row>
    <row r="9" spans="1:4" s="93" customFormat="1" ht="72" customHeight="1" x14ac:dyDescent="0.25">
      <c r="A9" s="92" t="s">
        <v>244</v>
      </c>
      <c r="B9" s="88">
        <v>7.5</v>
      </c>
      <c r="C9" s="170" t="s">
        <v>300</v>
      </c>
      <c r="D9" s="90">
        <v>7.5</v>
      </c>
    </row>
    <row r="10" spans="1:4" s="24" customFormat="1" ht="45" x14ac:dyDescent="0.35">
      <c r="A10" s="94" t="s">
        <v>247</v>
      </c>
      <c r="B10" s="88">
        <v>15</v>
      </c>
      <c r="C10" s="89" t="s">
        <v>301</v>
      </c>
      <c r="D10" s="90">
        <v>15</v>
      </c>
    </row>
    <row r="11" spans="1:4" s="24" customFormat="1" ht="165" x14ac:dyDescent="0.35">
      <c r="A11" s="94" t="s">
        <v>248</v>
      </c>
      <c r="B11" s="88">
        <v>15</v>
      </c>
      <c r="C11" s="89" t="s">
        <v>302</v>
      </c>
      <c r="D11" s="90">
        <v>15</v>
      </c>
    </row>
    <row r="12" spans="1:4" s="24" customFormat="1" ht="60" x14ac:dyDescent="0.35">
      <c r="A12" s="94" t="s">
        <v>245</v>
      </c>
      <c r="B12" s="88">
        <v>22.5</v>
      </c>
      <c r="C12" s="89" t="s">
        <v>303</v>
      </c>
      <c r="D12" s="90">
        <v>22.5</v>
      </c>
    </row>
    <row r="13" spans="1:4" s="24" customFormat="1" ht="57.75" customHeight="1" x14ac:dyDescent="0.35">
      <c r="A13" s="95" t="s">
        <v>192</v>
      </c>
      <c r="B13" s="88">
        <v>7.5</v>
      </c>
      <c r="C13" s="89" t="s">
        <v>304</v>
      </c>
      <c r="D13" s="90">
        <v>7.5</v>
      </c>
    </row>
    <row r="14" spans="1:4" s="98" customFormat="1" ht="38.65" customHeight="1" x14ac:dyDescent="0.3">
      <c r="A14" s="96" t="s">
        <v>195</v>
      </c>
      <c r="B14" s="97">
        <v>7.5</v>
      </c>
      <c r="C14" s="170" t="s">
        <v>305</v>
      </c>
      <c r="D14" s="90">
        <v>7.5</v>
      </c>
    </row>
    <row r="15" spans="1:4" s="98" customFormat="1" ht="60" customHeight="1" x14ac:dyDescent="0.3">
      <c r="A15" s="99" t="s">
        <v>193</v>
      </c>
      <c r="B15" s="100">
        <v>15</v>
      </c>
      <c r="C15" s="170" t="s">
        <v>306</v>
      </c>
      <c r="D15" s="90">
        <v>0</v>
      </c>
    </row>
    <row r="16" spans="1:4" s="98" customFormat="1" ht="333.4" customHeight="1" x14ac:dyDescent="0.3">
      <c r="A16" s="95" t="s">
        <v>225</v>
      </c>
      <c r="B16" s="100">
        <v>22.5</v>
      </c>
      <c r="C16" s="89" t="s">
        <v>307</v>
      </c>
      <c r="D16" s="90">
        <v>22.5</v>
      </c>
    </row>
    <row r="17" spans="1:4" s="98" customFormat="1" ht="116.25" customHeight="1" x14ac:dyDescent="0.3">
      <c r="A17" s="106" t="s">
        <v>194</v>
      </c>
      <c r="B17" s="107">
        <v>7.5</v>
      </c>
      <c r="C17" s="170" t="s">
        <v>308</v>
      </c>
      <c r="D17" s="90">
        <v>7.5</v>
      </c>
    </row>
    <row r="18" spans="1:4" s="98" customFormat="1" ht="139.5" customHeight="1" x14ac:dyDescent="0.3">
      <c r="A18" s="106" t="s">
        <v>255</v>
      </c>
      <c r="B18" s="107">
        <v>3.75</v>
      </c>
      <c r="C18" s="170" t="s">
        <v>306</v>
      </c>
      <c r="D18" s="90">
        <v>0</v>
      </c>
    </row>
    <row r="19" spans="1:4" ht="21.4" customHeight="1" x14ac:dyDescent="0.35">
      <c r="A19" s="105" t="s">
        <v>111</v>
      </c>
      <c r="B19" s="105">
        <f>SUM(B5:B18)</f>
        <v>300</v>
      </c>
      <c r="C19" s="61"/>
      <c r="D19" s="105">
        <f>SUM(D5:D18)</f>
        <v>281.25</v>
      </c>
    </row>
    <row r="118" spans="1:4" x14ac:dyDescent="0.35">
      <c r="A118" s="101"/>
      <c r="B118" s="101"/>
    </row>
    <row r="119" spans="1:4" s="103" customFormat="1" x14ac:dyDescent="0.35">
      <c r="A119" s="102"/>
      <c r="C119" s="5"/>
      <c r="D119" s="5"/>
    </row>
    <row r="120" spans="1:4" x14ac:dyDescent="0.35">
      <c r="A120" s="104"/>
    </row>
    <row r="121" spans="1:4" x14ac:dyDescent="0.35">
      <c r="A121" s="104"/>
    </row>
    <row r="122" spans="1:4" x14ac:dyDescent="0.35">
      <c r="A122" s="104"/>
      <c r="C122" s="103"/>
      <c r="D122" s="103"/>
    </row>
    <row r="123" spans="1:4" x14ac:dyDescent="0.35">
      <c r="A123" s="104"/>
    </row>
    <row r="124" spans="1:4" x14ac:dyDescent="0.35">
      <c r="A124" s="104"/>
    </row>
    <row r="125" spans="1:4" x14ac:dyDescent="0.35">
      <c r="A125" s="104"/>
    </row>
    <row r="126" spans="1:4" x14ac:dyDescent="0.35">
      <c r="A126" s="104"/>
    </row>
    <row r="127" spans="1:4" x14ac:dyDescent="0.35">
      <c r="A127" s="104"/>
    </row>
    <row r="128" spans="1:4" x14ac:dyDescent="0.35">
      <c r="A128" s="104"/>
    </row>
    <row r="129" spans="1:1" x14ac:dyDescent="0.35">
      <c r="A129" s="104"/>
    </row>
    <row r="130" spans="1:1" x14ac:dyDescent="0.35">
      <c r="A130" s="104"/>
    </row>
    <row r="131" spans="1:1" x14ac:dyDescent="0.35">
      <c r="A131" s="104"/>
    </row>
    <row r="132" spans="1:1" x14ac:dyDescent="0.35">
      <c r="A132" s="104"/>
    </row>
    <row r="133" spans="1:1" x14ac:dyDescent="0.35">
      <c r="A133" s="104"/>
    </row>
    <row r="134" spans="1:1" x14ac:dyDescent="0.35">
      <c r="A134" s="104"/>
    </row>
    <row r="135" spans="1:1" x14ac:dyDescent="0.35">
      <c r="A135" s="104"/>
    </row>
    <row r="136" spans="1:1" x14ac:dyDescent="0.35">
      <c r="A136" s="104"/>
    </row>
    <row r="137" spans="1:1" x14ac:dyDescent="0.35">
      <c r="A137" s="104"/>
    </row>
    <row r="138" spans="1:1" x14ac:dyDescent="0.35">
      <c r="A138" s="104"/>
    </row>
    <row r="139" spans="1:1" x14ac:dyDescent="0.35">
      <c r="A139" s="104"/>
    </row>
    <row r="140" spans="1:1" x14ac:dyDescent="0.35">
      <c r="A140" s="104"/>
    </row>
    <row r="141" spans="1:1" x14ac:dyDescent="0.35">
      <c r="A141" s="104"/>
    </row>
    <row r="142" spans="1:1" x14ac:dyDescent="0.35">
      <c r="A142" s="104"/>
    </row>
    <row r="143" spans="1:1" x14ac:dyDescent="0.35">
      <c r="A143" s="104"/>
    </row>
  </sheetData>
  <mergeCells count="5">
    <mergeCell ref="A1:D1"/>
    <mergeCell ref="A2:D2"/>
    <mergeCell ref="C3:D3"/>
    <mergeCell ref="A3:A4"/>
    <mergeCell ref="B3:B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7"/>
  <sheetViews>
    <sheetView showGridLines="0" topLeftCell="A10" zoomScale="80" zoomScaleNormal="80" workbookViewId="0">
      <selection activeCell="G12" sqref="G12"/>
    </sheetView>
  </sheetViews>
  <sheetFormatPr baseColWidth="10" defaultColWidth="0" defaultRowHeight="14" zeroHeight="1" x14ac:dyDescent="0.35"/>
  <cols>
    <col min="1" max="1" width="85.7265625" style="24" customWidth="1"/>
    <col min="2" max="5" width="6.26953125" style="109" customWidth="1"/>
    <col min="6" max="6" width="46.26953125" style="5" customWidth="1"/>
    <col min="7" max="7" width="15.54296875" style="5" customWidth="1"/>
    <col min="8" max="16384" width="11.453125" style="24" hidden="1"/>
  </cols>
  <sheetData>
    <row r="1" spans="1:7" ht="50.25" customHeight="1" x14ac:dyDescent="0.35">
      <c r="A1" s="247" t="s">
        <v>103</v>
      </c>
      <c r="B1" s="247"/>
      <c r="C1" s="247"/>
      <c r="D1" s="247"/>
      <c r="E1" s="247"/>
      <c r="F1" s="247"/>
      <c r="G1" s="247"/>
    </row>
    <row r="2" spans="1:7" s="108" customFormat="1" ht="17.5" x14ac:dyDescent="0.35">
      <c r="A2" s="247" t="s">
        <v>295</v>
      </c>
      <c r="B2" s="247"/>
      <c r="C2" s="247"/>
      <c r="D2" s="247"/>
      <c r="E2" s="247"/>
      <c r="F2" s="247"/>
      <c r="G2" s="247"/>
    </row>
    <row r="3" spans="1:7" ht="15" customHeight="1" x14ac:dyDescent="0.35">
      <c r="A3" s="321" t="s">
        <v>1</v>
      </c>
      <c r="B3" s="323" t="s">
        <v>2</v>
      </c>
      <c r="C3" s="324"/>
      <c r="D3" s="324"/>
      <c r="E3" s="325"/>
      <c r="F3" s="329" t="s">
        <v>293</v>
      </c>
      <c r="G3" s="330"/>
    </row>
    <row r="4" spans="1:7" ht="56.25" customHeight="1" x14ac:dyDescent="0.35">
      <c r="A4" s="322"/>
      <c r="B4" s="326"/>
      <c r="C4" s="327"/>
      <c r="D4" s="327"/>
      <c r="E4" s="328"/>
      <c r="F4" s="158" t="s">
        <v>257</v>
      </c>
      <c r="G4" s="158" t="s">
        <v>280</v>
      </c>
    </row>
    <row r="5" spans="1:7" ht="66.75" customHeight="1" x14ac:dyDescent="0.35">
      <c r="A5" s="106" t="s">
        <v>196</v>
      </c>
      <c r="B5" s="317">
        <v>80</v>
      </c>
      <c r="C5" s="317"/>
      <c r="D5" s="317"/>
      <c r="E5" s="317"/>
      <c r="F5" s="89" t="s">
        <v>309</v>
      </c>
      <c r="G5" s="90">
        <v>80</v>
      </c>
    </row>
    <row r="6" spans="1:7" ht="83.25" customHeight="1" x14ac:dyDescent="0.35">
      <c r="A6" s="106" t="s">
        <v>197</v>
      </c>
      <c r="B6" s="317">
        <v>40</v>
      </c>
      <c r="C6" s="317"/>
      <c r="D6" s="317"/>
      <c r="E6" s="317"/>
      <c r="F6" s="89" t="s">
        <v>310</v>
      </c>
      <c r="G6" s="90">
        <v>40</v>
      </c>
    </row>
    <row r="7" spans="1:7" ht="81" customHeight="1" x14ac:dyDescent="0.35">
      <c r="A7" s="106" t="s">
        <v>198</v>
      </c>
      <c r="B7" s="317">
        <v>40</v>
      </c>
      <c r="C7" s="317"/>
      <c r="D7" s="317"/>
      <c r="E7" s="317"/>
      <c r="F7" s="89" t="s">
        <v>311</v>
      </c>
      <c r="G7" s="90">
        <v>40</v>
      </c>
    </row>
    <row r="8" spans="1:7" ht="67.5" customHeight="1" x14ac:dyDescent="0.35">
      <c r="A8" s="106" t="s">
        <v>199</v>
      </c>
      <c r="B8" s="317">
        <v>30</v>
      </c>
      <c r="C8" s="317"/>
      <c r="D8" s="317"/>
      <c r="E8" s="317"/>
      <c r="F8" s="89" t="s">
        <v>312</v>
      </c>
      <c r="G8" s="90">
        <v>30</v>
      </c>
    </row>
    <row r="9" spans="1:7" ht="55.5" customHeight="1" x14ac:dyDescent="0.35">
      <c r="A9" s="106" t="s">
        <v>200</v>
      </c>
      <c r="B9" s="317">
        <v>40</v>
      </c>
      <c r="C9" s="317"/>
      <c r="D9" s="317"/>
      <c r="E9" s="317"/>
      <c r="F9" s="89" t="s">
        <v>306</v>
      </c>
      <c r="G9" s="90">
        <v>0</v>
      </c>
    </row>
    <row r="10" spans="1:7" ht="282.75" customHeight="1" x14ac:dyDescent="0.35">
      <c r="A10" s="95" t="s">
        <v>202</v>
      </c>
      <c r="B10" s="317">
        <v>30</v>
      </c>
      <c r="C10" s="317"/>
      <c r="D10" s="317"/>
      <c r="E10" s="317"/>
      <c r="F10" s="89" t="s">
        <v>307</v>
      </c>
      <c r="G10" s="90">
        <v>30</v>
      </c>
    </row>
    <row r="11" spans="1:7" ht="66.75" customHeight="1" x14ac:dyDescent="0.35">
      <c r="A11" s="111" t="s">
        <v>201</v>
      </c>
      <c r="B11" s="317">
        <v>40</v>
      </c>
      <c r="C11" s="317"/>
      <c r="D11" s="317"/>
      <c r="E11" s="317"/>
      <c r="F11" s="89" t="s">
        <v>306</v>
      </c>
      <c r="G11" s="90">
        <v>0</v>
      </c>
    </row>
    <row r="12" spans="1:7" s="114" customFormat="1" ht="27" customHeight="1" x14ac:dyDescent="0.35">
      <c r="A12" s="113" t="s">
        <v>133</v>
      </c>
      <c r="B12" s="318">
        <f>SUM(B5:E11)</f>
        <v>300</v>
      </c>
      <c r="C12" s="319"/>
      <c r="D12" s="319"/>
      <c r="E12" s="320"/>
      <c r="F12" s="61"/>
      <c r="G12" s="105">
        <f>SUM(G5:G11)</f>
        <v>220</v>
      </c>
    </row>
    <row r="13" spans="1:7" ht="15" hidden="1" x14ac:dyDescent="0.35">
      <c r="E13" s="110"/>
    </row>
    <row r="14" spans="1:7" ht="15" hidden="1" x14ac:dyDescent="0.35">
      <c r="E14" s="110"/>
    </row>
    <row r="15" spans="1:7" x14ac:dyDescent="0.35"/>
    <row r="16" spans="1:7" x14ac:dyDescent="0.35"/>
    <row r="30" x14ac:dyDescent="0.35"/>
    <row r="57" spans="1:5" hidden="1" x14ac:dyDescent="0.35">
      <c r="B57" s="39"/>
      <c r="C57" s="39"/>
      <c r="D57" s="39"/>
      <c r="E57" s="39"/>
    </row>
    <row r="58" spans="1:5" hidden="1" x14ac:dyDescent="0.35">
      <c r="B58" s="39"/>
      <c r="C58" s="39"/>
      <c r="D58" s="39"/>
      <c r="E58" s="39"/>
    </row>
    <row r="59" spans="1:5" hidden="1" x14ac:dyDescent="0.35">
      <c r="B59" s="39"/>
      <c r="C59" s="39"/>
      <c r="D59" s="39"/>
      <c r="E59" s="39"/>
    </row>
    <row r="60" spans="1:5" hidden="1" x14ac:dyDescent="0.35">
      <c r="B60" s="39"/>
      <c r="C60" s="39"/>
      <c r="D60" s="39"/>
      <c r="E60" s="39"/>
    </row>
    <row r="61" spans="1:5" hidden="1" x14ac:dyDescent="0.35">
      <c r="A61" s="112"/>
      <c r="B61" s="39"/>
      <c r="C61" s="39"/>
      <c r="D61" s="39"/>
      <c r="E61" s="39"/>
    </row>
    <row r="62" spans="1:5" hidden="1" x14ac:dyDescent="0.35">
      <c r="A62" s="112"/>
      <c r="B62" s="39"/>
      <c r="C62" s="39"/>
      <c r="D62" s="39"/>
      <c r="E62" s="39"/>
    </row>
    <row r="63" spans="1:5" hidden="1" x14ac:dyDescent="0.35">
      <c r="A63" s="112"/>
      <c r="B63" s="39"/>
      <c r="C63" s="39"/>
      <c r="D63" s="39"/>
      <c r="E63" s="39"/>
    </row>
    <row r="64" spans="1:5" hidden="1" x14ac:dyDescent="0.35">
      <c r="A64" s="112"/>
      <c r="B64" s="39"/>
      <c r="C64" s="39"/>
      <c r="D64" s="39"/>
      <c r="E64" s="39"/>
    </row>
    <row r="65" spans="1:5" hidden="1" x14ac:dyDescent="0.35">
      <c r="A65" s="112"/>
      <c r="B65" s="39"/>
      <c r="C65" s="39"/>
      <c r="D65" s="39"/>
      <c r="E65" s="39"/>
    </row>
    <row r="66" spans="1:5" hidden="1" x14ac:dyDescent="0.35">
      <c r="A66" s="112"/>
      <c r="B66" s="39"/>
      <c r="C66" s="39"/>
      <c r="D66" s="39"/>
      <c r="E66" s="39"/>
    </row>
    <row r="67" spans="1:5" hidden="1" x14ac:dyDescent="0.35">
      <c r="A67" s="112"/>
      <c r="B67" s="39"/>
      <c r="C67" s="39"/>
      <c r="D67" s="39"/>
      <c r="E67" s="39"/>
    </row>
    <row r="68" spans="1:5" hidden="1" x14ac:dyDescent="0.35">
      <c r="A68" s="112"/>
      <c r="B68" s="39"/>
      <c r="C68" s="39"/>
      <c r="D68" s="39"/>
      <c r="E68" s="39"/>
    </row>
    <row r="69" spans="1:5" hidden="1" x14ac:dyDescent="0.35">
      <c r="A69" s="112"/>
      <c r="B69" s="39"/>
      <c r="C69" s="39"/>
      <c r="D69" s="39"/>
      <c r="E69" s="39"/>
    </row>
    <row r="70" spans="1:5" hidden="1" x14ac:dyDescent="0.35">
      <c r="A70" s="112"/>
      <c r="B70" s="39"/>
      <c r="C70" s="39"/>
      <c r="D70" s="39"/>
      <c r="E70" s="39"/>
    </row>
    <row r="71" spans="1:5" hidden="1" x14ac:dyDescent="0.35">
      <c r="A71" s="112"/>
      <c r="B71" s="39"/>
      <c r="C71" s="39"/>
      <c r="D71" s="39"/>
      <c r="E71" s="39"/>
    </row>
    <row r="72" spans="1:5" hidden="1" x14ac:dyDescent="0.35">
      <c r="A72" s="112"/>
      <c r="B72" s="39"/>
      <c r="C72" s="39"/>
      <c r="D72" s="39"/>
      <c r="E72" s="39"/>
    </row>
    <row r="73" spans="1:5" hidden="1" x14ac:dyDescent="0.35">
      <c r="A73" s="112"/>
      <c r="B73" s="39"/>
      <c r="C73" s="39"/>
      <c r="D73" s="39"/>
      <c r="E73" s="39"/>
    </row>
    <row r="74" spans="1:5" hidden="1" x14ac:dyDescent="0.35">
      <c r="A74" s="112"/>
      <c r="B74" s="39"/>
      <c r="C74" s="39"/>
      <c r="D74" s="39"/>
      <c r="E74" s="39"/>
    </row>
    <row r="75" spans="1:5" hidden="1" x14ac:dyDescent="0.35">
      <c r="A75" s="112"/>
      <c r="B75" s="39"/>
      <c r="C75" s="39"/>
      <c r="D75" s="39"/>
      <c r="E75" s="39"/>
    </row>
    <row r="76" spans="1:5" hidden="1" x14ac:dyDescent="0.35">
      <c r="A76" s="112"/>
      <c r="B76" s="39"/>
      <c r="C76" s="39"/>
      <c r="D76" s="39"/>
      <c r="E76" s="39"/>
    </row>
    <row r="77" spans="1:5" hidden="1" x14ac:dyDescent="0.35">
      <c r="A77" s="112"/>
      <c r="B77" s="39"/>
      <c r="C77" s="39"/>
      <c r="D77" s="39"/>
      <c r="E77" s="39"/>
    </row>
    <row r="78" spans="1:5" hidden="1" x14ac:dyDescent="0.35">
      <c r="A78" s="112"/>
      <c r="B78" s="39"/>
      <c r="C78" s="39"/>
      <c r="D78" s="39"/>
      <c r="E78" s="39"/>
    </row>
    <row r="79" spans="1:5" hidden="1" x14ac:dyDescent="0.35">
      <c r="A79" s="112"/>
      <c r="B79" s="39"/>
      <c r="C79" s="39"/>
      <c r="D79" s="39"/>
      <c r="E79" s="39"/>
    </row>
    <row r="80" spans="1:5" hidden="1" x14ac:dyDescent="0.35">
      <c r="A80" s="112"/>
      <c r="B80" s="39"/>
      <c r="C80" s="39"/>
      <c r="D80" s="39"/>
      <c r="E80" s="39"/>
    </row>
    <row r="81" spans="1:5" hidden="1" x14ac:dyDescent="0.35">
      <c r="A81" s="112"/>
      <c r="B81" s="39"/>
      <c r="C81" s="39"/>
      <c r="D81" s="39"/>
      <c r="E81" s="39"/>
    </row>
    <row r="82" spans="1:5" hidden="1" x14ac:dyDescent="0.35">
      <c r="A82" s="112"/>
      <c r="B82" s="39"/>
      <c r="C82" s="39"/>
      <c r="D82" s="39"/>
      <c r="E82" s="39"/>
    </row>
    <row r="83" spans="1:5" hidden="1" x14ac:dyDescent="0.35">
      <c r="A83" s="112"/>
      <c r="B83" s="39"/>
      <c r="C83" s="39"/>
      <c r="D83" s="39"/>
      <c r="E83" s="39"/>
    </row>
    <row r="84" spans="1:5" hidden="1" x14ac:dyDescent="0.35">
      <c r="A84" s="112"/>
      <c r="B84" s="39"/>
      <c r="C84" s="39"/>
      <c r="D84" s="39"/>
      <c r="E84" s="39"/>
    </row>
    <row r="85" spans="1:5" hidden="1" x14ac:dyDescent="0.35">
      <c r="A85" s="112"/>
      <c r="B85" s="39"/>
      <c r="C85" s="39"/>
      <c r="D85" s="39"/>
      <c r="E85" s="39"/>
    </row>
    <row r="86" spans="1:5" hidden="1" x14ac:dyDescent="0.35">
      <c r="A86" s="112"/>
      <c r="B86" s="39"/>
      <c r="C86" s="39"/>
      <c r="D86" s="39"/>
      <c r="E86" s="39"/>
    </row>
    <row r="87" spans="1:5" hidden="1" x14ac:dyDescent="0.35">
      <c r="A87" s="112"/>
      <c r="B87" s="39"/>
      <c r="C87" s="39"/>
      <c r="D87" s="39"/>
      <c r="E87" s="39"/>
    </row>
    <row r="88" spans="1:5" hidden="1" x14ac:dyDescent="0.35">
      <c r="A88" s="112"/>
      <c r="B88" s="39"/>
      <c r="C88" s="39"/>
      <c r="D88" s="39"/>
      <c r="E88" s="39"/>
    </row>
    <row r="89" spans="1:5" hidden="1" x14ac:dyDescent="0.35">
      <c r="A89" s="112"/>
      <c r="B89" s="39"/>
      <c r="C89" s="39"/>
      <c r="D89" s="39"/>
      <c r="E89" s="39"/>
    </row>
    <row r="90" spans="1:5" hidden="1" x14ac:dyDescent="0.35">
      <c r="A90" s="112"/>
      <c r="B90" s="39"/>
      <c r="C90" s="39"/>
      <c r="D90" s="39"/>
      <c r="E90" s="39"/>
    </row>
    <row r="91" spans="1:5" hidden="1" x14ac:dyDescent="0.35">
      <c r="A91" s="112"/>
      <c r="B91" s="39"/>
      <c r="C91" s="39"/>
      <c r="D91" s="39"/>
      <c r="E91" s="39"/>
    </row>
    <row r="92" spans="1:5" hidden="1" x14ac:dyDescent="0.35">
      <c r="A92" s="112"/>
      <c r="B92" s="39"/>
      <c r="C92" s="39"/>
      <c r="D92" s="39"/>
      <c r="E92" s="39"/>
    </row>
    <row r="93" spans="1:5" hidden="1" x14ac:dyDescent="0.35">
      <c r="A93" s="112"/>
      <c r="B93" s="39"/>
      <c r="C93" s="39"/>
      <c r="D93" s="39"/>
      <c r="E93" s="39"/>
    </row>
    <row r="94" spans="1:5" hidden="1" x14ac:dyDescent="0.35">
      <c r="A94" s="112"/>
      <c r="B94" s="39"/>
      <c r="C94" s="39"/>
      <c r="D94" s="39"/>
      <c r="E94" s="39"/>
    </row>
    <row r="95" spans="1:5" hidden="1" x14ac:dyDescent="0.35">
      <c r="A95" s="112"/>
      <c r="B95" s="39"/>
      <c r="C95" s="39"/>
      <c r="D95" s="39"/>
      <c r="E95" s="39"/>
    </row>
    <row r="96" spans="1:5" hidden="1" x14ac:dyDescent="0.35">
      <c r="A96" s="112"/>
      <c r="B96" s="39"/>
      <c r="C96" s="39"/>
      <c r="D96" s="39"/>
      <c r="E96" s="39"/>
    </row>
    <row r="97" spans="1:5" hidden="1" x14ac:dyDescent="0.35">
      <c r="A97" s="112"/>
      <c r="B97" s="39"/>
      <c r="C97" s="39"/>
      <c r="D97" s="39"/>
      <c r="E97" s="39"/>
    </row>
    <row r="98" spans="1:5" hidden="1" x14ac:dyDescent="0.35">
      <c r="A98" s="112"/>
      <c r="B98" s="39"/>
      <c r="C98" s="39"/>
      <c r="D98" s="39"/>
      <c r="E98" s="39"/>
    </row>
    <row r="99" spans="1:5" hidden="1" x14ac:dyDescent="0.35">
      <c r="A99" s="112"/>
      <c r="B99" s="39"/>
      <c r="C99" s="39"/>
      <c r="D99" s="39"/>
      <c r="E99" s="39"/>
    </row>
    <row r="100" spans="1:5" hidden="1" x14ac:dyDescent="0.35">
      <c r="B100" s="39"/>
      <c r="C100" s="39"/>
      <c r="D100" s="39"/>
      <c r="E100" s="39"/>
    </row>
    <row r="101" spans="1:5" hidden="1" x14ac:dyDescent="0.35">
      <c r="B101" s="39"/>
      <c r="C101" s="39"/>
      <c r="D101" s="39"/>
      <c r="E101" s="39"/>
    </row>
    <row r="102" spans="1:5" hidden="1" x14ac:dyDescent="0.35">
      <c r="B102" s="39"/>
      <c r="C102" s="39"/>
      <c r="D102" s="39"/>
      <c r="E102" s="39"/>
    </row>
    <row r="103" spans="1:5" hidden="1" x14ac:dyDescent="0.35">
      <c r="B103" s="39"/>
      <c r="C103" s="39"/>
      <c r="D103" s="39"/>
      <c r="E103" s="39"/>
    </row>
    <row r="104" spans="1:5" hidden="1" x14ac:dyDescent="0.35">
      <c r="B104" s="39"/>
      <c r="C104" s="39"/>
      <c r="D104" s="39"/>
      <c r="E104" s="39"/>
    </row>
    <row r="105" spans="1:5" hidden="1" x14ac:dyDescent="0.35">
      <c r="B105" s="39"/>
      <c r="C105" s="39"/>
      <c r="D105" s="39"/>
      <c r="E105" s="39"/>
    </row>
    <row r="106" spans="1:5" hidden="1" x14ac:dyDescent="0.35">
      <c r="B106" s="39"/>
      <c r="C106" s="39"/>
      <c r="D106" s="39"/>
      <c r="E106" s="39"/>
    </row>
    <row r="107" spans="1:5" hidden="1" x14ac:dyDescent="0.35">
      <c r="B107" s="39"/>
      <c r="C107" s="39"/>
      <c r="D107" s="39"/>
      <c r="E107" s="39"/>
    </row>
    <row r="108" spans="1:5" hidden="1" x14ac:dyDescent="0.35">
      <c r="B108" s="39"/>
      <c r="C108" s="39"/>
      <c r="D108" s="39"/>
      <c r="E108" s="39"/>
    </row>
    <row r="109" spans="1:5" hidden="1" x14ac:dyDescent="0.35">
      <c r="B109" s="39"/>
      <c r="C109" s="39"/>
      <c r="D109" s="39"/>
      <c r="E109" s="39"/>
    </row>
    <row r="110" spans="1:5" hidden="1" x14ac:dyDescent="0.35">
      <c r="B110" s="39"/>
      <c r="C110" s="39"/>
      <c r="D110" s="39"/>
      <c r="E110" s="39"/>
    </row>
    <row r="111" spans="1:5" hidden="1" x14ac:dyDescent="0.35">
      <c r="B111" s="39"/>
      <c r="C111" s="39"/>
      <c r="D111" s="39"/>
      <c r="E111" s="39"/>
    </row>
    <row r="112" spans="1:5" hidden="1" x14ac:dyDescent="0.35">
      <c r="B112" s="39"/>
      <c r="C112" s="39"/>
      <c r="D112" s="39"/>
      <c r="E112" s="39"/>
    </row>
    <row r="113" spans="2:7" hidden="1" x14ac:dyDescent="0.35">
      <c r="B113" s="39"/>
      <c r="C113" s="39"/>
      <c r="D113" s="39"/>
      <c r="E113" s="39"/>
    </row>
    <row r="114" spans="2:7" hidden="1" x14ac:dyDescent="0.35">
      <c r="B114" s="39"/>
      <c r="C114" s="39"/>
      <c r="D114" s="39"/>
      <c r="E114" s="39"/>
    </row>
    <row r="115" spans="2:7" hidden="1" x14ac:dyDescent="0.35">
      <c r="B115" s="39"/>
      <c r="C115" s="39"/>
      <c r="D115" s="39"/>
      <c r="E115" s="39"/>
    </row>
    <row r="117" spans="2:7" hidden="1" x14ac:dyDescent="0.35">
      <c r="F117" s="103"/>
      <c r="G117" s="103"/>
    </row>
  </sheetData>
  <mergeCells count="13">
    <mergeCell ref="A1:G1"/>
    <mergeCell ref="A2:G2"/>
    <mergeCell ref="B10:E10"/>
    <mergeCell ref="A3:A4"/>
    <mergeCell ref="B3:E4"/>
    <mergeCell ref="F3:G3"/>
    <mergeCell ref="B11:E11"/>
    <mergeCell ref="B12:E12"/>
    <mergeCell ref="B5:E5"/>
    <mergeCell ref="B6:E6"/>
    <mergeCell ref="B7:E7"/>
    <mergeCell ref="B8:E8"/>
    <mergeCell ref="B9:E9"/>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E116"/>
  <sheetViews>
    <sheetView showGridLines="0" topLeftCell="A10" zoomScale="80" zoomScaleNormal="80" workbookViewId="0">
      <selection activeCell="D10" sqref="D10"/>
    </sheetView>
  </sheetViews>
  <sheetFormatPr baseColWidth="10" defaultColWidth="11.453125" defaultRowHeight="14" zeroHeight="1" x14ac:dyDescent="0.35"/>
  <cols>
    <col min="1" max="1" width="88" style="24" customWidth="1"/>
    <col min="2" max="2" width="25.7265625" style="109" customWidth="1"/>
    <col min="3" max="3" width="57" style="5" customWidth="1"/>
    <col min="4" max="4" width="17.54296875" style="5" customWidth="1"/>
    <col min="5" max="256" width="11.453125" style="24" customWidth="1"/>
    <col min="257" max="16384" width="11.453125" style="24"/>
  </cols>
  <sheetData>
    <row r="1" spans="1:5" ht="34.5" customHeight="1" x14ac:dyDescent="0.35">
      <c r="A1" s="311" t="s">
        <v>104</v>
      </c>
      <c r="B1" s="311"/>
      <c r="C1" s="311"/>
      <c r="D1" s="311"/>
    </row>
    <row r="2" spans="1:5" ht="20.25" customHeight="1" x14ac:dyDescent="0.35">
      <c r="A2" s="311" t="s">
        <v>294</v>
      </c>
      <c r="B2" s="311"/>
      <c r="C2" s="311"/>
      <c r="D2" s="311"/>
    </row>
    <row r="3" spans="1:5" ht="45" customHeight="1" x14ac:dyDescent="0.35">
      <c r="A3" s="321" t="s">
        <v>1</v>
      </c>
      <c r="B3" s="321" t="s">
        <v>2</v>
      </c>
      <c r="C3" s="331" t="s">
        <v>293</v>
      </c>
      <c r="D3" s="332"/>
    </row>
    <row r="4" spans="1:5" ht="52.5" customHeight="1" x14ac:dyDescent="0.35">
      <c r="A4" s="322"/>
      <c r="B4" s="322"/>
      <c r="C4" s="157" t="s">
        <v>257</v>
      </c>
      <c r="D4" s="157" t="s">
        <v>280</v>
      </c>
    </row>
    <row r="5" spans="1:5" ht="90.4" customHeight="1" x14ac:dyDescent="0.35">
      <c r="A5" s="124" t="s">
        <v>203</v>
      </c>
      <c r="B5" s="90">
        <v>90</v>
      </c>
      <c r="C5" s="89" t="s">
        <v>313</v>
      </c>
      <c r="D5" s="90">
        <v>90</v>
      </c>
    </row>
    <row r="6" spans="1:5" s="116" customFormat="1" ht="75.400000000000006" customHeight="1" x14ac:dyDescent="0.35">
      <c r="A6" s="125" t="s">
        <v>204</v>
      </c>
      <c r="B6" s="115">
        <v>10</v>
      </c>
      <c r="C6" s="89" t="s">
        <v>314</v>
      </c>
      <c r="D6" s="90">
        <v>10</v>
      </c>
    </row>
    <row r="7" spans="1:5" ht="104.25" customHeight="1" x14ac:dyDescent="0.35">
      <c r="A7" s="125" t="s">
        <v>250</v>
      </c>
      <c r="B7" s="115">
        <v>100</v>
      </c>
      <c r="C7" s="89" t="s">
        <v>315</v>
      </c>
      <c r="D7" s="90">
        <v>100</v>
      </c>
    </row>
    <row r="8" spans="1:5" ht="126.75" customHeight="1" x14ac:dyDescent="0.35">
      <c r="A8" s="125" t="s">
        <v>249</v>
      </c>
      <c r="B8" s="115">
        <v>70</v>
      </c>
      <c r="C8" s="89" t="s">
        <v>316</v>
      </c>
      <c r="D8" s="90">
        <v>70</v>
      </c>
    </row>
    <row r="9" spans="1:5" s="120" customFormat="1" ht="121.5" customHeight="1" x14ac:dyDescent="0.35">
      <c r="A9" s="125" t="s">
        <v>206</v>
      </c>
      <c r="B9" s="115">
        <v>20</v>
      </c>
      <c r="C9" s="89" t="s">
        <v>317</v>
      </c>
      <c r="D9" s="90">
        <v>0</v>
      </c>
      <c r="E9" s="119"/>
    </row>
    <row r="10" spans="1:5" s="120" customFormat="1" ht="324.75" customHeight="1" x14ac:dyDescent="0.35">
      <c r="A10" s="125" t="s">
        <v>207</v>
      </c>
      <c r="B10" s="90">
        <v>10</v>
      </c>
      <c r="C10" s="89" t="s">
        <v>318</v>
      </c>
      <c r="D10" s="90">
        <v>10</v>
      </c>
    </row>
    <row r="11" spans="1:5" s="118" customFormat="1" ht="27.4" customHeight="1" x14ac:dyDescent="0.35">
      <c r="A11" s="121" t="s">
        <v>51</v>
      </c>
      <c r="B11" s="122">
        <f>SUM(B5:B10)</f>
        <v>300</v>
      </c>
      <c r="C11" s="123"/>
      <c r="D11" s="105">
        <f>SUM(D5:D10)</f>
        <v>280</v>
      </c>
    </row>
    <row r="16" spans="1:5" x14ac:dyDescent="0.35"/>
    <row r="112" x14ac:dyDescent="0.35"/>
    <row r="116" spans="3:4" hidden="1" x14ac:dyDescent="0.35">
      <c r="C116" s="103"/>
      <c r="D116" s="103"/>
    </row>
  </sheetData>
  <mergeCells count="5">
    <mergeCell ref="A1:D1"/>
    <mergeCell ref="A2:D2"/>
    <mergeCell ref="A3:A4"/>
    <mergeCell ref="B3:B4"/>
    <mergeCell ref="C3:D3"/>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4"/>
  <sheetViews>
    <sheetView showGridLines="0" zoomScale="80" zoomScaleNormal="80" workbookViewId="0">
      <selection activeCell="G9" sqref="G9"/>
    </sheetView>
  </sheetViews>
  <sheetFormatPr baseColWidth="10" defaultColWidth="11.453125" defaultRowHeight="14" zeroHeight="1" x14ac:dyDescent="0.35"/>
  <cols>
    <col min="1" max="1" width="85.7265625" style="24" customWidth="1"/>
    <col min="2" max="5" width="6.26953125" style="109" customWidth="1"/>
    <col min="6" max="6" width="35.1796875" style="5" bestFit="1" customWidth="1"/>
    <col min="7" max="7" width="15.54296875" style="5" customWidth="1"/>
    <col min="8" max="8" width="1.7265625" style="23" hidden="1" customWidth="1"/>
    <col min="9" max="9" width="12.7265625" style="24" hidden="1" customWidth="1"/>
    <col min="10" max="256" width="0" style="24" hidden="1" customWidth="1"/>
    <col min="257" max="16384" width="11.453125" style="24"/>
  </cols>
  <sheetData>
    <row r="1" spans="1:7" ht="58.5" customHeight="1" x14ac:dyDescent="0.35">
      <c r="A1" s="339" t="s">
        <v>173</v>
      </c>
      <c r="B1" s="339"/>
      <c r="C1" s="339"/>
      <c r="D1" s="339"/>
      <c r="E1" s="339"/>
      <c r="F1" s="339"/>
      <c r="G1" s="339"/>
    </row>
    <row r="2" spans="1:7" ht="33" customHeight="1" x14ac:dyDescent="0.35">
      <c r="A2" s="350" t="s">
        <v>295</v>
      </c>
      <c r="B2" s="350"/>
      <c r="C2" s="350"/>
      <c r="D2" s="350"/>
      <c r="E2" s="350"/>
      <c r="F2" s="350"/>
      <c r="G2" s="350"/>
    </row>
    <row r="3" spans="1:7" ht="39.75" customHeight="1" x14ac:dyDescent="0.35">
      <c r="A3" s="340" t="s">
        <v>0</v>
      </c>
      <c r="B3" s="340"/>
      <c r="C3" s="340"/>
      <c r="D3" s="340"/>
      <c r="E3" s="340"/>
      <c r="F3" s="341" t="s">
        <v>293</v>
      </c>
      <c r="G3" s="342"/>
    </row>
    <row r="4" spans="1:7" ht="52.15" customHeight="1" x14ac:dyDescent="0.35">
      <c r="A4" s="343" t="s">
        <v>155</v>
      </c>
      <c r="B4" s="344"/>
      <c r="C4" s="344"/>
      <c r="D4" s="344"/>
      <c r="E4" s="345"/>
      <c r="F4" s="157" t="s">
        <v>257</v>
      </c>
      <c r="G4" s="157" t="s">
        <v>280</v>
      </c>
    </row>
    <row r="5" spans="1:7" ht="15" customHeight="1" x14ac:dyDescent="0.35">
      <c r="A5" s="50" t="s">
        <v>1</v>
      </c>
      <c r="B5" s="346"/>
      <c r="C5" s="346"/>
      <c r="D5" s="346"/>
      <c r="E5" s="346"/>
      <c r="F5" s="89"/>
      <c r="G5" s="115"/>
    </row>
    <row r="6" spans="1:7" ht="42" x14ac:dyDescent="0.35">
      <c r="A6" s="124" t="s">
        <v>208</v>
      </c>
      <c r="B6" s="333">
        <v>100</v>
      </c>
      <c r="C6" s="334"/>
      <c r="D6" s="333"/>
      <c r="E6" s="333"/>
      <c r="F6" s="89" t="s">
        <v>319</v>
      </c>
      <c r="G6" s="90">
        <v>100</v>
      </c>
    </row>
    <row r="7" spans="1:7" ht="42" x14ac:dyDescent="0.35">
      <c r="A7" s="124" t="s">
        <v>209</v>
      </c>
      <c r="B7" s="347">
        <v>100</v>
      </c>
      <c r="C7" s="348"/>
      <c r="D7" s="348"/>
      <c r="E7" s="349"/>
      <c r="F7" s="89" t="s">
        <v>320</v>
      </c>
      <c r="G7" s="90">
        <v>100</v>
      </c>
    </row>
    <row r="8" spans="1:7" ht="42" x14ac:dyDescent="0.35">
      <c r="A8" s="124" t="s">
        <v>210</v>
      </c>
      <c r="B8" s="333">
        <v>100</v>
      </c>
      <c r="C8" s="334"/>
      <c r="D8" s="333"/>
      <c r="E8" s="333"/>
      <c r="F8" s="89" t="s">
        <v>306</v>
      </c>
      <c r="G8" s="90">
        <v>0</v>
      </c>
    </row>
    <row r="9" spans="1:7" ht="25.9" customHeight="1" x14ac:dyDescent="0.35">
      <c r="A9" s="80" t="s">
        <v>174</v>
      </c>
      <c r="B9" s="335">
        <f>SUM(B6:E8)</f>
        <v>300</v>
      </c>
      <c r="C9" s="336"/>
      <c r="D9" s="337"/>
      <c r="E9" s="338"/>
      <c r="F9" s="123"/>
      <c r="G9" s="105">
        <f>SUM(G5:G8)</f>
        <v>200</v>
      </c>
    </row>
    <row r="10" spans="1:7" ht="15" hidden="1" x14ac:dyDescent="0.35">
      <c r="C10" s="110"/>
    </row>
    <row r="11" spans="1:7" ht="15" hidden="1" x14ac:dyDescent="0.35">
      <c r="C11" s="110"/>
    </row>
    <row r="12" spans="1:7" ht="15" hidden="1" x14ac:dyDescent="0.35">
      <c r="C12" s="110"/>
    </row>
    <row r="13" spans="1:7" ht="15" hidden="1" x14ac:dyDescent="0.35">
      <c r="C13" s="110"/>
    </row>
    <row r="17" x14ac:dyDescent="0.35"/>
    <row r="97" x14ac:dyDescent="0.35"/>
    <row r="113" spans="6:7" hidden="1" x14ac:dyDescent="0.35">
      <c r="F113" s="103"/>
      <c r="G113" s="103"/>
    </row>
    <row r="114" spans="6:7" x14ac:dyDescent="0.35"/>
  </sheetData>
  <mergeCells count="10">
    <mergeCell ref="B6:E6"/>
    <mergeCell ref="B8:E8"/>
    <mergeCell ref="B9:E9"/>
    <mergeCell ref="A1:G1"/>
    <mergeCell ref="A3:E3"/>
    <mergeCell ref="F3:G3"/>
    <mergeCell ref="A4:E4"/>
    <mergeCell ref="B5:E5"/>
    <mergeCell ref="B7:E7"/>
    <mergeCell ref="A2:G2"/>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5"/>
  <sheetViews>
    <sheetView showGridLines="0" topLeftCell="A27" zoomScale="80" zoomScaleNormal="80" workbookViewId="0">
      <selection activeCell="D30" sqref="D30"/>
    </sheetView>
  </sheetViews>
  <sheetFormatPr baseColWidth="10" defaultColWidth="11.453125" defaultRowHeight="14" zeroHeight="1" x14ac:dyDescent="0.35"/>
  <cols>
    <col min="1" max="1" width="102.26953125" style="130" customWidth="1"/>
    <col min="2" max="2" width="27.7265625" style="130" customWidth="1"/>
    <col min="3" max="3" width="35.1796875" style="5" bestFit="1" customWidth="1"/>
    <col min="4" max="4" width="15.54296875" style="5" customWidth="1"/>
    <col min="5" max="256" width="0" style="130" hidden="1" customWidth="1"/>
    <col min="257" max="16384" width="11.453125" style="130"/>
  </cols>
  <sheetData>
    <row r="1" spans="1:4" s="5" customFormat="1" ht="46.5" customHeight="1" x14ac:dyDescent="0.35">
      <c r="A1" s="311" t="s">
        <v>105</v>
      </c>
      <c r="B1" s="311"/>
      <c r="C1" s="311"/>
      <c r="D1" s="311"/>
    </row>
    <row r="2" spans="1:4" s="5" customFormat="1" ht="19.5" customHeight="1" x14ac:dyDescent="0.35">
      <c r="A2" s="311" t="s">
        <v>294</v>
      </c>
      <c r="B2" s="311"/>
      <c r="C2" s="311"/>
      <c r="D2" s="311"/>
    </row>
    <row r="3" spans="1:4" s="85" customFormat="1" ht="43.5" customHeight="1" x14ac:dyDescent="0.3">
      <c r="A3" s="127" t="s">
        <v>0</v>
      </c>
      <c r="B3" s="128"/>
      <c r="C3" s="353" t="s">
        <v>293</v>
      </c>
      <c r="D3" s="353"/>
    </row>
    <row r="4" spans="1:4" s="112" customFormat="1" ht="97.5" customHeight="1" thickBot="1" x14ac:dyDescent="0.4">
      <c r="A4" s="135" t="s">
        <v>5</v>
      </c>
      <c r="B4" s="129" t="s">
        <v>67</v>
      </c>
      <c r="C4" s="157" t="s">
        <v>257</v>
      </c>
      <c r="D4" s="157" t="s">
        <v>280</v>
      </c>
    </row>
    <row r="5" spans="1:4" s="112" customFormat="1" ht="81" customHeight="1" x14ac:dyDescent="0.35">
      <c r="A5" s="124" t="s">
        <v>251</v>
      </c>
      <c r="B5" s="354">
        <v>40</v>
      </c>
      <c r="C5" s="362" t="s">
        <v>327</v>
      </c>
      <c r="D5" s="357">
        <v>40</v>
      </c>
    </row>
    <row r="6" spans="1:4" s="112" customFormat="1" ht="42" customHeight="1" x14ac:dyDescent="0.35">
      <c r="A6" s="136" t="s">
        <v>141</v>
      </c>
      <c r="B6" s="355"/>
      <c r="C6" s="363"/>
      <c r="D6" s="358"/>
    </row>
    <row r="7" spans="1:4" s="112" customFormat="1" ht="46.5" customHeight="1" x14ac:dyDescent="0.35">
      <c r="A7" s="136" t="s">
        <v>170</v>
      </c>
      <c r="B7" s="356"/>
      <c r="C7" s="363"/>
      <c r="D7" s="358"/>
    </row>
    <row r="8" spans="1:4" s="112" customFormat="1" ht="75" customHeight="1" x14ac:dyDescent="0.35">
      <c r="A8" s="137" t="s">
        <v>211</v>
      </c>
      <c r="B8" s="38">
        <v>20</v>
      </c>
      <c r="C8" s="173" t="s">
        <v>328</v>
      </c>
      <c r="D8" s="131">
        <v>20</v>
      </c>
    </row>
    <row r="9" spans="1:4" s="112" customFormat="1" ht="60.75" customHeight="1" x14ac:dyDescent="0.35">
      <c r="A9" s="124" t="s">
        <v>226</v>
      </c>
      <c r="B9" s="38">
        <v>20</v>
      </c>
      <c r="C9" s="173" t="s">
        <v>318</v>
      </c>
      <c r="D9" s="131">
        <v>20</v>
      </c>
    </row>
    <row r="10" spans="1:4" s="112" customFormat="1" ht="45.75" customHeight="1" x14ac:dyDescent="0.35">
      <c r="A10" s="124" t="s">
        <v>212</v>
      </c>
      <c r="B10" s="132">
        <v>20</v>
      </c>
      <c r="C10" s="173" t="s">
        <v>329</v>
      </c>
      <c r="D10" s="131">
        <v>20</v>
      </c>
    </row>
    <row r="11" spans="1:4" s="112" customFormat="1" ht="45.75" customHeight="1" x14ac:dyDescent="0.35">
      <c r="A11" s="124" t="s">
        <v>213</v>
      </c>
      <c r="B11" s="132">
        <v>20</v>
      </c>
      <c r="C11" s="173" t="s">
        <v>329</v>
      </c>
      <c r="D11" s="131">
        <v>20</v>
      </c>
    </row>
    <row r="12" spans="1:4" s="112" customFormat="1" ht="55.5" customHeight="1" x14ac:dyDescent="0.35">
      <c r="A12" s="137" t="s">
        <v>214</v>
      </c>
      <c r="B12" s="132">
        <v>20</v>
      </c>
      <c r="C12" s="174" t="s">
        <v>330</v>
      </c>
      <c r="D12" s="131">
        <v>20</v>
      </c>
    </row>
    <row r="13" spans="1:4" s="112" customFormat="1" ht="29.25" customHeight="1" x14ac:dyDescent="0.35">
      <c r="A13" s="124" t="s">
        <v>175</v>
      </c>
      <c r="B13" s="359">
        <v>20</v>
      </c>
      <c r="C13" s="364" t="s">
        <v>331</v>
      </c>
      <c r="D13" s="334">
        <v>20</v>
      </c>
    </row>
    <row r="14" spans="1:4" s="112" customFormat="1" ht="54" customHeight="1" x14ac:dyDescent="0.35">
      <c r="A14" s="136" t="s">
        <v>63</v>
      </c>
      <c r="B14" s="359"/>
      <c r="C14" s="364"/>
      <c r="D14" s="334"/>
    </row>
    <row r="15" spans="1:4" s="112" customFormat="1" ht="72" customHeight="1" x14ac:dyDescent="0.35">
      <c r="A15" s="136" t="s">
        <v>142</v>
      </c>
      <c r="B15" s="359"/>
      <c r="C15" s="364"/>
      <c r="D15" s="334"/>
    </row>
    <row r="16" spans="1:4" s="112" customFormat="1" ht="84" customHeight="1" x14ac:dyDescent="0.35">
      <c r="A16" s="136" t="s">
        <v>64</v>
      </c>
      <c r="B16" s="359"/>
      <c r="C16" s="364"/>
      <c r="D16" s="334"/>
    </row>
    <row r="17" spans="1:4" s="112" customFormat="1" ht="56" x14ac:dyDescent="0.35">
      <c r="A17" s="136" t="s">
        <v>65</v>
      </c>
      <c r="B17" s="359"/>
      <c r="C17" s="364"/>
      <c r="D17" s="334"/>
    </row>
    <row r="18" spans="1:4" s="112" customFormat="1" ht="90.75" customHeight="1" x14ac:dyDescent="0.35">
      <c r="A18" s="142" t="s">
        <v>66</v>
      </c>
      <c r="B18" s="359"/>
      <c r="C18" s="364"/>
      <c r="D18" s="334"/>
    </row>
    <row r="19" spans="1:4" s="112" customFormat="1" ht="13.9" customHeight="1" x14ac:dyDescent="0.35">
      <c r="A19" s="144" t="s">
        <v>100</v>
      </c>
      <c r="B19" s="349">
        <v>20</v>
      </c>
      <c r="C19" s="364" t="s">
        <v>332</v>
      </c>
      <c r="D19" s="360">
        <v>20</v>
      </c>
    </row>
    <row r="20" spans="1:4" s="112" customFormat="1" ht="41.65" customHeight="1" x14ac:dyDescent="0.35">
      <c r="A20" s="143" t="s">
        <v>101</v>
      </c>
      <c r="B20" s="349"/>
      <c r="C20" s="364"/>
      <c r="D20" s="361"/>
    </row>
    <row r="21" spans="1:4" s="112" customFormat="1" ht="60" customHeight="1" x14ac:dyDescent="0.35">
      <c r="A21" s="143" t="s">
        <v>215</v>
      </c>
      <c r="B21" s="351">
        <v>20</v>
      </c>
      <c r="C21" s="363" t="s">
        <v>307</v>
      </c>
      <c r="D21" s="334">
        <v>20</v>
      </c>
    </row>
    <row r="22" spans="1:4" s="112" customFormat="1" ht="111.4" customHeight="1" x14ac:dyDescent="0.35">
      <c r="A22" s="138" t="s">
        <v>61</v>
      </c>
      <c r="B22" s="351"/>
      <c r="C22" s="363"/>
      <c r="D22" s="334"/>
    </row>
    <row r="23" spans="1:4" s="112" customFormat="1" ht="75" customHeight="1" x14ac:dyDescent="0.35">
      <c r="A23" s="136" t="s">
        <v>99</v>
      </c>
      <c r="B23" s="351"/>
      <c r="C23" s="363"/>
      <c r="D23" s="334"/>
    </row>
    <row r="24" spans="1:4" s="112" customFormat="1" ht="99" customHeight="1" x14ac:dyDescent="0.35">
      <c r="A24" s="138" t="s">
        <v>62</v>
      </c>
      <c r="B24" s="352"/>
      <c r="C24" s="365"/>
      <c r="D24" s="334"/>
    </row>
    <row r="25" spans="1:4" s="112" customFormat="1" ht="93" customHeight="1" x14ac:dyDescent="0.35">
      <c r="A25" s="124" t="s">
        <v>205</v>
      </c>
      <c r="B25" s="133">
        <v>20</v>
      </c>
      <c r="C25" s="173" t="s">
        <v>333</v>
      </c>
      <c r="D25" s="131">
        <v>20</v>
      </c>
    </row>
    <row r="26" spans="1:4" s="117" customFormat="1" ht="71.25" customHeight="1" x14ac:dyDescent="0.25">
      <c r="A26" s="124" t="s">
        <v>216</v>
      </c>
      <c r="B26" s="133">
        <v>20</v>
      </c>
      <c r="C26" s="173" t="s">
        <v>307</v>
      </c>
      <c r="D26" s="131">
        <v>20</v>
      </c>
    </row>
    <row r="27" spans="1:4" ht="74.25" customHeight="1" x14ac:dyDescent="0.35">
      <c r="A27" s="124" t="s">
        <v>217</v>
      </c>
      <c r="B27" s="133">
        <v>20</v>
      </c>
      <c r="C27" s="173" t="s">
        <v>334</v>
      </c>
      <c r="D27" s="131">
        <v>20</v>
      </c>
    </row>
    <row r="28" spans="1:4" ht="147.4" customHeight="1" x14ac:dyDescent="0.35">
      <c r="A28" s="124" t="s">
        <v>218</v>
      </c>
      <c r="B28" s="133">
        <v>20</v>
      </c>
      <c r="C28" s="173" t="s">
        <v>307</v>
      </c>
      <c r="D28" s="131">
        <v>20</v>
      </c>
    </row>
    <row r="29" spans="1:4" ht="57.75" customHeight="1" x14ac:dyDescent="0.35">
      <c r="A29" s="139" t="s">
        <v>219</v>
      </c>
      <c r="B29" s="134">
        <v>20</v>
      </c>
      <c r="C29" s="173" t="s">
        <v>335</v>
      </c>
      <c r="D29" s="131">
        <v>20</v>
      </c>
    </row>
    <row r="30" spans="1:4" ht="23.65" customHeight="1" x14ac:dyDescent="0.35">
      <c r="A30" s="140" t="s">
        <v>143</v>
      </c>
      <c r="B30" s="141">
        <f>SUM(B5:B29)</f>
        <v>300</v>
      </c>
      <c r="C30" s="123"/>
      <c r="D30" s="105">
        <f>SUM(D5:D29)</f>
        <v>300</v>
      </c>
    </row>
    <row r="31" spans="1:4" ht="14.25" hidden="1" customHeight="1" x14ac:dyDescent="0.35"/>
    <row r="32" spans="1:4" ht="14.25" hidden="1" customHeight="1" x14ac:dyDescent="0.35"/>
    <row r="33" ht="14.25" hidden="1" customHeight="1" x14ac:dyDescent="0.35"/>
    <row r="34" ht="14.25" hidden="1" customHeight="1" x14ac:dyDescent="0.35"/>
    <row r="35" ht="14.25" hidden="1" customHeight="1" x14ac:dyDescent="0.35"/>
    <row r="48" x14ac:dyDescent="0.35"/>
    <row r="128" x14ac:dyDescent="0.35"/>
    <row r="135" spans="3:4" hidden="1" x14ac:dyDescent="0.35">
      <c r="C135" s="103"/>
      <c r="D135" s="103"/>
    </row>
  </sheetData>
  <mergeCells count="15">
    <mergeCell ref="B21:B24"/>
    <mergeCell ref="A1:D1"/>
    <mergeCell ref="A2:D2"/>
    <mergeCell ref="C3:D3"/>
    <mergeCell ref="B5:B7"/>
    <mergeCell ref="D5:D7"/>
    <mergeCell ref="B13:B18"/>
    <mergeCell ref="B19:B20"/>
    <mergeCell ref="D13:D18"/>
    <mergeCell ref="D19:D20"/>
    <mergeCell ref="D21:D24"/>
    <mergeCell ref="C5:C7"/>
    <mergeCell ref="C19:C20"/>
    <mergeCell ref="C21:C24"/>
    <mergeCell ref="C13:C18"/>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showGridLines="0" topLeftCell="A41" zoomScale="80" zoomScaleNormal="80" workbookViewId="0">
      <selection activeCell="F46" sqref="F46"/>
    </sheetView>
  </sheetViews>
  <sheetFormatPr baseColWidth="10" defaultColWidth="11.453125" defaultRowHeight="14" zeroHeight="1" x14ac:dyDescent="0.35"/>
  <cols>
    <col min="1" max="1" width="71.453125" style="130" customWidth="1"/>
    <col min="2" max="2" width="10.7265625" style="149" customWidth="1"/>
    <col min="3" max="3" width="19.26953125" style="149" customWidth="1"/>
    <col min="4" max="4" width="20" style="130" customWidth="1"/>
    <col min="5" max="5" width="35.1796875" style="130" bestFit="1" customWidth="1"/>
    <col min="6" max="6" width="18" style="130" customWidth="1"/>
    <col min="7" max="8" width="0" style="130" hidden="1" customWidth="1"/>
    <col min="9" max="9" width="23.81640625" style="130" hidden="1" customWidth="1"/>
    <col min="10" max="256" width="0" style="130" hidden="1" customWidth="1"/>
    <col min="257" max="16384" width="11.453125" style="130"/>
  </cols>
  <sheetData>
    <row r="1" spans="1:6" s="5" customFormat="1" ht="46.5" customHeight="1" x14ac:dyDescent="0.35">
      <c r="A1" s="311" t="s">
        <v>106</v>
      </c>
      <c r="B1" s="311"/>
      <c r="C1" s="311"/>
      <c r="D1" s="311"/>
      <c r="E1" s="311"/>
      <c r="F1" s="311"/>
    </row>
    <row r="2" spans="1:6" s="5" customFormat="1" ht="19.5" customHeight="1" x14ac:dyDescent="0.35">
      <c r="A2" s="311" t="s">
        <v>294</v>
      </c>
      <c r="B2" s="311"/>
      <c r="C2" s="311"/>
      <c r="D2" s="311"/>
      <c r="E2" s="311"/>
      <c r="F2" s="311"/>
    </row>
    <row r="3" spans="1:6" s="112" customFormat="1" ht="44.25" customHeight="1" x14ac:dyDescent="0.35">
      <c r="A3" s="397" t="s">
        <v>5</v>
      </c>
      <c r="B3" s="397"/>
      <c r="C3" s="397"/>
      <c r="D3" s="396" t="s">
        <v>67</v>
      </c>
      <c r="E3" s="341" t="s">
        <v>293</v>
      </c>
      <c r="F3" s="342"/>
    </row>
    <row r="4" spans="1:6" s="112" customFormat="1" ht="80.25" customHeight="1" x14ac:dyDescent="0.35">
      <c r="A4" s="397"/>
      <c r="B4" s="397"/>
      <c r="C4" s="397"/>
      <c r="D4" s="396"/>
      <c r="E4" s="157" t="s">
        <v>257</v>
      </c>
      <c r="F4" s="159" t="s">
        <v>280</v>
      </c>
    </row>
    <row r="5" spans="1:6" s="112" customFormat="1" ht="44.25" customHeight="1" x14ac:dyDescent="0.35">
      <c r="A5" s="390" t="s">
        <v>252</v>
      </c>
      <c r="B5" s="391"/>
      <c r="C5" s="391"/>
      <c r="D5" s="388">
        <v>120</v>
      </c>
      <c r="E5" s="398" t="s">
        <v>321</v>
      </c>
      <c r="F5" s="380">
        <v>120</v>
      </c>
    </row>
    <row r="6" spans="1:6" s="112" customFormat="1" ht="27.75" customHeight="1" x14ac:dyDescent="0.35">
      <c r="A6" s="391" t="s">
        <v>72</v>
      </c>
      <c r="B6" s="391"/>
      <c r="C6" s="146" t="s">
        <v>73</v>
      </c>
      <c r="D6" s="388"/>
      <c r="E6" s="398"/>
      <c r="F6" s="380"/>
    </row>
    <row r="7" spans="1:6" s="112" customFormat="1" ht="44.25" customHeight="1" x14ac:dyDescent="0.35">
      <c r="A7" s="392" t="s">
        <v>80</v>
      </c>
      <c r="B7" s="392"/>
      <c r="C7" s="146" t="s">
        <v>14</v>
      </c>
      <c r="D7" s="388"/>
      <c r="E7" s="398"/>
      <c r="F7" s="380"/>
    </row>
    <row r="8" spans="1:6" s="112" customFormat="1" ht="44.25" customHeight="1" x14ac:dyDescent="0.35">
      <c r="A8" s="392" t="s">
        <v>146</v>
      </c>
      <c r="B8" s="392"/>
      <c r="C8" s="146" t="s">
        <v>12</v>
      </c>
      <c r="D8" s="388"/>
      <c r="E8" s="398"/>
      <c r="F8" s="380"/>
    </row>
    <row r="9" spans="1:6" s="112" customFormat="1" ht="44.25" customHeight="1" x14ac:dyDescent="0.35">
      <c r="A9" s="392" t="s">
        <v>83</v>
      </c>
      <c r="B9" s="392"/>
      <c r="C9" s="146" t="s">
        <v>11</v>
      </c>
      <c r="D9" s="388"/>
      <c r="E9" s="398"/>
      <c r="F9" s="380"/>
    </row>
    <row r="10" spans="1:6" s="112" customFormat="1" ht="44.25" customHeight="1" x14ac:dyDescent="0.35">
      <c r="A10" s="392" t="s">
        <v>84</v>
      </c>
      <c r="B10" s="392"/>
      <c r="C10" s="146" t="s">
        <v>40</v>
      </c>
      <c r="D10" s="388"/>
      <c r="E10" s="398"/>
      <c r="F10" s="380"/>
    </row>
    <row r="11" spans="1:6" s="112" customFormat="1" ht="39" customHeight="1" x14ac:dyDescent="0.35">
      <c r="A11" s="392" t="s">
        <v>86</v>
      </c>
      <c r="B11" s="392"/>
      <c r="C11" s="146" t="s">
        <v>13</v>
      </c>
      <c r="D11" s="388"/>
      <c r="E11" s="398"/>
      <c r="F11" s="380"/>
    </row>
    <row r="12" spans="1:6" s="112" customFormat="1" ht="38.25" customHeight="1" x14ac:dyDescent="0.35">
      <c r="A12" s="392" t="s">
        <v>87</v>
      </c>
      <c r="B12" s="392"/>
      <c r="C12" s="146" t="s">
        <v>39</v>
      </c>
      <c r="D12" s="388"/>
      <c r="E12" s="398"/>
      <c r="F12" s="380"/>
    </row>
    <row r="13" spans="1:6" s="112" customFormat="1" ht="44.25" customHeight="1" x14ac:dyDescent="0.35">
      <c r="A13" s="392" t="s">
        <v>75</v>
      </c>
      <c r="B13" s="392"/>
      <c r="C13" s="146" t="s">
        <v>36</v>
      </c>
      <c r="D13" s="388"/>
      <c r="E13" s="398"/>
      <c r="F13" s="380"/>
    </row>
    <row r="14" spans="1:6" s="112" customFormat="1" ht="44.25" customHeight="1" x14ac:dyDescent="0.35">
      <c r="A14" s="392" t="s">
        <v>76</v>
      </c>
      <c r="B14" s="392"/>
      <c r="C14" s="146" t="s">
        <v>78</v>
      </c>
      <c r="D14" s="388"/>
      <c r="E14" s="398"/>
      <c r="F14" s="380"/>
    </row>
    <row r="15" spans="1:6" s="112" customFormat="1" ht="44.25" customHeight="1" x14ac:dyDescent="0.35">
      <c r="A15" s="392" t="s">
        <v>77</v>
      </c>
      <c r="B15" s="392"/>
      <c r="C15" s="146" t="s">
        <v>112</v>
      </c>
      <c r="D15" s="388"/>
      <c r="E15" s="398"/>
      <c r="F15" s="380"/>
    </row>
    <row r="16" spans="1:6" s="112" customFormat="1" ht="44.25" customHeight="1" x14ac:dyDescent="0.35">
      <c r="A16" s="392" t="s">
        <v>147</v>
      </c>
      <c r="B16" s="392"/>
      <c r="C16" s="146" t="s">
        <v>254</v>
      </c>
      <c r="D16" s="388"/>
      <c r="E16" s="398"/>
      <c r="F16" s="380"/>
    </row>
    <row r="17" spans="1:9" s="112" customFormat="1" ht="44.25" customHeight="1" x14ac:dyDescent="0.35">
      <c r="A17" s="390" t="s">
        <v>253</v>
      </c>
      <c r="B17" s="391"/>
      <c r="C17" s="391"/>
      <c r="D17" s="388">
        <v>50</v>
      </c>
      <c r="E17" s="381" t="s">
        <v>322</v>
      </c>
      <c r="F17" s="380">
        <v>50</v>
      </c>
    </row>
    <row r="18" spans="1:9" s="112" customFormat="1" ht="44.25" customHeight="1" x14ac:dyDescent="0.35">
      <c r="A18" s="395" t="s">
        <v>79</v>
      </c>
      <c r="B18" s="395"/>
      <c r="C18" s="146" t="s">
        <v>73</v>
      </c>
      <c r="D18" s="388"/>
      <c r="E18" s="381"/>
      <c r="F18" s="380"/>
    </row>
    <row r="19" spans="1:9" s="112" customFormat="1" ht="32.25" customHeight="1" x14ac:dyDescent="0.35">
      <c r="A19" s="389" t="s">
        <v>148</v>
      </c>
      <c r="B19" s="389"/>
      <c r="C19" s="146" t="s">
        <v>81</v>
      </c>
      <c r="D19" s="388"/>
      <c r="E19" s="381"/>
      <c r="F19" s="380"/>
    </row>
    <row r="20" spans="1:9" s="112" customFormat="1" ht="60" customHeight="1" x14ac:dyDescent="0.35">
      <c r="A20" s="389" t="s">
        <v>149</v>
      </c>
      <c r="B20" s="389"/>
      <c r="C20" s="146" t="s">
        <v>82</v>
      </c>
      <c r="D20" s="388"/>
      <c r="E20" s="381"/>
      <c r="F20" s="380"/>
      <c r="I20" s="147"/>
    </row>
    <row r="21" spans="1:9" s="112" customFormat="1" ht="40.5" customHeight="1" x14ac:dyDescent="0.35">
      <c r="A21" s="389" t="s">
        <v>150</v>
      </c>
      <c r="B21" s="389"/>
      <c r="C21" s="146" t="s">
        <v>15</v>
      </c>
      <c r="D21" s="388"/>
      <c r="E21" s="381"/>
      <c r="F21" s="380"/>
      <c r="I21" s="147"/>
    </row>
    <row r="22" spans="1:9" s="112" customFormat="1" ht="51" customHeight="1" x14ac:dyDescent="0.35">
      <c r="A22" s="389" t="s">
        <v>151</v>
      </c>
      <c r="B22" s="389"/>
      <c r="C22" s="146" t="s">
        <v>85</v>
      </c>
      <c r="D22" s="388"/>
      <c r="E22" s="381"/>
      <c r="F22" s="380"/>
      <c r="I22" s="147"/>
    </row>
    <row r="23" spans="1:9" s="112" customFormat="1" ht="51" customHeight="1" x14ac:dyDescent="0.35">
      <c r="A23" s="389" t="s">
        <v>152</v>
      </c>
      <c r="B23" s="389"/>
      <c r="C23" s="146" t="s">
        <v>14</v>
      </c>
      <c r="D23" s="388"/>
      <c r="E23" s="381"/>
      <c r="F23" s="380"/>
      <c r="I23" s="147"/>
    </row>
    <row r="24" spans="1:9" s="112" customFormat="1" ht="51" customHeight="1" x14ac:dyDescent="0.35">
      <c r="A24" s="389" t="s">
        <v>153</v>
      </c>
      <c r="B24" s="389"/>
      <c r="C24" s="146" t="s">
        <v>88</v>
      </c>
      <c r="D24" s="388"/>
      <c r="E24" s="381"/>
      <c r="F24" s="380"/>
    </row>
    <row r="25" spans="1:9" s="112" customFormat="1" ht="51" customHeight="1" x14ac:dyDescent="0.35">
      <c r="A25" s="389" t="s">
        <v>74</v>
      </c>
      <c r="B25" s="389"/>
      <c r="C25" s="146" t="s">
        <v>89</v>
      </c>
      <c r="D25" s="388"/>
      <c r="E25" s="381"/>
      <c r="F25" s="380"/>
    </row>
    <row r="26" spans="1:9" s="112" customFormat="1" ht="51" customHeight="1" x14ac:dyDescent="0.35">
      <c r="A26" s="389" t="s">
        <v>84</v>
      </c>
      <c r="B26" s="389"/>
      <c r="C26" s="146" t="s">
        <v>12</v>
      </c>
      <c r="D26" s="388"/>
      <c r="E26" s="381"/>
      <c r="F26" s="380"/>
    </row>
    <row r="27" spans="1:9" s="112" customFormat="1" ht="51" customHeight="1" x14ac:dyDescent="0.35">
      <c r="A27" s="389" t="s">
        <v>86</v>
      </c>
      <c r="B27" s="389"/>
      <c r="C27" s="146" t="s">
        <v>41</v>
      </c>
      <c r="D27" s="388"/>
      <c r="E27" s="381"/>
      <c r="F27" s="380"/>
    </row>
    <row r="28" spans="1:9" s="112" customFormat="1" ht="51" customHeight="1" x14ac:dyDescent="0.35">
      <c r="A28" s="389" t="s">
        <v>75</v>
      </c>
      <c r="B28" s="389"/>
      <c r="C28" s="146" t="s">
        <v>13</v>
      </c>
      <c r="D28" s="388"/>
      <c r="E28" s="381"/>
      <c r="F28" s="380"/>
    </row>
    <row r="29" spans="1:9" s="112" customFormat="1" ht="53.25" customHeight="1" x14ac:dyDescent="0.35">
      <c r="A29" s="390" t="s">
        <v>220</v>
      </c>
      <c r="B29" s="390"/>
      <c r="C29" s="390"/>
      <c r="D29" s="388">
        <v>30</v>
      </c>
      <c r="E29" s="381" t="s">
        <v>323</v>
      </c>
      <c r="F29" s="380">
        <v>30</v>
      </c>
    </row>
    <row r="30" spans="1:9" s="112" customFormat="1" ht="24" customHeight="1" x14ac:dyDescent="0.35">
      <c r="A30" s="391" t="s">
        <v>90</v>
      </c>
      <c r="B30" s="391"/>
      <c r="C30" s="146" t="s">
        <v>73</v>
      </c>
      <c r="D30" s="388"/>
      <c r="E30" s="381"/>
      <c r="F30" s="380"/>
    </row>
    <row r="31" spans="1:9" s="112" customFormat="1" ht="30.75" customHeight="1" x14ac:dyDescent="0.35">
      <c r="A31" s="392" t="s">
        <v>91</v>
      </c>
      <c r="B31" s="392"/>
      <c r="C31" s="146" t="s">
        <v>15</v>
      </c>
      <c r="D31" s="388"/>
      <c r="E31" s="381"/>
      <c r="F31" s="380"/>
    </row>
    <row r="32" spans="1:9" s="112" customFormat="1" ht="32.25" customHeight="1" x14ac:dyDescent="0.35">
      <c r="A32" s="392" t="s">
        <v>92</v>
      </c>
      <c r="B32" s="392"/>
      <c r="C32" s="146" t="s">
        <v>14</v>
      </c>
      <c r="D32" s="388"/>
      <c r="E32" s="381"/>
      <c r="F32" s="380"/>
    </row>
    <row r="33" spans="1:6" s="112" customFormat="1" ht="33" customHeight="1" x14ac:dyDescent="0.35">
      <c r="A33" s="392" t="s">
        <v>93</v>
      </c>
      <c r="B33" s="392"/>
      <c r="C33" s="146" t="s">
        <v>12</v>
      </c>
      <c r="D33" s="388"/>
      <c r="E33" s="381"/>
      <c r="F33" s="380"/>
    </row>
    <row r="34" spans="1:6" s="112" customFormat="1" ht="33.75" customHeight="1" x14ac:dyDescent="0.35">
      <c r="A34" s="392" t="s">
        <v>94</v>
      </c>
      <c r="B34" s="392"/>
      <c r="C34" s="146" t="s">
        <v>41</v>
      </c>
      <c r="D34" s="388"/>
      <c r="E34" s="381"/>
      <c r="F34" s="380"/>
    </row>
    <row r="35" spans="1:6" s="112" customFormat="1" ht="36.75" customHeight="1" x14ac:dyDescent="0.35">
      <c r="A35" s="392" t="s">
        <v>95</v>
      </c>
      <c r="B35" s="392"/>
      <c r="C35" s="146" t="s">
        <v>11</v>
      </c>
      <c r="D35" s="388"/>
      <c r="E35" s="381"/>
      <c r="F35" s="380"/>
    </row>
    <row r="36" spans="1:6" s="112" customFormat="1" ht="33" customHeight="1" x14ac:dyDescent="0.35">
      <c r="A36" s="392" t="s">
        <v>96</v>
      </c>
      <c r="B36" s="392"/>
      <c r="C36" s="392"/>
      <c r="D36" s="388"/>
      <c r="E36" s="381"/>
      <c r="F36" s="380"/>
    </row>
    <row r="37" spans="1:6" s="112" customFormat="1" ht="62.25" customHeight="1" x14ac:dyDescent="0.35">
      <c r="A37" s="391" t="s">
        <v>97</v>
      </c>
      <c r="B37" s="391"/>
      <c r="C37" s="391"/>
      <c r="D37" s="388"/>
      <c r="E37" s="381"/>
      <c r="F37" s="380"/>
    </row>
    <row r="38" spans="1:6" s="112" customFormat="1" ht="40.5" customHeight="1" x14ac:dyDescent="0.35">
      <c r="A38" s="392" t="s">
        <v>98</v>
      </c>
      <c r="B38" s="392"/>
      <c r="C38" s="392"/>
      <c r="D38" s="388"/>
      <c r="E38" s="381"/>
      <c r="F38" s="380"/>
    </row>
    <row r="39" spans="1:6" s="112" customFormat="1" ht="42" customHeight="1" x14ac:dyDescent="0.35">
      <c r="A39" s="393" t="s">
        <v>224</v>
      </c>
      <c r="B39" s="394"/>
      <c r="C39" s="394"/>
      <c r="D39" s="148">
        <v>40</v>
      </c>
      <c r="E39" s="171" t="s">
        <v>324</v>
      </c>
      <c r="F39" s="126">
        <v>40</v>
      </c>
    </row>
    <row r="40" spans="1:6" s="112" customFormat="1" ht="63" customHeight="1" x14ac:dyDescent="0.35">
      <c r="A40" s="377" t="s">
        <v>221</v>
      </c>
      <c r="B40" s="378"/>
      <c r="C40" s="379"/>
      <c r="D40" s="366">
        <v>20</v>
      </c>
      <c r="E40" s="382" t="s">
        <v>318</v>
      </c>
      <c r="F40" s="385">
        <v>20</v>
      </c>
    </row>
    <row r="41" spans="1:6" s="112" customFormat="1" ht="116.25" customHeight="1" x14ac:dyDescent="0.35">
      <c r="A41" s="371" t="s">
        <v>61</v>
      </c>
      <c r="B41" s="372"/>
      <c r="C41" s="373"/>
      <c r="D41" s="366"/>
      <c r="E41" s="383"/>
      <c r="F41" s="386"/>
    </row>
    <row r="42" spans="1:6" s="112" customFormat="1" ht="49.5" customHeight="1" x14ac:dyDescent="0.35">
      <c r="A42" s="368" t="s">
        <v>99</v>
      </c>
      <c r="B42" s="216"/>
      <c r="C42" s="369"/>
      <c r="D42" s="366"/>
      <c r="E42" s="383"/>
      <c r="F42" s="386"/>
    </row>
    <row r="43" spans="1:6" s="112" customFormat="1" ht="81" customHeight="1" x14ac:dyDescent="0.35">
      <c r="A43" s="374" t="s">
        <v>62</v>
      </c>
      <c r="B43" s="375"/>
      <c r="C43" s="376"/>
      <c r="D43" s="366"/>
      <c r="E43" s="384"/>
      <c r="F43" s="387"/>
    </row>
    <row r="44" spans="1:6" s="112" customFormat="1" ht="81" customHeight="1" x14ac:dyDescent="0.35">
      <c r="A44" s="370" t="s">
        <v>222</v>
      </c>
      <c r="B44" s="370"/>
      <c r="C44" s="370"/>
      <c r="D44" s="148">
        <v>20</v>
      </c>
      <c r="E44" s="172" t="s">
        <v>325</v>
      </c>
      <c r="F44" s="145">
        <v>20</v>
      </c>
    </row>
    <row r="45" spans="1:6" ht="73.150000000000006" customHeight="1" x14ac:dyDescent="0.35">
      <c r="A45" s="367" t="s">
        <v>223</v>
      </c>
      <c r="B45" s="367"/>
      <c r="C45" s="367"/>
      <c r="D45" s="148">
        <v>20</v>
      </c>
      <c r="E45" s="172" t="s">
        <v>326</v>
      </c>
      <c r="F45" s="145">
        <v>20</v>
      </c>
    </row>
    <row r="46" spans="1:6" ht="20" x14ac:dyDescent="0.35">
      <c r="A46" s="150" t="s">
        <v>154</v>
      </c>
      <c r="B46" s="151"/>
      <c r="C46" s="151"/>
      <c r="D46" s="152">
        <f>SUM(D5:D45)</f>
        <v>300</v>
      </c>
      <c r="E46" s="153"/>
      <c r="F46" s="152">
        <f>SUM(F5:F45)</f>
        <v>300</v>
      </c>
    </row>
    <row r="47" spans="1:6" x14ac:dyDescent="0.35"/>
    <row r="48" spans="1:6" x14ac:dyDescent="0.35"/>
    <row r="49" x14ac:dyDescent="0.35"/>
    <row r="50" x14ac:dyDescent="0.35"/>
  </sheetData>
  <mergeCells count="58">
    <mergeCell ref="A1:F1"/>
    <mergeCell ref="A2:F2"/>
    <mergeCell ref="A5:C5"/>
    <mergeCell ref="A6:B6"/>
    <mergeCell ref="A14:B14"/>
    <mergeCell ref="D3:D4"/>
    <mergeCell ref="A3:C4"/>
    <mergeCell ref="A7:B7"/>
    <mergeCell ref="E3:F3"/>
    <mergeCell ref="E5:E16"/>
    <mergeCell ref="F5:F16"/>
    <mergeCell ref="D5:D16"/>
    <mergeCell ref="A12:B12"/>
    <mergeCell ref="A13:B13"/>
    <mergeCell ref="A15:B15"/>
    <mergeCell ref="A8:B8"/>
    <mergeCell ref="A39:C39"/>
    <mergeCell ref="A31:B31"/>
    <mergeCell ref="A36:C36"/>
    <mergeCell ref="A9:B9"/>
    <mergeCell ref="A10:B10"/>
    <mergeCell ref="A11:B11"/>
    <mergeCell ref="A16:B16"/>
    <mergeCell ref="A23:B23"/>
    <mergeCell ref="A25:B25"/>
    <mergeCell ref="A18:B18"/>
    <mergeCell ref="A22:B22"/>
    <mergeCell ref="D29:D38"/>
    <mergeCell ref="A37:C37"/>
    <mergeCell ref="A38:C38"/>
    <mergeCell ref="A30:B30"/>
    <mergeCell ref="A35:B35"/>
    <mergeCell ref="A33:B33"/>
    <mergeCell ref="A34:B34"/>
    <mergeCell ref="A32:B32"/>
    <mergeCell ref="A29:C29"/>
    <mergeCell ref="D17:D28"/>
    <mergeCell ref="A24:B24"/>
    <mergeCell ref="A19:B19"/>
    <mergeCell ref="A20:B20"/>
    <mergeCell ref="A17:C17"/>
    <mergeCell ref="A27:B27"/>
    <mergeCell ref="A26:B26"/>
    <mergeCell ref="A21:B21"/>
    <mergeCell ref="A28:B28"/>
    <mergeCell ref="F17:F28"/>
    <mergeCell ref="E29:E38"/>
    <mergeCell ref="F29:F38"/>
    <mergeCell ref="E40:E43"/>
    <mergeCell ref="F40:F43"/>
    <mergeCell ref="E17:E28"/>
    <mergeCell ref="D40:D43"/>
    <mergeCell ref="A45:C45"/>
    <mergeCell ref="A42:C42"/>
    <mergeCell ref="A44:C44"/>
    <mergeCell ref="A41:C41"/>
    <mergeCell ref="A43:C43"/>
    <mergeCell ref="A40:C40"/>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AD56-CC41-4F66-92E7-F02313A12DAB}">
  <dimension ref="A1:G19"/>
  <sheetViews>
    <sheetView showGridLines="0" workbookViewId="0">
      <selection activeCell="E13" sqref="E13"/>
    </sheetView>
  </sheetViews>
  <sheetFormatPr baseColWidth="10" defaultColWidth="11.453125" defaultRowHeight="14" x14ac:dyDescent="0.3"/>
  <cols>
    <col min="1" max="1" width="18.81640625" style="160" bestFit="1" customWidth="1"/>
    <col min="2" max="2" width="34.54296875" style="160" bestFit="1" customWidth="1"/>
    <col min="3" max="3" width="18.7265625" style="160" customWidth="1"/>
    <col min="4" max="4" width="24" style="160" customWidth="1"/>
    <col min="5" max="5" width="30.7265625" style="160" customWidth="1"/>
    <col min="6" max="6" width="12.54296875" style="160" bestFit="1" customWidth="1"/>
    <col min="7" max="7" width="18.54296875" style="160" customWidth="1"/>
    <col min="8" max="16384" width="11.453125" style="160"/>
  </cols>
  <sheetData>
    <row r="1" spans="1:7" ht="21" customHeight="1" x14ac:dyDescent="0.3">
      <c r="A1" s="402" t="s">
        <v>258</v>
      </c>
      <c r="B1" s="402"/>
      <c r="C1" s="402"/>
      <c r="D1" s="402"/>
      <c r="E1" s="402"/>
      <c r="F1" s="402"/>
      <c r="G1" s="402"/>
    </row>
    <row r="2" spans="1:7" ht="21" customHeight="1" x14ac:dyDescent="0.3">
      <c r="A2" s="402" t="s">
        <v>285</v>
      </c>
      <c r="B2" s="402"/>
      <c r="C2" s="402"/>
      <c r="D2" s="402"/>
      <c r="E2" s="402"/>
      <c r="F2" s="402"/>
      <c r="G2" s="402"/>
    </row>
    <row r="3" spans="1:7" ht="15.5" x14ac:dyDescent="0.3">
      <c r="A3" s="403" t="s">
        <v>259</v>
      </c>
      <c r="B3" s="403"/>
      <c r="C3" s="403"/>
      <c r="D3" s="403"/>
      <c r="E3" s="403"/>
      <c r="F3" s="403"/>
      <c r="G3" s="403"/>
    </row>
    <row r="4" spans="1:7" ht="23.25" customHeight="1" x14ac:dyDescent="0.3">
      <c r="A4" s="404" t="s">
        <v>260</v>
      </c>
      <c r="B4" s="404"/>
      <c r="C4" s="404"/>
      <c r="D4" s="404"/>
      <c r="E4" s="404"/>
      <c r="F4" s="404"/>
      <c r="G4" s="404"/>
    </row>
    <row r="5" spans="1:7" x14ac:dyDescent="0.3">
      <c r="A5" s="405" t="s">
        <v>261</v>
      </c>
      <c r="B5" s="405" t="s">
        <v>262</v>
      </c>
      <c r="C5" s="399" t="s">
        <v>263</v>
      </c>
      <c r="D5" s="399" t="s">
        <v>37</v>
      </c>
      <c r="E5" s="399" t="s">
        <v>264</v>
      </c>
      <c r="F5" s="399" t="s">
        <v>265</v>
      </c>
      <c r="G5" s="399" t="s">
        <v>266</v>
      </c>
    </row>
    <row r="6" spans="1:7" x14ac:dyDescent="0.3">
      <c r="A6" s="405"/>
      <c r="B6" s="405"/>
      <c r="C6" s="399"/>
      <c r="D6" s="399"/>
      <c r="E6" s="399"/>
      <c r="F6" s="399"/>
      <c r="G6" s="399"/>
    </row>
    <row r="7" spans="1:7" x14ac:dyDescent="0.3">
      <c r="A7" s="400" t="s">
        <v>256</v>
      </c>
      <c r="B7" s="161" t="s">
        <v>267</v>
      </c>
      <c r="C7" s="182">
        <v>0.42699999999999999</v>
      </c>
      <c r="D7" s="163">
        <f>+TRDM!D19</f>
        <v>281.25</v>
      </c>
      <c r="E7" s="162">
        <f t="shared" ref="E7:E12" si="0">+C7*D7</f>
        <v>120.09375</v>
      </c>
      <c r="F7" s="163">
        <f>+Deducibles!D123</f>
        <v>273</v>
      </c>
      <c r="G7" s="162">
        <f t="shared" ref="G7:G12" si="1">+C7*F7</f>
        <v>116.571</v>
      </c>
    </row>
    <row r="8" spans="1:7" x14ac:dyDescent="0.3">
      <c r="A8" s="400"/>
      <c r="B8" s="161" t="s">
        <v>268</v>
      </c>
      <c r="C8" s="182">
        <v>7.6200000000000004E-2</v>
      </c>
      <c r="D8" s="163">
        <f>+MANEJO!D11</f>
        <v>280</v>
      </c>
      <c r="E8" s="162">
        <f t="shared" si="0"/>
        <v>21.336000000000002</v>
      </c>
      <c r="F8" s="163">
        <f>+Deducibles!D210</f>
        <v>300</v>
      </c>
      <c r="G8" s="162">
        <f t="shared" si="1"/>
        <v>22.86</v>
      </c>
    </row>
    <row r="9" spans="1:7" x14ac:dyDescent="0.3">
      <c r="A9" s="400"/>
      <c r="B9" s="161" t="s">
        <v>269</v>
      </c>
      <c r="C9" s="182">
        <v>1.01E-2</v>
      </c>
      <c r="D9" s="163">
        <f>+RCE!G12</f>
        <v>220</v>
      </c>
      <c r="E9" s="162">
        <f t="shared" si="0"/>
        <v>2.222</v>
      </c>
      <c r="F9" s="163">
        <f>+Deducibles!D166</f>
        <v>300</v>
      </c>
      <c r="G9" s="162">
        <f t="shared" si="1"/>
        <v>3.03</v>
      </c>
    </row>
    <row r="10" spans="1:7" x14ac:dyDescent="0.3">
      <c r="A10" s="400"/>
      <c r="B10" s="161" t="s">
        <v>270</v>
      </c>
      <c r="C10" s="182">
        <v>7.2999999999999995E-2</v>
      </c>
      <c r="D10" s="163">
        <f>+IRF!D30</f>
        <v>300</v>
      </c>
      <c r="E10" s="162">
        <f t="shared" si="0"/>
        <v>21.9</v>
      </c>
      <c r="F10" s="163">
        <f>+Deducibles!D262</f>
        <v>300</v>
      </c>
      <c r="G10" s="162">
        <f t="shared" si="1"/>
        <v>21.9</v>
      </c>
    </row>
    <row r="11" spans="1:7" x14ac:dyDescent="0.3">
      <c r="A11" s="400"/>
      <c r="B11" s="161" t="s">
        <v>271</v>
      </c>
      <c r="C11" s="182">
        <v>0.41199999999999998</v>
      </c>
      <c r="D11" s="163">
        <f>+RCSP!F46</f>
        <v>300</v>
      </c>
      <c r="E11" s="162">
        <f t="shared" si="0"/>
        <v>123.6</v>
      </c>
      <c r="F11" s="208">
        <v>300</v>
      </c>
      <c r="G11" s="209">
        <f t="shared" si="1"/>
        <v>123.6</v>
      </c>
    </row>
    <row r="12" spans="1:7" x14ac:dyDescent="0.3">
      <c r="A12" s="400"/>
      <c r="B12" s="161" t="s">
        <v>272</v>
      </c>
      <c r="C12" s="182">
        <v>1.6999999999999999E-3</v>
      </c>
      <c r="D12" s="163">
        <f>+TRMCIAS!G9</f>
        <v>200</v>
      </c>
      <c r="E12" s="162">
        <f t="shared" si="0"/>
        <v>0.33999999999999997</v>
      </c>
      <c r="F12" s="163">
        <f>+Deducibles!D248</f>
        <v>300</v>
      </c>
      <c r="G12" s="162">
        <f t="shared" si="1"/>
        <v>0.51</v>
      </c>
    </row>
    <row r="13" spans="1:7" x14ac:dyDescent="0.3">
      <c r="A13" s="401" t="s">
        <v>273</v>
      </c>
      <c r="B13" s="401"/>
      <c r="C13" s="401"/>
      <c r="D13" s="401"/>
      <c r="E13" s="164">
        <f>SUM(E7:E12)</f>
        <v>289.49174999999997</v>
      </c>
      <c r="F13" s="164"/>
      <c r="G13" s="164">
        <f>SUM(G7:G12)</f>
        <v>288.471</v>
      </c>
    </row>
    <row r="19" ht="18" customHeight="1" x14ac:dyDescent="0.3"/>
  </sheetData>
  <mergeCells count="13">
    <mergeCell ref="G5:G6"/>
    <mergeCell ref="A7:A12"/>
    <mergeCell ref="A13:D13"/>
    <mergeCell ref="A1:G1"/>
    <mergeCell ref="A2:G2"/>
    <mergeCell ref="A3:G3"/>
    <mergeCell ref="A4:G4"/>
    <mergeCell ref="A5:A6"/>
    <mergeCell ref="B5:B6"/>
    <mergeCell ref="C5:C6"/>
    <mergeCell ref="D5:D6"/>
    <mergeCell ref="E5:E6"/>
    <mergeCell ref="F5: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FBC02B0-D832-41EC-8376-BF627BA51B4F}">
  <ds:schemaRefs>
    <ds:schemaRef ds:uri="http://schemas.microsoft.com/sharepoint/v3/contenttype/forms"/>
  </ds:schemaRefs>
</ds:datastoreItem>
</file>

<file path=customXml/itemProps3.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GENERALIDADES</vt:lpstr>
      <vt:lpstr>Deducibles</vt:lpstr>
      <vt:lpstr>TRDM</vt:lpstr>
      <vt:lpstr>RCE</vt:lpstr>
      <vt:lpstr>MANEJO</vt:lpstr>
      <vt:lpstr>TRMCIAS</vt:lpstr>
      <vt:lpstr>IRF</vt:lpstr>
      <vt:lpstr>RCSP</vt:lpstr>
      <vt:lpstr>PONDERACION</vt:lpstr>
      <vt:lpstr>ECONOMICA </vt:lpstr>
      <vt:lpstr>CONSOLIDADO</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Carlos Arturo Bejarano Sema</cp:lastModifiedBy>
  <cp:lastPrinted>2019-08-13T18:50:51Z</cp:lastPrinted>
  <dcterms:created xsi:type="dcterms:W3CDTF">2011-06-07T15:20:54Z</dcterms:created>
  <dcterms:modified xsi:type="dcterms:W3CDTF">2025-07-07T23:01:59Z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