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defaultThemeVersion="166925"/>
  <mc:AlternateContent xmlns:mc="http://schemas.openxmlformats.org/markup-compatibility/2006">
    <mc:Choice Requires="x15">
      <x15ac:absPath xmlns:x15ac="http://schemas.microsoft.com/office/spreadsheetml/2010/11/ac" url="C:\Users\SANDRA\Downloads\EVALUACION TECNICA CANCHA PAIBA\"/>
    </mc:Choice>
  </mc:AlternateContent>
  <xr:revisionPtr revIDLastSave="0" documentId="13_ncr:1_{A1135A22-D98D-45BD-BD61-AA8ED5288429}" xr6:coauthVersionLast="47" xr6:coauthVersionMax="47" xr10:uidLastSave="{00000000-0000-0000-0000-000000000000}"/>
  <bookViews>
    <workbookView xWindow="20370" yWindow="-120" windowWidth="29040" windowHeight="15720" tabRatio="789" xr2:uid="{00000000-000D-0000-FFFF-FFFF00000000}"/>
  </bookViews>
  <sheets>
    <sheet name="CONSOLIDADO" sheetId="26" r:id="rId1"/>
    <sheet name="EXPERIENCIA GENERAL " sheetId="27" r:id="rId2"/>
    <sheet name="EXPERIENCIA ESPECIFICA" sheetId="29" r:id="rId3"/>
    <sheet name="EQUIPO MÍNIMO C2" sheetId="28" r:id="rId4"/>
    <sheet name="EQUIPO MINIMO DE TRABAJO" sheetId="12" state="hidden" r:id="rId5"/>
  </sheets>
  <definedNames>
    <definedName name="_xlnm.Print_Area" localSheetId="0">CONSOLIDADO!$A$1:$F$21</definedName>
    <definedName name="_xlnm.Print_Area" localSheetId="3">'EQUIPO MÍNIMO C2'!$A$1:$F$121</definedName>
    <definedName name="_xlnm.Print_Area" localSheetId="2">'EXPERIENCIA ESPECIFICA'!$A$1:$G$49</definedName>
    <definedName name="_xlnm.Print_Area" localSheetId="1">'EXPERIENCIA GENERAL '!$A$1:$G$48</definedName>
    <definedName name="Print_Area" localSheetId="0">CONSOLIDADO!$B$2:$E$9</definedName>
    <definedName name="Print_Area" localSheetId="3">'EQUIPO MÍNIMO C2'!$B$2:$C$120</definedName>
    <definedName name="Print_Area" localSheetId="4">'EQUIPO MINIMO DE TRABAJO'!$A$1:$G$130</definedName>
    <definedName name="Print_Area" localSheetId="2">'EXPERIENCIA ESPECIFICA'!$B$2:$E$32</definedName>
    <definedName name="Print_Area" localSheetId="1">'EXPERIENCIA GENERAL '!$B$2:$E$31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7" l="1"/>
  <c r="E16" i="27"/>
  <c r="C94" i="28"/>
  <c r="B48" i="29"/>
  <c r="E103" i="28"/>
  <c r="D103" i="28"/>
  <c r="E94" i="28"/>
  <c r="D94" i="28"/>
  <c r="E85" i="28"/>
  <c r="D85" i="28"/>
  <c r="C85" i="28"/>
  <c r="E76" i="28"/>
  <c r="D76" i="28"/>
  <c r="C76" i="28"/>
  <c r="E67" i="28"/>
  <c r="D67" i="28"/>
  <c r="C67" i="28"/>
  <c r="E58" i="28"/>
  <c r="D58" i="28"/>
  <c r="C58" i="28"/>
  <c r="E16" i="26"/>
  <c r="B120" i="28"/>
  <c r="E49" i="28"/>
  <c r="D49" i="28"/>
  <c r="C49" i="28"/>
  <c r="E40" i="28"/>
  <c r="D40" i="28"/>
  <c r="C40" i="28"/>
  <c r="E31" i="28"/>
  <c r="D31" i="28"/>
  <c r="C31" i="28"/>
  <c r="E22" i="28"/>
  <c r="D22" i="28"/>
  <c r="C22" i="28"/>
  <c r="B47" i="27"/>
  <c r="C108" i="28" l="1"/>
  <c r="D108" i="28"/>
  <c r="E108" i="28"/>
  <c r="A5" i="12" l="1"/>
  <c r="A4" i="12"/>
  <c r="G25" i="12"/>
  <c r="G63" i="12"/>
  <c r="G62" i="12"/>
  <c r="F56" i="12"/>
  <c r="G26" i="12"/>
  <c r="G24" i="12"/>
  <c r="F18" i="12"/>
  <c r="G18" i="12" s="1"/>
  <c r="G100" i="12"/>
  <c r="G101" i="12"/>
  <c r="G102" i="12"/>
  <c r="G103" i="12"/>
  <c r="G104" i="12"/>
  <c r="G105" i="12"/>
  <c r="G106" i="12"/>
  <c r="G107" i="12"/>
  <c r="F93" i="12"/>
  <c r="G99" i="12"/>
  <c r="G64" i="12" l="1"/>
  <c r="G65" i="12" s="1"/>
  <c r="G27" i="12"/>
  <c r="G28" i="12" s="1"/>
  <c r="G108" i="12"/>
  <c r="G109" i="12" s="1"/>
</calcChain>
</file>

<file path=xl/sharedStrings.xml><?xml version="1.0" encoding="utf-8"?>
<sst xmlns="http://schemas.openxmlformats.org/spreadsheetml/2006/main" count="625" uniqueCount="236">
  <si>
    <t>CONSOLIDADO EVALUACIÓN</t>
  </si>
  <si>
    <t>GC-PR-004-FR-022</t>
  </si>
  <si>
    <t>Macroproceso: Gestión Administrativa y Contratación</t>
  </si>
  <si>
    <t>Versión: 03</t>
  </si>
  <si>
    <t>Proceso: Gestión Contractual</t>
  </si>
  <si>
    <t>Fecha de Aprobación: 30/11/2017</t>
  </si>
  <si>
    <t>ÍTEM</t>
  </si>
  <si>
    <t>SI</t>
  </si>
  <si>
    <t>NO</t>
  </si>
  <si>
    <t>OBSERVACIONES</t>
  </si>
  <si>
    <t>X</t>
  </si>
  <si>
    <t>CUMPLE</t>
  </si>
  <si>
    <t>CUMPLIMIENTO</t>
  </si>
  <si>
    <t>PROPONENTE</t>
  </si>
  <si>
    <t>REQUISITO</t>
  </si>
  <si>
    <t>DESCRIPCIÓN</t>
  </si>
  <si>
    <t>TIPO DE EVALUACIÓN</t>
  </si>
  <si>
    <t>15. DOCUMENTOS TÉCNICOS PROPUESTOS</t>
  </si>
  <si>
    <t>OBJETO</t>
  </si>
  <si>
    <t>FECHA DE INICIO</t>
  </si>
  <si>
    <t>CARGO A 
DESEMPEÑAR</t>
  </si>
  <si>
    <t>CANTIDAD</t>
  </si>
  <si>
    <t>% DE DEDICACIÓN</t>
  </si>
  <si>
    <t>REQUERIMIENTO PARTICULAR DE EXPERIENCIA ESPECIFICA</t>
  </si>
  <si>
    <t xml:space="preserve">EXPERIENCIA GENERAL </t>
  </si>
  <si>
    <t>NOMBRE DEL PROFESIONAL</t>
  </si>
  <si>
    <t>FORMACIÓN ACADÉMICA</t>
  </si>
  <si>
    <t>ITEM</t>
  </si>
  <si>
    <t>CARGO</t>
  </si>
  <si>
    <t>EMPRESA</t>
  </si>
  <si>
    <t>EXPERIENCIA ESPECIFICA</t>
  </si>
  <si>
    <t>FOLIO</t>
  </si>
  <si>
    <t>DOCUMENTOS SOPORTES / FORMACIÓN ACADÉMICA/EXPERIENCIA GENERAL</t>
  </si>
  <si>
    <t>Copia de Hoja de vida</t>
  </si>
  <si>
    <t>Copia de la cédula de ciudadanía</t>
  </si>
  <si>
    <t>Copia del documento de la resolución de convalidación de los títulos obtenidos en el exterior de Conformidad con las disposiciones legales vigentes sobre la materia, si aplica</t>
  </si>
  <si>
    <t>EXPERIENCIA ESPECIFICA RELACIONADA CON EL OBJETO DEL CONTRATO PROFESIONAL I</t>
  </si>
  <si>
    <t>FECHA DE INSCRIPCIÓN TP</t>
  </si>
  <si>
    <t>15. 2 EQUIPO MÍNIMO DE TRABAJO: FORMATO 7. CARTA DE COMPROMISO PERSONAL</t>
  </si>
  <si>
    <t>Copia de Diploma o acta de grado (profesional, especialización)</t>
  </si>
  <si>
    <t xml:space="preserve"> Copia de matrícula profesional y/o Tarjeta profesional para las profesiones que aplique según la normativa.</t>
  </si>
  <si>
    <t xml:space="preserve"> Copia de certificado de vigencia de la matricula expedida por el gremio correspondiente, con fecha de expedición no mayor a seis (6) meses a la fecha de cierre del presente proceso, debidamente firmado, en el caso que se requiera.</t>
  </si>
  <si>
    <t xml:space="preserve"> Carta de compromiso del profesional ofrecido en caso de ser adjudicado el contrato, teniendo plena autorización de este y ofrecer la disponibilidad del (X)% durante la ejecución del proyecto</t>
  </si>
  <si>
    <r>
      <t xml:space="preserve">✓ Nombre de la empresa 
✓ Dirección de la empresa 
✓ Teléfono de la empresa 
✓ Nombre del profesional 
✓ Número de identificación (Cédula o Tarjeta Profesional y ambos cuando la ley así lo exija) 
✓ Cargo desempeñado 
✓ Tiempo de vinculación (DÍA – MES- AÑO), inicio y término. 
✓ Funciones o actividades realizadas 
✓ Firma de la persona competente
Nota 1: Si en la certificación no reporta o se puede verificar el </t>
    </r>
    <r>
      <rPr>
        <b/>
        <sz val="10"/>
        <color theme="1"/>
        <rFont val="Calibri"/>
        <family val="2"/>
        <scheme val="minor"/>
      </rPr>
      <t>área intervenida</t>
    </r>
    <r>
      <rPr>
        <sz val="10"/>
        <color theme="1"/>
        <rFont val="Calibri"/>
        <family val="2"/>
        <scheme val="minor"/>
      </rPr>
      <t xml:space="preserve"> anexar copia de los contratos o actas de liquidación de las respectivas certificaciones donde se pueda comprobar la información por parte de la universidad.</t>
    </r>
  </si>
  <si>
    <t>15.2.  EQUIPO MÍNIMO DE TRABAJO</t>
  </si>
  <si>
    <t>N/A</t>
  </si>
  <si>
    <t>TOTAL EXPERIENCIA GENERAL</t>
  </si>
  <si>
    <t>EXPERIENCIA GENERAL</t>
  </si>
  <si>
    <r>
      <t>ÁREA (m</t>
    </r>
    <r>
      <rPr>
        <b/>
        <sz val="10"/>
        <color theme="1"/>
        <rFont val="Calibri"/>
        <family val="2"/>
      </rPr>
      <t>²</t>
    </r>
    <r>
      <rPr>
        <b/>
        <sz val="10"/>
        <color theme="1"/>
        <rFont val="Calibri"/>
        <family val="2"/>
        <scheme val="minor"/>
      </rPr>
      <t>)</t>
    </r>
  </si>
  <si>
    <t>FECHA CIERRE PROCESO</t>
  </si>
  <si>
    <t>FORMACIÓN ACADÉMICA PROFESIONAL I</t>
  </si>
  <si>
    <t>* La experiencia profesional de los Ingenieros y Arquitectos se contabilizará a partir de la expedición de la tarjeta profesional conforme la ley 804 de 2003</t>
  </si>
  <si>
    <t>FECHA TERMINACIÓN</t>
  </si>
  <si>
    <t>TIPO DE OBRA</t>
  </si>
  <si>
    <t>EMPRESA O CONTRATO</t>
  </si>
  <si>
    <t>DOCUMENTOS PARA APORTAR DEL PROFESIONAL I</t>
  </si>
  <si>
    <t>ARCHIVO Y FOLIO</t>
  </si>
  <si>
    <t>EXPERIENCIA MÁXIMA EN AÑOS</t>
  </si>
  <si>
    <t>AÑOS</t>
  </si>
  <si>
    <t>SOPORTES EXPERIENCIA ESPECIFICA</t>
  </si>
  <si>
    <t>VERIFICACIÓN DE LA EXPERIENCIA GENERAL PROFESIONAL I</t>
  </si>
  <si>
    <t>FORMACIÓN ACADÉMICA PROFESIONAL II</t>
  </si>
  <si>
    <t>EXPERIENCIA ESPECIFICA RELACIONADA CON EL OBJETO DEL CONTRATO PROFESIONAL II</t>
  </si>
  <si>
    <t>REQUISITO PROFESIONAL I</t>
  </si>
  <si>
    <t>REQUISITO PROFESIONAL II</t>
  </si>
  <si>
    <t>VERIFICACIÓN DE LA EXPERIENCIA GENERAL PROFESIONAL II</t>
  </si>
  <si>
    <t>REQUISITO PROFESIONAL III</t>
  </si>
  <si>
    <t>FORMACIÓN ACADÉMICA PROFESIONAL III</t>
  </si>
  <si>
    <t>VERIFICACIÓN DE LA EXPERIENCIA GENERAL PROFESIONAL III</t>
  </si>
  <si>
    <t>EXPERIENCIA ESPECIFICA RELACIONADA CON EL OBJETO DEL CONTRATO PROFESIONAL III</t>
  </si>
  <si>
    <t>DOCUMENTOS PARA APORTAR DEL PROFESIONAL III</t>
  </si>
  <si>
    <t>DOCUMENTOS SOPORTES/EXPERIENCIA ESPECIFICA RELACIONADA PROFESIONAL III</t>
  </si>
  <si>
    <t>CONVALIDADO RES. 7723 DE MAYO 28 DE 2015</t>
  </si>
  <si>
    <t>CUMPLE (SI/NO)</t>
  </si>
  <si>
    <t>DEDICACIÓN</t>
  </si>
  <si>
    <t>Nombre del Contratista y NIT</t>
  </si>
  <si>
    <t>Nombre de la Entidad contratante y NIT</t>
  </si>
  <si>
    <t>Fecha de inicio</t>
  </si>
  <si>
    <t>Fecha de terminación</t>
  </si>
  <si>
    <t>Cumplimiento a satisfacción</t>
  </si>
  <si>
    <t>RUP</t>
  </si>
  <si>
    <t>Valor del Contrato en pesos</t>
  </si>
  <si>
    <t>Observaciones</t>
  </si>
  <si>
    <t>Certificación del Contrato</t>
  </si>
  <si>
    <t>Objeto del Contrato</t>
  </si>
  <si>
    <t>EXPERIENCIA PROFESIONAL GENERAL</t>
  </si>
  <si>
    <t>DOCUMENTO</t>
  </si>
  <si>
    <t>ADMITIDO EQUIPO MÍNIMO DE TRABAJO</t>
  </si>
  <si>
    <t>CARGO A DESEMPEÑAR</t>
  </si>
  <si>
    <t>CONTRATANTE</t>
  </si>
  <si>
    <t>EXPERIENCIA MÁXIMA (AÑOS)</t>
  </si>
  <si>
    <t>EXPERIENCIA ESPECÍFICA</t>
  </si>
  <si>
    <t>CUMPLE DOCUMENTOS (SI/NO)</t>
  </si>
  <si>
    <t>ADMITIDO CERTIFICACIONES</t>
  </si>
  <si>
    <t>TIEMPO (AÑOS)</t>
  </si>
  <si>
    <t>DOCUMENTOS REQUISITO</t>
  </si>
  <si>
    <t>Número de contrato</t>
  </si>
  <si>
    <t>Valor del Contrato en SMMLV</t>
  </si>
  <si>
    <t>FECHA TARJETA PROFESIONAL Y/0 GRADO</t>
  </si>
  <si>
    <t>Documento de identidad</t>
  </si>
  <si>
    <t>ADMITIDO EXPERIENCIA GENERAL</t>
  </si>
  <si>
    <t>CUMPLE EXPERIENCIA GENERAL (SI/NO)</t>
  </si>
  <si>
    <t>ANTECEDENTES</t>
  </si>
  <si>
    <t>CERTIFICACIÓN EXPERIENCIA ESPECIFICA 1</t>
  </si>
  <si>
    <t>CERTIFICACIÓN EXPERIENCIA ESPECIFICA 2</t>
  </si>
  <si>
    <t>Diploma o acta de grado</t>
  </si>
  <si>
    <t>Matrícula profesional</t>
  </si>
  <si>
    <t>CUMPLE EXPERIENCIA GENERAL  (SI/NO)</t>
  </si>
  <si>
    <t>Porcentaje de participación</t>
  </si>
  <si>
    <t>EXPERIENCIA GENERAL 1</t>
  </si>
  <si>
    <t>CERTIFICACIÓN EXPERIENCIA ESPECIFICA 3</t>
  </si>
  <si>
    <t>Experiencia especifica</t>
  </si>
  <si>
    <t>OFERENTE 1</t>
  </si>
  <si>
    <t>DIRECTOR</t>
  </si>
  <si>
    <t>RESIDENTE</t>
  </si>
  <si>
    <t>RESIDENTE DE OBRA</t>
  </si>
  <si>
    <t>HABILITADO TECNICAMENTE (SI/NO)</t>
  </si>
  <si>
    <t>EXPERIENCIA DEL PROPONENTE</t>
  </si>
  <si>
    <t>EQUIPO DE TRABAJO</t>
  </si>
  <si>
    <t>Valor del Contrato en SMMLV (POR PORCENTAJE DE PARTICIPACION)</t>
  </si>
  <si>
    <t xml:space="preserve">2.3.3.1. ACEPTACIÓN DE LAS ESPECÍFICACIONES TÉCNICAS MÍNIMAS  Y ESPECIFICACIONES TÉCNICAS MÍNIMAS PARA OBRA </t>
  </si>
  <si>
    <t>El proponente acreditará que las obras a desarrollar cumplirán con las especificaciones técnicas mínimas establecidas en el ANEXO N. 7. ESPECIFICACIONES TÉCNICAS MÍNIMAS, publicadas con la convocatoria y las adendas 
publicadas en el desarrollo de esta, las cuales son de obligatorio cumplimiento Y manifestará su aceptación por medio de la suscripción del ANEXO N. 8. ACEPTACIÓN ESPECIFICACIONES 
TÉCNICAS MÍNIMAS.</t>
  </si>
  <si>
    <t>2,3,3,2</t>
  </si>
  <si>
    <t>ANEXO N. 7. ESPECÍFICACIONES TÉCNICAS MÍNIMAS</t>
  </si>
  <si>
    <t xml:space="preserve">ANEXO N.8  ACEPTACIÓN DE LAS ESPECÍFICACIONES TÉCNICAS MÍNIMAS  </t>
  </si>
  <si>
    <t>2.3.3.2. ACEPTACIÓN CUMPLIMIENTO BUENAS PRÁCTICAS AMBIENTALES.</t>
  </si>
  <si>
    <t>El proponente se deberá ajustar al Plan Institucional de Gestión Ambiental de la Universidad Distrital y a las normas establecidas por la secretaria Distrital de Ambiente; Guía Verde y las normas ambientes establecidas por el Ministerio de Ambiente. Para certificar su cumplimiento el proponente deberá anexar carta de compromiso donde manifieste bajo la gravedad del juramento que cumplirá con los lineamientos de buenas prácticas ambientales señalados.  ANEXO N. 9. ACEPTACIÓN CUMPLIMIENTO BUENAS PRÁCTICAS AMBIENTALES. Los costos de implementación de las medidas para cumplir con las normas y lineamientos ambientales, de la 
institución y de los demás organismos distritales y nacionales que regulan la materia, se entenderán incluidos dentro de la oferta económica.</t>
  </si>
  <si>
    <t>2,3,3,3</t>
  </si>
  <si>
    <t>ANEXO N. 9. ACEPTACIÓN CUMPLIMIENTO BUENAS PRÁCTICAS AMBIENTALES.</t>
  </si>
  <si>
    <t xml:space="preserve">2.3.3.3. ACEPTACIÓN DEL CUMPLIMIENTO DE IMPLEMENTACIÓN DE LOS PROTOCOLOS DE BIOSEGURIDAD </t>
  </si>
  <si>
    <t xml:space="preserve">El contratista debe hacer total cumplimiento del decreto N° 000682 del 24 abril 2020, por medio del cual se adopta el protocolo de bioseguridad para el manejo y control del riesgo de coronavirus COVID-19 en el sector de la 
construcción de edificaciones. Así mismo, deberá cumplir con las normas de bioseguridad establecidas por la Universidad Distrital.  Se entenderá ACEPTADA con la suscripción del ANEXO N. 1 CARTA DE PRESENTACIÓN DE LA PROPUESTA, la obligación de implementación de los protocolos de bioseguridad, en cada una de las sedes donde se desarrollarán las obras. Los costos de implementación de los protocolos de bioseguridad establecidos por la Universidad y de los demás organismos distritales y nacionales, se entenderán incluidos dentro de la oferta económica. </t>
  </si>
  <si>
    <t>ANEXO N. 1 CARTA DE PRESENTACIÓN DE LA PROPUESTA</t>
  </si>
  <si>
    <t>PERFIL EQUIPO MÍNIMO DE TRABAJO</t>
  </si>
  <si>
    <t>DIRECTOR DE OBRA</t>
  </si>
  <si>
    <t>POSGRADO</t>
  </si>
  <si>
    <t xml:space="preserve">CUMPLE CERTIFICACION </t>
  </si>
  <si>
    <t>2.3</t>
  </si>
  <si>
    <t>INGENIERO CIVIL</t>
  </si>
  <si>
    <t>igual o superior al 200% del valor del Presupuesto Oficial en SMMLV</t>
  </si>
  <si>
    <t>RESIDENTE SISO AMBIENTAL</t>
  </si>
  <si>
    <t>2.3 REQUISITOS PARA EVALUAR Y COMPARAR PROPUESTAS COMPONENTE 2</t>
  </si>
  <si>
    <t>OFERENTE: AEM INGENIERIA SAS</t>
  </si>
  <si>
    <t>2.3.1 EXPERIENCIA GENERAL - Verificación de Experiencia y Requerimientos Técnicos COMPONENTE 2</t>
  </si>
  <si>
    <t>EXPERIENCIA GENERAL 2</t>
  </si>
  <si>
    <t>En la experiencia general presentada por el proponente debe acreditar dos (02) certificación y/o contrato cuyo objeto relacionado con: 
PROYECTOS QUE CORRESPONDAN O CONTEMPLEN ACTIVIDADES DE CONSTRUCCIÓN Y/O MEJORAMIENTO Y/O REHABILITACIÓN Y/O MANTENIMIENTO Y/O ADECUACIÓN Y/O INTERVENCIÓN DE PARQUES Y/O CANCHAS DEPORTIVAS.
Deben estar ejecutados, terminados y liquidados, reportado en el RUP.
Valor: La sumatoria de las Dos (2) certificaciones que presente el proponente para acreditar su experiencia general, deberán ser igual o superior al 200% del valor del Presupuesto Oficial expresados en SMMLV.
Se revisará con la información vigente y en firme consignada en el Registro Único de Proponentes donde aparezcan relacionados los contratos que fueron objeto de verificación por la respectiva Cámara de Comercio, y que se encuentre identificados con el clasificador de bienes y servicios por lo menos cuatro (4) códigos de los siguientes códigos UNSPSC, hasta el tercer nivel en cada uno de los contratos aportados: 721015, 721214,721539, 721531, 721536, 811015 Y/O 111115</t>
  </si>
  <si>
    <t>Códigos UNSPSC
721015, 721214,721539, 721531, 721536, 811015 Y/O 111115</t>
  </si>
  <si>
    <t>ANEXO NO. 5 CERTIFICACIONES EXPERIENCIA DEL PROPONENTE</t>
  </si>
  <si>
    <t>FOLIO 120</t>
  </si>
  <si>
    <t xml:space="preserve">CUMPLE  </t>
  </si>
  <si>
    <t>CONSORCIO LEGAM - AEM INGENIERIA SAS</t>
  </si>
  <si>
    <t>ALCALDIA DE EL COLEGIO</t>
  </si>
  <si>
    <t>ALCALDIA DE SAN FRANCISCO</t>
  </si>
  <si>
    <t>210-2021</t>
  </si>
  <si>
    <t>075-2022</t>
  </si>
  <si>
    <t>CONSTRUCCIÓN CUBIERTA POLIDEPORTIVO EN EL BARRIO BUENOS AIRES DEL MUNICIPIO DE EL COLEGIO CUNDINAMARCA, BAJO EL CONVENIO ICCU No 426- 2020</t>
  </si>
  <si>
    <t>CONSTRUCCIÓN DEL POLIDEPORTIVO FERNANDO AUGUSTO GONZÁLEZ PACHECO DEL CASCO URBANO DEL MUNICIPIO DE SAN FRANCISCO, DEPARTAMENTO DE CUNDINAMARCA</t>
  </si>
  <si>
    <t>72101500
72153100
72153900
72121400
81101500</t>
  </si>
  <si>
    <t>OK</t>
  </si>
  <si>
    <t>NO APORTA CERTIFICADO</t>
  </si>
  <si>
    <t>FOLIO 255</t>
  </si>
  <si>
    <t>FOLIO 256</t>
  </si>
  <si>
    <t>FOLIO 257</t>
  </si>
  <si>
    <t>FOLIO 1</t>
  </si>
  <si>
    <t>NO CUMPLE</t>
  </si>
  <si>
    <t xml:space="preserve">Los documentos soporte de los perfiles profesionales deben ser aportados por parte proveedor en su propuesta, adicionalmente se debe remitir con la propuesta documento juramentado por parte del representante legal relacionando la anterior tabla de profesionales y comprometiéndose a que los mismos van a estar durante el  plazo de ejecución con su respectiva dedicación. (ANEXO No. 6 CARTA DE COMPROMISO PERSONAL MÍNIMO). </t>
  </si>
  <si>
    <t>ANEXO No. 6 CARTA DE COMPROMISO PERSONAL MÍNIMO</t>
  </si>
  <si>
    <t>Ingeniero civil con especialización en gerencia de construcciones y/o afines</t>
  </si>
  <si>
    <t>20 años a partir de la Expedición de la matricula profesional</t>
  </si>
  <si>
    <t>DIRECTOR DE PROYECTOS. Años experiencia específica: 5 años. Experiencia como DIRECTOR DE PROYECTOS EN OBRAS EN LA CUALES SE EVIDENCIA ACTIVIDADES EJECUTADAS RELACIONADAS CON CANCHAS DEPORTIVAS y/o, FUTBOL, y/o BALONCESTO Y/O VOLEY BALL</t>
  </si>
  <si>
    <t xml:space="preserve">Residente de obra en proyectos de Construcción de obras civiles. Años experiencia específica: 5 años.
Experiencia como: RESIDENTE EN OBRAS EN LA CUALES SE EVIDENCIA ACTIVIDADES EJECUTADAS RELACIONADAS CON CANCHAS DEPORTIVAS y/o, FUTBOL, y/o, BALONCESTO Y/O VOLEY BALL </t>
  </si>
  <si>
    <t xml:space="preserve">Ingeniero civil y/o arquitecto </t>
  </si>
  <si>
    <t xml:space="preserve">10 años a partir de la Expedición de la  matricula profesional </t>
  </si>
  <si>
    <t>2 años a partir de la Expedición de la  matricula profesional</t>
  </si>
  <si>
    <t xml:space="preserve">Ingeniero ambiental y/o Ingeniero Industrial con licencia SISO y curso SST de mínimo 50 horas </t>
  </si>
  <si>
    <t xml:space="preserve"> Profesional SISO/SST Años experiencia específica: 1 año.
Experiencia como: RESIDENTE SST EN OBRAS EN LA CUALES SE EVIDENCIA ACTIVIDADES EJECUTADAS RELACIONADAS CON CANCHAS DEPORTIVAS y/o, FUTBOL y/o, BALONCESTO Y/O VOLEY BALL</t>
  </si>
  <si>
    <t>FOLIO 180</t>
  </si>
  <si>
    <t>MARLON ROLANDO QUINTERO GUARIN</t>
  </si>
  <si>
    <t>JHONATAN MAURICIO QUIROGA VANEGAS</t>
  </si>
  <si>
    <t>NICOLAS CARDENAS PLAZAS</t>
  </si>
  <si>
    <t>FOLIO 193</t>
  </si>
  <si>
    <t>ESPECIALISTA EN GERENCIA INTEGRAL DE OBRAS</t>
  </si>
  <si>
    <t>FOLIO 195</t>
  </si>
  <si>
    <t>FOLIO 196</t>
  </si>
  <si>
    <t>CONSORCIO CARSULOVA</t>
  </si>
  <si>
    <t>FOLIO 198</t>
  </si>
  <si>
    <t>SIDYC INGENIERIA SAS</t>
  </si>
  <si>
    <t xml:space="preserve">DIRECTOR DE OBRA </t>
  </si>
  <si>
    <t>FOLIO 199</t>
  </si>
  <si>
    <t>CERTIFICACIÓN EXPERIENCIA ESPECIFICA 4</t>
  </si>
  <si>
    <t>SOLINCON</t>
  </si>
  <si>
    <t>FOLIO 200</t>
  </si>
  <si>
    <t>FOLIO 201</t>
  </si>
  <si>
    <t>FOLIO 202</t>
  </si>
  <si>
    <t>CERTIFICACIÓN EXPERIENCIA ESPECIFICA 5</t>
  </si>
  <si>
    <t>CERTIFICACIÓN EXPERIENCIA ESPECIFICA 6</t>
  </si>
  <si>
    <t>CERTIFICACIÓN EXPERIENCIA ESPECIFICA 7</t>
  </si>
  <si>
    <t>FOLIO 203</t>
  </si>
  <si>
    <t>FOLIO 204</t>
  </si>
  <si>
    <t>FOLIO 212</t>
  </si>
  <si>
    <t>FOLIO 214</t>
  </si>
  <si>
    <t>FOLIO 215</t>
  </si>
  <si>
    <t>IA CONSTRUCTORES LTDA</t>
  </si>
  <si>
    <t>UT ARH</t>
  </si>
  <si>
    <t>CERTIFICACIÓN EXPERIENCIA ESPECIFICA 8</t>
  </si>
  <si>
    <t>CERTIFICACIÓN EXPERIENCIA ESPECIFICA 9</t>
  </si>
  <si>
    <t>FOLIO 218</t>
  </si>
  <si>
    <t>FOLIO 219</t>
  </si>
  <si>
    <t>FOLIO 220</t>
  </si>
  <si>
    <t>FOLIO 221</t>
  </si>
  <si>
    <t>FOLIO 222</t>
  </si>
  <si>
    <t>FOLIO 223</t>
  </si>
  <si>
    <t>CONSROCIO LEGAM SF</t>
  </si>
  <si>
    <t>FOLIO 224</t>
  </si>
  <si>
    <t>FOLIO 225</t>
  </si>
  <si>
    <t>FOLIO 227</t>
  </si>
  <si>
    <t>FOLIO 226</t>
  </si>
  <si>
    <t>INGENIERO AMBIENTAL</t>
  </si>
  <si>
    <t>FOLIO 239</t>
  </si>
  <si>
    <t>FOLIO 244</t>
  </si>
  <si>
    <t>RESIDENTE SISO</t>
  </si>
  <si>
    <t>FOLIO 245</t>
  </si>
  <si>
    <t>FOLIO 246</t>
  </si>
  <si>
    <t>LA SUMATORIA D ELAS DOS CERTIFICACIONES SEBERA SER IGUAL OSUPERIOR AL 200% DEL PRESUPESTO OFICIAL</t>
  </si>
  <si>
    <t>PRESUPESTO OFICIAL: $251,999,900</t>
  </si>
  <si>
    <t>200% DEL PRESUPUESTO ES: $503,999,800</t>
  </si>
  <si>
    <t>LA SUMA DE LOS DOS CONTRATOS ES: $ 1,154,990,000 POR TANTO CUMPLE</t>
  </si>
  <si>
    <r>
      <rPr>
        <b/>
        <sz val="10"/>
        <rFont val="Calibri"/>
        <family val="2"/>
        <scheme val="minor"/>
      </rPr>
      <t>EXPERIENCIA ESPECIFICA</t>
    </r>
    <r>
      <rPr>
        <sz val="10"/>
        <rFont val="Calibri"/>
        <family val="2"/>
        <scheme val="minor"/>
      </rPr>
      <t>:PRIMER CRITERIO LUGAR: PROYECTO QUE CORRESPONDA O CONTEMPLE ACTIVIDADES DE CONSTRUCCIÓN Y/O MEJORAMIENTO Y/O REHABILITACIÓN Y/O MANTENIMIENTO Y/O ADECUACIÓN Y/O INTERVENCIÓN DE PARQUES Y/O CANCHAS DEPORTIVAS. Al proponente que Acredite en (1) una certificación o contrato con acta de liquidación los siguientes criterios: -Un Área mayor o igual a: 1.500 M2 1. Que dentro de la misma se evidencia cualquier actividad relacionada con ADECUACIÓN de 5 o más canchas. 2. Que dentro de la misma se evidencia que por lo menos 3 de las canchas cuentan con recubrimiento sintético acrílico. 3. Que dentro de la misma se evidencie el mantenimiento a cerramientos en una longitud mayor a 100m</t>
    </r>
  </si>
  <si>
    <t>LA MISMA SE EVIDENCIA POR LO MENOS TRES CANCHAS QUE CUENTEN CON RECUBRIMIENTO SINTETICO</t>
  </si>
  <si>
    <t>QUE SE EVIDENCIA CERRAMIENTO EN UNA LONGITUD MINIMA DE 100 M</t>
  </si>
  <si>
    <t>UNA AREA MAYOR DE 1500 M2- ADECUACION DE CANCHAS</t>
  </si>
  <si>
    <t>MANTENIMIENTO DE CANCHAS DEPORTIVAS Y CERRAMIENTO EN LOS DIFERENTES CENTROS DEPORTIVOS DEL INSTITUTO MUNICIPAL PARA LA RECREACION Y DEPORTE - CUNDEPORTES- FUNZA</t>
  </si>
  <si>
    <t>SE TOMA LA EXPERIENCIA ESPECIFICA EN EL CONTRATO DE OBRA PUBLICA No 075 de 20 folio 265 al 289</t>
  </si>
  <si>
    <t>JULIO LEANDRO GARZON</t>
  </si>
  <si>
    <t>FOLIO 197</t>
  </si>
  <si>
    <t>INVITACIÓN PRIVADA No. 001 de 2025
ADECUACIÓN DE CANCHA SINTÉTICA PROVISIONAL Y OBRAS COMPLEMENTARIAS EN LA SEDE ADUANILLA DE PAIBA DE LA UNIVERSIDAD DISTRITAL FRANCISCO JOSÉ DE CALDAS</t>
  </si>
  <si>
    <t>2.3.2 EQUIPO MÍNIMO DE TRABAJO - COMPONENTE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</si>
</sst>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quot;$&quot;\ #,##0.00;[Red]&quot;$&quot;\ #,##0.00"/>
  </numFmts>
  <fonts count="18" x14ac:knownFonts="1">
    <font>
      <sz val="10"/>
      <name val="Arial"/>
    </font>
    <font>
      <sz val="11"/>
      <color theme="1"/>
      <name val="Calibri"/>
      <family val="2"/>
      <scheme val="minor"/>
    </font>
    <font>
      <sz val="10"/>
      <name val="Arial"/>
      <family val="2"/>
    </font>
    <font>
      <sz val="10"/>
      <name val="Calibri"/>
      <family val="2"/>
      <scheme val="minor"/>
    </font>
    <font>
      <sz val="10"/>
      <color theme="2" tint="-0.749992370372631"/>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0"/>
      <color theme="2" tint="-0.749992370372631"/>
      <name val="Calibri"/>
      <family val="2"/>
      <scheme val="minor"/>
    </font>
    <font>
      <sz val="10"/>
      <color rgb="FFC00000"/>
      <name val="Calibri"/>
      <family val="2"/>
      <scheme val="minor"/>
    </font>
    <font>
      <sz val="10"/>
      <color rgb="FFFF0000"/>
      <name val="Calibri"/>
      <family val="2"/>
      <scheme val="minor"/>
    </font>
    <font>
      <sz val="8"/>
      <name val="Calibri"/>
      <family val="2"/>
      <scheme val="minor"/>
    </font>
    <font>
      <b/>
      <sz val="10"/>
      <color theme="1"/>
      <name val="Calibri"/>
      <family val="2"/>
    </font>
    <font>
      <sz val="8"/>
      <name val="Arial"/>
      <family val="2"/>
    </font>
    <font>
      <b/>
      <sz val="10"/>
      <color theme="0"/>
      <name val="Calibri"/>
      <family val="2"/>
      <scheme val="minor"/>
    </font>
    <font>
      <sz val="10"/>
      <color theme="0"/>
      <name val="Calibri"/>
      <family val="2"/>
      <scheme val="minor"/>
    </font>
    <font>
      <sz val="10"/>
      <name val="Arial"/>
      <family val="2"/>
    </font>
    <font>
      <b/>
      <sz val="12"/>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42" fontId="1" fillId="0" borderId="0" applyFont="0" applyFill="0" applyBorder="0" applyAlignment="0" applyProtection="0"/>
    <xf numFmtId="0" fontId="2" fillId="0" borderId="0"/>
    <xf numFmtId="9" fontId="2" fillId="0" borderId="0" applyFont="0" applyFill="0" applyBorder="0" applyAlignment="0" applyProtection="0"/>
    <xf numFmtId="44" fontId="16" fillId="0" borderId="0" applyFont="0" applyFill="0" applyBorder="0" applyAlignment="0" applyProtection="0"/>
  </cellStyleXfs>
  <cellXfs count="267">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3" fillId="0" borderId="0" xfId="0" applyFont="1" applyAlignment="1">
      <alignment horizontal="center" vertical="center" wrapText="1"/>
    </xf>
    <xf numFmtId="0" fontId="5" fillId="0" borderId="0" xfId="0" applyFont="1" applyAlignment="1">
      <alignment horizontal="center" vertical="center" wrapText="1"/>
    </xf>
    <xf numFmtId="0" fontId="3" fillId="0" borderId="0" xfId="3" applyFont="1" applyAlignment="1">
      <alignment horizontal="center" vertical="center" wrapText="1"/>
    </xf>
    <xf numFmtId="0" fontId="5" fillId="0" borderId="1" xfId="3" applyFont="1" applyBorder="1" applyAlignment="1">
      <alignment horizontal="center" vertical="center" wrapText="1"/>
    </xf>
    <xf numFmtId="0" fontId="3" fillId="0" borderId="1" xfId="3" applyFont="1" applyBorder="1" applyAlignment="1">
      <alignment horizontal="center" vertical="center" wrapText="1"/>
    </xf>
    <xf numFmtId="0" fontId="7" fillId="0" borderId="1" xfId="3" applyFont="1" applyBorder="1" applyAlignment="1">
      <alignment horizontal="center" vertical="center" wrapText="1"/>
    </xf>
    <xf numFmtId="0" fontId="6" fillId="0" borderId="1" xfId="3" applyFont="1" applyBorder="1" applyAlignment="1">
      <alignment horizontal="center" vertical="center" wrapText="1"/>
    </xf>
    <xf numFmtId="2" fontId="6" fillId="0" borderId="1" xfId="3" applyNumberFormat="1" applyFont="1" applyBorder="1" applyAlignment="1">
      <alignment horizontal="center" vertical="center" wrapText="1"/>
    </xf>
    <xf numFmtId="0" fontId="7" fillId="4" borderId="1" xfId="3" applyFont="1" applyFill="1" applyBorder="1" applyAlignment="1">
      <alignment horizontal="center" vertical="center" wrapText="1"/>
    </xf>
    <xf numFmtId="0" fontId="6" fillId="0" borderId="0" xfId="3" applyFont="1" applyAlignment="1">
      <alignment horizontal="center" vertical="center" wrapText="1"/>
    </xf>
    <xf numFmtId="0" fontId="3" fillId="0" borderId="1" xfId="3" applyFont="1" applyBorder="1" applyAlignment="1">
      <alignment horizontal="justify" vertical="center" wrapText="1"/>
    </xf>
    <xf numFmtId="9" fontId="3" fillId="0" borderId="1" xfId="4" applyFont="1" applyBorder="1" applyAlignment="1">
      <alignment horizontal="center" vertical="center" wrapText="1"/>
    </xf>
    <xf numFmtId="0" fontId="3" fillId="0" borderId="0" xfId="3" applyFont="1" applyAlignment="1">
      <alignment horizontal="justify" vertical="center" wrapText="1"/>
    </xf>
    <xf numFmtId="9" fontId="3" fillId="0" borderId="0" xfId="4" applyFont="1" applyBorder="1" applyAlignment="1">
      <alignment horizontal="center" vertical="center" wrapText="1"/>
    </xf>
    <xf numFmtId="0" fontId="5" fillId="0" borderId="0" xfId="3" applyFont="1" applyAlignment="1">
      <alignment horizontal="center" vertical="center" wrapText="1"/>
    </xf>
    <xf numFmtId="0" fontId="6" fillId="5" borderId="1" xfId="3" applyFont="1" applyFill="1" applyBorder="1" applyAlignment="1">
      <alignment horizontal="center" vertical="center" wrapText="1"/>
    </xf>
    <xf numFmtId="14" fontId="6" fillId="5" borderId="1" xfId="3" applyNumberFormat="1" applyFont="1" applyFill="1" applyBorder="1" applyAlignment="1">
      <alignment horizontal="center" vertical="center" wrapText="1"/>
    </xf>
    <xf numFmtId="2" fontId="6" fillId="5" borderId="1" xfId="3" applyNumberFormat="1" applyFont="1" applyFill="1" applyBorder="1" applyAlignment="1">
      <alignment horizontal="center" vertical="center" wrapText="1"/>
    </xf>
    <xf numFmtId="0" fontId="9" fillId="0" borderId="0" xfId="3" applyFont="1" applyAlignment="1">
      <alignment vertical="center" wrapText="1"/>
    </xf>
    <xf numFmtId="0" fontId="6" fillId="0" borderId="0" xfId="3" applyFont="1" applyAlignment="1">
      <alignment horizontal="justify" vertical="center" wrapText="1"/>
    </xf>
    <xf numFmtId="0" fontId="7" fillId="0" borderId="5" xfId="3" applyFont="1" applyBorder="1" applyAlignment="1">
      <alignment horizontal="center" vertical="center" wrapText="1"/>
    </xf>
    <xf numFmtId="14" fontId="6" fillId="0" borderId="5" xfId="3" applyNumberFormat="1" applyFont="1" applyBorder="1" applyAlignment="1">
      <alignment horizontal="center" vertical="center" wrapText="1"/>
    </xf>
    <xf numFmtId="0" fontId="10" fillId="0" borderId="0" xfId="3" applyFont="1" applyAlignment="1">
      <alignment horizontal="center" vertical="center" wrapText="1"/>
    </xf>
    <xf numFmtId="0" fontId="10" fillId="0" borderId="1" xfId="3" applyFont="1" applyBorder="1" applyAlignment="1">
      <alignment horizontal="center" vertical="center" wrapText="1"/>
    </xf>
    <xf numFmtId="0" fontId="9" fillId="5" borderId="1" xfId="3" applyFont="1" applyFill="1" applyBorder="1" applyAlignment="1">
      <alignment horizontal="center" vertical="center" wrapText="1"/>
    </xf>
    <xf numFmtId="14" fontId="9" fillId="5" borderId="7" xfId="3" applyNumberFormat="1" applyFont="1" applyFill="1" applyBorder="1" applyAlignment="1">
      <alignment vertical="center" wrapText="1"/>
    </xf>
    <xf numFmtId="0" fontId="3" fillId="0" borderId="0" xfId="0" applyFont="1" applyAlignment="1">
      <alignment horizontal="justify" vertical="center" wrapText="1"/>
    </xf>
    <xf numFmtId="0" fontId="9" fillId="0" borderId="0" xfId="3" applyFont="1" applyAlignment="1">
      <alignment horizontal="center" vertical="center" wrapText="1"/>
    </xf>
    <xf numFmtId="0" fontId="5" fillId="5" borderId="1" xfId="3" applyFont="1" applyFill="1" applyBorder="1" applyAlignment="1">
      <alignment horizontal="center" vertical="center" wrapText="1"/>
    </xf>
    <xf numFmtId="0" fontId="5" fillId="5" borderId="1" xfId="3" applyFont="1" applyFill="1" applyBorder="1" applyAlignment="1">
      <alignment vertical="center" wrapText="1"/>
    </xf>
    <xf numFmtId="0" fontId="7" fillId="0" borderId="0" xfId="3" applyFont="1" applyAlignment="1">
      <alignment horizontal="center" vertical="center" wrapText="1"/>
    </xf>
    <xf numFmtId="0" fontId="3" fillId="5" borderId="1" xfId="3" applyFont="1" applyFill="1" applyBorder="1" applyAlignment="1">
      <alignment horizontal="center" vertical="center" wrapText="1"/>
    </xf>
    <xf numFmtId="14" fontId="3" fillId="5" borderId="5" xfId="3" applyNumberFormat="1" applyFont="1" applyFill="1" applyBorder="1" applyAlignment="1">
      <alignment horizontal="center" vertical="center" wrapText="1"/>
    </xf>
    <xf numFmtId="14" fontId="3" fillId="5" borderId="1" xfId="3" applyNumberFormat="1" applyFont="1" applyFill="1" applyBorder="1" applyAlignment="1">
      <alignment horizontal="center" vertical="center" wrapText="1"/>
    </xf>
    <xf numFmtId="2" fontId="3" fillId="0" borderId="1" xfId="3" applyNumberFormat="1" applyFont="1" applyBorder="1" applyAlignment="1">
      <alignment horizontal="center" vertical="center" wrapText="1"/>
    </xf>
    <xf numFmtId="14" fontId="3" fillId="5" borderId="5" xfId="3" applyNumberFormat="1" applyFont="1" applyFill="1" applyBorder="1" applyAlignment="1">
      <alignment vertical="center" wrapText="1"/>
    </xf>
    <xf numFmtId="14" fontId="3" fillId="5" borderId="1" xfId="3" applyNumberFormat="1" applyFont="1" applyFill="1" applyBorder="1" applyAlignment="1">
      <alignment vertical="center" wrapText="1"/>
    </xf>
    <xf numFmtId="2" fontId="3" fillId="0" borderId="1" xfId="3" applyNumberFormat="1" applyFont="1" applyBorder="1" applyAlignment="1">
      <alignment vertical="center" wrapText="1"/>
    </xf>
    <xf numFmtId="14" fontId="9" fillId="5" borderId="1" xfId="3" applyNumberFormat="1" applyFont="1" applyFill="1" applyBorder="1" applyAlignment="1">
      <alignment horizontal="center" vertical="center" wrapText="1"/>
    </xf>
    <xf numFmtId="2" fontId="9" fillId="5" borderId="1" xfId="3"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14" fillId="7" borderId="19" xfId="0" applyFont="1" applyFill="1" applyBorder="1" applyAlignment="1">
      <alignment horizontal="center" vertical="center"/>
    </xf>
    <xf numFmtId="0" fontId="14" fillId="7" borderId="20"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justify" vertical="center"/>
    </xf>
    <xf numFmtId="0" fontId="8"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4" fillId="7" borderId="10"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6" fillId="0" borderId="24" xfId="3" applyFont="1" applyBorder="1" applyAlignment="1">
      <alignment horizontal="center" vertical="center" wrapText="1"/>
    </xf>
    <xf numFmtId="9" fontId="3" fillId="0" borderId="16" xfId="0" applyNumberFormat="1" applyFont="1" applyBorder="1" applyAlignment="1">
      <alignment horizontal="center" vertical="center" wrapText="1"/>
    </xf>
    <xf numFmtId="0" fontId="14" fillId="7" borderId="14" xfId="0" applyFont="1" applyFill="1" applyBorder="1" applyAlignment="1">
      <alignment horizontal="center" vertical="center" wrapText="1"/>
    </xf>
    <xf numFmtId="14" fontId="3" fillId="0" borderId="25" xfId="3" applyNumberFormat="1" applyFont="1" applyBorder="1" applyAlignment="1">
      <alignment horizontal="center" vertical="center" wrapText="1"/>
    </xf>
    <xf numFmtId="2" fontId="3" fillId="0" borderId="25" xfId="0" applyNumberFormat="1" applyFont="1" applyBorder="1" applyAlignment="1">
      <alignment horizontal="center" vertical="center" wrapText="1"/>
    </xf>
    <xf numFmtId="0" fontId="6" fillId="0" borderId="25" xfId="3" applyFont="1" applyBorder="1" applyAlignment="1">
      <alignment horizontal="center" vertical="center" wrapText="1"/>
    </xf>
    <xf numFmtId="0" fontId="6" fillId="0" borderId="14" xfId="3" applyFont="1" applyBorder="1" applyAlignment="1">
      <alignment horizontal="center" vertical="center" wrapText="1"/>
    </xf>
    <xf numFmtId="0" fontId="3" fillId="0" borderId="43" xfId="0" applyFont="1" applyBorder="1" applyAlignment="1">
      <alignment horizontal="center" vertical="center"/>
    </xf>
    <xf numFmtId="0" fontId="5" fillId="0" borderId="44" xfId="0"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4" fillId="0" borderId="0" xfId="0" applyFont="1" applyAlignment="1">
      <alignment horizontal="center" vertical="center" wrapText="1"/>
    </xf>
    <xf numFmtId="3" fontId="3" fillId="0" borderId="25" xfId="0" applyNumberFormat="1"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4" fillId="8" borderId="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4" fillId="7" borderId="27" xfId="0" applyFont="1" applyFill="1" applyBorder="1" applyAlignment="1">
      <alignment horizontal="center" vertical="center" wrapText="1" shrinkToFit="1"/>
    </xf>
    <xf numFmtId="0" fontId="14" fillId="7" borderId="45" xfId="0" applyFont="1" applyFill="1" applyBorder="1" applyAlignment="1">
      <alignment horizontal="center" vertical="center" wrapText="1"/>
    </xf>
    <xf numFmtId="0" fontId="14" fillId="7" borderId="45" xfId="0" applyFont="1" applyFill="1" applyBorder="1" applyAlignment="1">
      <alignment horizontal="center" vertical="center"/>
    </xf>
    <xf numFmtId="0" fontId="14" fillId="7" borderId="46"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justify" vertical="center"/>
    </xf>
    <xf numFmtId="0" fontId="3" fillId="0" borderId="22" xfId="0" applyFont="1" applyBorder="1" applyAlignment="1">
      <alignment horizontal="center" vertical="center"/>
    </xf>
    <xf numFmtId="0" fontId="14" fillId="7" borderId="0" xfId="0" applyFont="1" applyFill="1" applyAlignment="1">
      <alignment horizontal="center" vertical="center" wrapText="1"/>
    </xf>
    <xf numFmtId="0" fontId="14" fillId="7" borderId="1" xfId="0" applyFont="1" applyFill="1" applyBorder="1" applyAlignment="1">
      <alignment horizontal="center" vertical="center" wrapText="1"/>
    </xf>
    <xf numFmtId="0" fontId="15" fillId="0" borderId="0" xfId="0" applyFont="1" applyAlignment="1">
      <alignment horizontal="center" vertical="center" wrapText="1"/>
    </xf>
    <xf numFmtId="0" fontId="14" fillId="7" borderId="28"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6" fillId="0" borderId="21" xfId="3" applyFont="1" applyBorder="1" applyAlignment="1">
      <alignment horizontal="center" vertical="center" wrapText="1"/>
    </xf>
    <xf numFmtId="9" fontId="3" fillId="0" borderId="15" xfId="0" applyNumberFormat="1" applyFont="1" applyBorder="1" applyAlignment="1">
      <alignment horizontal="center" vertical="center" wrapText="1"/>
    </xf>
    <xf numFmtId="0" fontId="14" fillId="7" borderId="24"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14" fontId="3" fillId="0" borderId="1" xfId="3"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6" fillId="0" borderId="41" xfId="3" applyFont="1" applyBorder="1" applyAlignment="1">
      <alignment horizontal="center" vertical="center" wrapText="1"/>
    </xf>
    <xf numFmtId="0" fontId="3" fillId="0" borderId="2" xfId="0" applyFont="1" applyBorder="1" applyAlignment="1">
      <alignment horizontal="center" vertical="center" wrapText="1"/>
    </xf>
    <xf numFmtId="0" fontId="3" fillId="0" borderId="42" xfId="0" applyFont="1" applyBorder="1" applyAlignment="1">
      <alignment horizontal="center" vertical="center" wrapText="1"/>
    </xf>
    <xf numFmtId="0" fontId="14" fillId="7" borderId="29" xfId="0" applyFont="1" applyFill="1" applyBorder="1" applyAlignment="1">
      <alignment horizontal="center" vertical="center" wrapText="1"/>
    </xf>
    <xf numFmtId="0" fontId="15" fillId="7" borderId="32" xfId="0" applyFont="1" applyFill="1" applyBorder="1" applyAlignment="1">
      <alignment horizontal="center" vertical="center" wrapText="1"/>
    </xf>
    <xf numFmtId="2" fontId="3" fillId="0" borderId="15" xfId="0" applyNumberFormat="1" applyFont="1" applyBorder="1" applyAlignment="1">
      <alignment horizontal="center" vertical="center" wrapText="1"/>
    </xf>
    <xf numFmtId="2" fontId="3" fillId="0" borderId="16" xfId="0" applyNumberFormat="1" applyFont="1" applyBorder="1" applyAlignment="1">
      <alignment horizontal="center" vertical="center" wrapText="1"/>
    </xf>
    <xf numFmtId="0" fontId="15" fillId="7" borderId="40" xfId="0" applyFont="1" applyFill="1" applyBorder="1" applyAlignment="1">
      <alignment horizontal="center" vertical="center" wrapText="1"/>
    </xf>
    <xf numFmtId="14" fontId="3" fillId="0" borderId="22" xfId="0" applyNumberFormat="1" applyFont="1" applyBorder="1" applyAlignment="1">
      <alignment horizontal="center" vertical="center" wrapText="1"/>
    </xf>
    <xf numFmtId="14" fontId="3" fillId="0" borderId="23" xfId="0" applyNumberFormat="1" applyFont="1" applyBorder="1" applyAlignment="1">
      <alignment horizontal="center" vertical="center" wrapText="1"/>
    </xf>
    <xf numFmtId="0" fontId="15" fillId="7" borderId="31"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7" borderId="50" xfId="0" applyFont="1" applyFill="1" applyBorder="1" applyAlignment="1">
      <alignment horizontal="center" vertical="center" wrapText="1"/>
    </xf>
    <xf numFmtId="2" fontId="6" fillId="0" borderId="22" xfId="3" applyNumberFormat="1" applyFont="1" applyBorder="1" applyAlignment="1">
      <alignment horizontal="center" vertical="center" wrapText="1"/>
    </xf>
    <xf numFmtId="0" fontId="6" fillId="0" borderId="15" xfId="3" applyFont="1" applyBorder="1" applyAlignment="1">
      <alignment horizontal="center" vertical="center" wrapText="1"/>
    </xf>
    <xf numFmtId="0" fontId="14" fillId="7" borderId="2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36" xfId="0" applyFont="1" applyFill="1" applyBorder="1" applyAlignment="1">
      <alignment horizontal="center" vertical="center" wrapText="1"/>
    </xf>
    <xf numFmtId="0" fontId="3" fillId="0" borderId="39" xfId="0" applyFont="1" applyBorder="1" applyAlignment="1">
      <alignment horizontal="center" vertical="center" wrapText="1"/>
    </xf>
    <xf numFmtId="0" fontId="14" fillId="7" borderId="51"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4" fillId="8" borderId="53" xfId="0" applyFont="1" applyFill="1" applyBorder="1" applyAlignment="1">
      <alignment horizontal="center" vertical="center" wrapText="1"/>
    </xf>
    <xf numFmtId="0" fontId="14" fillId="7" borderId="54" xfId="0" applyFont="1" applyFill="1" applyBorder="1" applyAlignment="1">
      <alignment horizontal="center" vertical="center" wrapText="1"/>
    </xf>
    <xf numFmtId="6" fontId="3" fillId="0" borderId="25" xfId="5" applyNumberFormat="1" applyFont="1" applyBorder="1" applyAlignment="1">
      <alignment horizontal="center" vertical="center" wrapText="1"/>
    </xf>
    <xf numFmtId="1" fontId="3" fillId="0" borderId="25" xfId="0" applyNumberFormat="1" applyFont="1" applyBorder="1" applyAlignment="1">
      <alignment horizontal="center" vertical="center" wrapText="1"/>
    </xf>
    <xf numFmtId="14" fontId="3" fillId="0" borderId="25" xfId="0" applyNumberFormat="1" applyFont="1" applyBorder="1" applyAlignment="1">
      <alignment horizontal="center" vertical="center" wrapText="1"/>
    </xf>
    <xf numFmtId="9" fontId="3" fillId="0" borderId="25" xfId="1" applyFont="1" applyBorder="1" applyAlignment="1">
      <alignment horizontal="center" vertical="center" wrapText="1"/>
    </xf>
    <xf numFmtId="14"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0" fontId="14" fillId="8" borderId="3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5" xfId="0" applyFont="1" applyBorder="1" applyAlignment="1">
      <alignment horizontal="center" vertical="center" wrapText="1"/>
    </xf>
    <xf numFmtId="0" fontId="14" fillId="7" borderId="26"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17" xfId="0" applyFont="1" applyFill="1" applyBorder="1" applyAlignment="1">
      <alignment horizontal="center" vertical="center" wrapText="1" shrinkToFit="1"/>
    </xf>
    <xf numFmtId="0" fontId="14" fillId="7" borderId="35" xfId="0" applyFont="1" applyFill="1" applyBorder="1" applyAlignment="1">
      <alignment horizontal="center" vertical="center" wrapText="1" shrinkToFit="1"/>
    </xf>
    <xf numFmtId="0" fontId="14" fillId="7" borderId="36" xfId="0" applyFont="1" applyFill="1" applyBorder="1" applyAlignment="1">
      <alignment horizontal="center" vertical="center" wrapText="1" shrinkToFi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4" fillId="0" borderId="0" xfId="0" applyFont="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 xfId="0" applyFont="1" applyBorder="1" applyAlignment="1">
      <alignment horizontal="center" vertical="center" wrapText="1"/>
    </xf>
    <xf numFmtId="0" fontId="14" fillId="7" borderId="24"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3" fillId="0" borderId="2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justify" vertical="center" wrapText="1"/>
    </xf>
    <xf numFmtId="0" fontId="14" fillId="8" borderId="1"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7" borderId="39"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3" fillId="0" borderId="35" xfId="0" applyFont="1" applyBorder="1" applyAlignment="1">
      <alignment horizontal="center" vertical="center" wrapText="1"/>
    </xf>
    <xf numFmtId="0" fontId="14" fillId="7" borderId="37"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14" fillId="7" borderId="2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4" fillId="7" borderId="43" xfId="3" applyFont="1" applyFill="1" applyBorder="1" applyAlignment="1">
      <alignment horizontal="center" vertical="center" wrapText="1"/>
    </xf>
    <xf numFmtId="0" fontId="14" fillId="7" borderId="0" xfId="3" applyFont="1" applyFill="1" applyAlignment="1">
      <alignment horizontal="center" vertical="center" wrapText="1"/>
    </xf>
    <xf numFmtId="0" fontId="6" fillId="0" borderId="5" xfId="3" applyFont="1" applyBorder="1" applyAlignment="1">
      <alignment horizontal="justify" vertical="center" wrapText="1"/>
    </xf>
    <xf numFmtId="0" fontId="6" fillId="0" borderId="3" xfId="3" applyFont="1" applyBorder="1" applyAlignment="1">
      <alignment horizontal="justify" vertical="center" wrapText="1"/>
    </xf>
    <xf numFmtId="0" fontId="6" fillId="0" borderId="7"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3" xfId="3" applyFont="1" applyBorder="1" applyAlignment="1">
      <alignment horizontal="justify" vertical="center" wrapText="1"/>
    </xf>
    <xf numFmtId="0" fontId="3" fillId="0" borderId="7" xfId="3" applyFont="1" applyBorder="1" applyAlignment="1">
      <alignment horizontal="justify" vertical="center" wrapText="1"/>
    </xf>
    <xf numFmtId="0" fontId="6" fillId="5" borderId="5"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7" fillId="4" borderId="5" xfId="3" applyFont="1" applyFill="1" applyBorder="1" applyAlignment="1">
      <alignment horizontal="center" vertical="center" wrapText="1"/>
    </xf>
    <xf numFmtId="0" fontId="7" fillId="4" borderId="3" xfId="3" applyFont="1" applyFill="1" applyBorder="1" applyAlignment="1">
      <alignment horizontal="center" vertical="center" wrapText="1"/>
    </xf>
    <xf numFmtId="0" fontId="7" fillId="4" borderId="7" xfId="3" applyFont="1" applyFill="1" applyBorder="1" applyAlignment="1">
      <alignment horizontal="center" vertical="center" wrapText="1"/>
    </xf>
    <xf numFmtId="0" fontId="5" fillId="0" borderId="5" xfId="3" applyFont="1" applyBorder="1" applyAlignment="1">
      <alignment horizontal="center" vertical="center" wrapText="1"/>
    </xf>
    <xf numFmtId="0" fontId="5" fillId="0" borderId="7" xfId="3"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164" fontId="5" fillId="6" borderId="5" xfId="0" applyNumberFormat="1" applyFont="1" applyFill="1" applyBorder="1" applyAlignment="1">
      <alignment horizontal="center" vertical="center" wrapText="1"/>
    </xf>
    <xf numFmtId="164" fontId="5" fillId="6" borderId="7" xfId="0" applyNumberFormat="1" applyFont="1" applyFill="1" applyBorder="1" applyAlignment="1">
      <alignment horizontal="center"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6" fillId="5" borderId="4" xfId="3" applyFont="1" applyFill="1" applyBorder="1" applyAlignment="1">
      <alignment horizontal="center" vertical="center" wrapText="1"/>
    </xf>
    <xf numFmtId="0" fontId="6" fillId="5" borderId="2" xfId="3" applyFont="1" applyFill="1" applyBorder="1" applyAlignment="1">
      <alignment horizontal="center" vertical="center" wrapText="1"/>
    </xf>
    <xf numFmtId="0" fontId="11" fillId="0" borderId="6" xfId="3" applyFont="1" applyBorder="1" applyAlignment="1">
      <alignment horizontal="justify" vertical="center" wrapText="1"/>
    </xf>
    <xf numFmtId="0" fontId="11" fillId="0" borderId="9" xfId="3" applyFont="1" applyBorder="1" applyAlignment="1">
      <alignment horizontal="justify" vertical="center" wrapText="1"/>
    </xf>
    <xf numFmtId="0" fontId="7" fillId="0" borderId="5" xfId="3" applyFont="1" applyBorder="1" applyAlignment="1">
      <alignment horizontal="center" vertical="center" wrapText="1"/>
    </xf>
    <xf numFmtId="0" fontId="7" fillId="0" borderId="7" xfId="3" applyFont="1" applyBorder="1" applyAlignment="1">
      <alignment horizontal="center" vertical="center" wrapText="1"/>
    </xf>
    <xf numFmtId="0" fontId="9" fillId="5" borderId="5" xfId="3" applyFont="1" applyFill="1" applyBorder="1" applyAlignment="1">
      <alignment horizontal="center" vertical="center" wrapText="1"/>
    </xf>
    <xf numFmtId="0" fontId="9" fillId="5" borderId="7" xfId="3" applyFont="1" applyFill="1" applyBorder="1" applyAlignment="1">
      <alignment horizontal="center" vertical="center" wrapText="1"/>
    </xf>
    <xf numFmtId="2" fontId="6" fillId="0" borderId="4" xfId="3" applyNumberFormat="1" applyFont="1" applyBorder="1" applyAlignment="1">
      <alignment horizontal="center" vertical="center" wrapText="1"/>
    </xf>
    <xf numFmtId="2" fontId="6" fillId="0" borderId="2" xfId="3" applyNumberFormat="1" applyFont="1" applyBorder="1" applyAlignment="1">
      <alignment horizontal="center" vertical="center" wrapText="1"/>
    </xf>
    <xf numFmtId="0" fontId="5" fillId="5" borderId="4" xfId="3" applyFont="1" applyFill="1" applyBorder="1" applyAlignment="1">
      <alignment horizontal="center" vertical="center" wrapText="1"/>
    </xf>
    <xf numFmtId="0" fontId="5" fillId="5" borderId="2" xfId="3"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5" xfId="0" applyFont="1" applyBorder="1" applyAlignment="1">
      <alignment horizontal="justify" vertical="center" wrapText="1"/>
    </xf>
    <xf numFmtId="0" fontId="3" fillId="0" borderId="7" xfId="0" applyFont="1" applyBorder="1" applyAlignment="1">
      <alignment horizontal="justify" vertical="center" wrapText="1"/>
    </xf>
    <xf numFmtId="0" fontId="9" fillId="0" borderId="5" xfId="3" applyFont="1" applyBorder="1" applyAlignment="1">
      <alignment horizontal="center" vertical="center" wrapText="1"/>
    </xf>
    <xf numFmtId="0" fontId="9" fillId="0" borderId="3" xfId="3" applyFont="1" applyBorder="1" applyAlignment="1">
      <alignment horizontal="center" vertical="center" wrapText="1"/>
    </xf>
    <xf numFmtId="0" fontId="9" fillId="0" borderId="7" xfId="3" applyFont="1" applyBorder="1" applyAlignment="1">
      <alignment horizontal="center" vertical="center" wrapText="1"/>
    </xf>
    <xf numFmtId="0" fontId="7" fillId="0" borderId="3" xfId="3" applyFont="1" applyBorder="1" applyAlignment="1">
      <alignment horizontal="center" vertical="center" wrapText="1"/>
    </xf>
    <xf numFmtId="0" fontId="5" fillId="0" borderId="3" xfId="0" applyFont="1" applyBorder="1" applyAlignment="1">
      <alignment horizontal="center" vertical="center" wrapText="1"/>
    </xf>
    <xf numFmtId="49" fontId="3" fillId="0" borderId="5" xfId="0" applyNumberFormat="1"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7" fillId="5" borderId="5" xfId="3" applyFont="1" applyFill="1" applyBorder="1" applyAlignment="1">
      <alignment horizontal="center" vertical="center" wrapText="1"/>
    </xf>
    <xf numFmtId="0" fontId="7" fillId="5" borderId="3" xfId="3" applyFont="1" applyFill="1" applyBorder="1" applyAlignment="1">
      <alignment horizontal="center" vertical="center" wrapText="1"/>
    </xf>
    <xf numFmtId="0" fontId="7" fillId="5" borderId="7" xfId="3" applyFont="1" applyFill="1" applyBorder="1" applyAlignment="1">
      <alignment horizontal="center" vertical="center" wrapText="1"/>
    </xf>
    <xf numFmtId="14" fontId="3" fillId="5" borderId="5" xfId="3" applyNumberFormat="1" applyFont="1" applyFill="1" applyBorder="1" applyAlignment="1">
      <alignment horizontal="center" vertical="center" wrapText="1"/>
    </xf>
    <xf numFmtId="14" fontId="3" fillId="5" borderId="7" xfId="3" applyNumberFormat="1" applyFont="1" applyFill="1" applyBorder="1" applyAlignment="1">
      <alignment horizontal="center" vertical="center" wrapText="1"/>
    </xf>
    <xf numFmtId="0" fontId="9" fillId="5" borderId="1" xfId="3" applyFont="1" applyFill="1" applyBorder="1" applyAlignment="1">
      <alignment horizontal="center" vertical="center" wrapText="1"/>
    </xf>
    <xf numFmtId="8" fontId="3" fillId="0" borderId="55" xfId="5" applyNumberFormat="1" applyFont="1" applyBorder="1" applyAlignment="1">
      <alignment horizontal="center" vertical="center" wrapText="1"/>
    </xf>
    <xf numFmtId="8" fontId="3" fillId="0" borderId="30" xfId="5" applyNumberFormat="1" applyFont="1" applyBorder="1" applyAlignment="1">
      <alignment horizontal="center" vertical="center" wrapText="1"/>
    </xf>
    <xf numFmtId="8" fontId="3" fillId="0" borderId="42" xfId="5" applyNumberFormat="1" applyFont="1" applyBorder="1" applyAlignment="1">
      <alignment horizontal="center" vertical="center" wrapText="1"/>
    </xf>
    <xf numFmtId="0" fontId="5" fillId="9" borderId="17"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14" fillId="7" borderId="5"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8" xfId="0" applyFont="1" applyFill="1" applyBorder="1" applyAlignment="1">
      <alignment horizontal="center" vertical="center" wrapText="1"/>
    </xf>
  </cellXfs>
  <cellStyles count="6">
    <cellStyle name="Moneda" xfId="5" builtinId="4"/>
    <cellStyle name="Moneda [0] 2" xfId="2" xr:uid="{00000000-0005-0000-0000-000001000000}"/>
    <cellStyle name="Normal" xfId="0" builtinId="0"/>
    <cellStyle name="Normal 2" xfId="3" xr:uid="{00000000-0005-0000-0000-000003000000}"/>
    <cellStyle name="Porcentaje" xfId="1" builtinId="5"/>
    <cellStyle name="Porcentaje 2" xfId="4" xr:uid="{00000000-0005-0000-0000-000005000000}"/>
  </cellStyles>
  <dxfs count="27">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rgb="FFC00000"/>
      </font>
      <fill>
        <patternFill>
          <bgColor theme="0"/>
        </patternFill>
      </fill>
    </dxf>
    <dxf>
      <font>
        <b/>
        <i val="0"/>
        <color rgb="FFC00000"/>
      </font>
      <fill>
        <patternFill>
          <bgColor theme="0"/>
        </patternFill>
      </fill>
    </dxf>
    <dxf>
      <font>
        <b/>
        <i val="0"/>
        <color theme="0"/>
      </font>
      <fill>
        <patternFill>
          <bgColor rgb="FFC00000"/>
        </patternFill>
      </fill>
    </dxf>
    <dxf>
      <font>
        <b/>
        <i val="0"/>
        <color rgb="FFC00000"/>
      </font>
      <fill>
        <patternFill>
          <bgColor theme="0"/>
        </patternFill>
      </fill>
    </dxf>
    <dxf>
      <font>
        <b/>
        <i val="0"/>
        <color rgb="FFC00000"/>
      </font>
      <fill>
        <patternFill>
          <bgColor theme="0"/>
        </patternFill>
      </fill>
    </dxf>
    <dxf>
      <font>
        <b/>
        <i val="0"/>
        <color theme="0"/>
      </font>
      <fill>
        <patternFill>
          <bgColor rgb="FFC00000"/>
        </patternFill>
      </fill>
    </dxf>
    <dxf>
      <font>
        <b/>
        <i val="0"/>
        <color rgb="FF9C0006"/>
      </font>
      <fill>
        <patternFill patternType="none">
          <bgColor auto="1"/>
        </patternFill>
      </fill>
    </dxf>
    <dxf>
      <font>
        <b/>
        <i val="0"/>
        <color theme="0"/>
      </font>
      <fill>
        <patternFill>
          <bgColor rgb="FFC00000"/>
        </patternFill>
      </fill>
    </dxf>
    <dxf>
      <font>
        <b/>
        <i val="0"/>
        <color rgb="FF9C0006"/>
      </font>
      <fill>
        <patternFill patternType="none">
          <bgColor auto="1"/>
        </patternFill>
      </fill>
    </dxf>
  </dxfs>
  <tableStyles count="0" defaultTableStyle="TableStyleMedium9" defaultPivotStyle="PivotStyleLight16"/>
  <colors>
    <mruColors>
      <color rgb="FFE7E6E6"/>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31746</xdr:colOff>
      <xdr:row>1</xdr:row>
      <xdr:rowOff>28573</xdr:rowOff>
    </xdr:from>
    <xdr:to>
      <xdr:col>1</xdr:col>
      <xdr:colOff>1425571</xdr:colOff>
      <xdr:row>3</xdr:row>
      <xdr:rowOff>142873</xdr:rowOff>
    </xdr:to>
    <xdr:pic>
      <xdr:nvPicPr>
        <xdr:cNvPr id="2" name="3 Imagen">
          <a:extLst>
            <a:ext uri="{FF2B5EF4-FFF2-40B4-BE49-F238E27FC236}">
              <a16:creationId xmlns:a16="http://schemas.microsoft.com/office/drawing/2014/main" id="{63C2CF5B-50C2-439C-AFDB-10E669B9E7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6" y="28573"/>
          <a:ext cx="139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15874</xdr:colOff>
      <xdr:row>1</xdr:row>
      <xdr:rowOff>136522</xdr:rowOff>
    </xdr:from>
    <xdr:to>
      <xdr:col>4</xdr:col>
      <xdr:colOff>1092424</xdr:colOff>
      <xdr:row>3</xdr:row>
      <xdr:rowOff>70379</xdr:rowOff>
    </xdr:to>
    <xdr:pic>
      <xdr:nvPicPr>
        <xdr:cNvPr id="3" name="Imagen 2">
          <a:extLst>
            <a:ext uri="{FF2B5EF4-FFF2-40B4-BE49-F238E27FC236}">
              <a16:creationId xmlns:a16="http://schemas.microsoft.com/office/drawing/2014/main" id="{BDEA6424-20DD-48C2-A359-6C7633FFD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026274" y="136522"/>
          <a:ext cx="1076550" cy="25770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E18"/>
  <sheetViews>
    <sheetView tabSelected="1" view="pageBreakPreview" zoomScaleNormal="100" zoomScaleSheetLayoutView="100" workbookViewId="0">
      <selection activeCell="G29" sqref="G29"/>
    </sheetView>
  </sheetViews>
  <sheetFormatPr baseColWidth="10" defaultColWidth="11.42578125" defaultRowHeight="12.75" x14ac:dyDescent="0.2"/>
  <cols>
    <col min="1" max="1" width="1.7109375" style="1" customWidth="1"/>
    <col min="2" max="2" width="21.7109375" style="1" customWidth="1"/>
    <col min="3" max="3" width="50.7109375" style="1" customWidth="1"/>
    <col min="4" max="4" width="32.7109375" style="2" customWidth="1"/>
    <col min="5" max="5" width="16.7109375" style="2" customWidth="1"/>
    <col min="6" max="6" width="1.7109375" style="1" customWidth="1"/>
    <col min="7" max="16384" width="11.42578125" style="1"/>
  </cols>
  <sheetData>
    <row r="1" spans="2:5" ht="8.1" customHeight="1" thickBot="1" x14ac:dyDescent="0.25"/>
    <row r="2" spans="2:5" ht="12.75" customHeight="1" x14ac:dyDescent="0.2">
      <c r="B2" s="155"/>
      <c r="C2" s="52" t="s">
        <v>0</v>
      </c>
      <c r="D2" s="53" t="s">
        <v>1</v>
      </c>
      <c r="E2" s="158"/>
    </row>
    <row r="3" spans="2:5" ht="12.75" customHeight="1" x14ac:dyDescent="0.2">
      <c r="B3" s="156"/>
      <c r="C3" s="3" t="s">
        <v>2</v>
      </c>
      <c r="D3" s="3" t="s">
        <v>3</v>
      </c>
      <c r="E3" s="159"/>
    </row>
    <row r="4" spans="2:5" ht="12.75" customHeight="1" thickBot="1" x14ac:dyDescent="0.25">
      <c r="B4" s="157"/>
      <c r="C4" s="54" t="s">
        <v>4</v>
      </c>
      <c r="D4" s="54" t="s">
        <v>5</v>
      </c>
      <c r="E4" s="160"/>
    </row>
    <row r="5" spans="2:5" ht="8.1" customHeight="1" thickBot="1" x14ac:dyDescent="0.25">
      <c r="B5" s="154"/>
      <c r="C5" s="154"/>
      <c r="D5" s="154"/>
      <c r="E5" s="154"/>
    </row>
    <row r="6" spans="2:5" ht="12.75" customHeight="1" x14ac:dyDescent="0.2">
      <c r="B6" s="161" t="s">
        <v>18</v>
      </c>
      <c r="C6" s="162"/>
      <c r="D6" s="162"/>
      <c r="E6" s="163"/>
    </row>
    <row r="7" spans="2:5" ht="60" customHeight="1" thickBot="1" x14ac:dyDescent="0.25">
      <c r="B7" s="164" t="s">
        <v>234</v>
      </c>
      <c r="C7" s="165"/>
      <c r="D7" s="165"/>
      <c r="E7" s="166"/>
    </row>
    <row r="8" spans="2:5" ht="7.5" customHeight="1" x14ac:dyDescent="0.2">
      <c r="B8" s="154"/>
      <c r="C8" s="154"/>
      <c r="D8" s="154"/>
      <c r="E8" s="154"/>
    </row>
    <row r="9" spans="2:5" ht="8.1" customHeight="1" x14ac:dyDescent="0.2"/>
    <row r="10" spans="2:5" ht="8.1" customHeight="1" thickBot="1" x14ac:dyDescent="0.25"/>
    <row r="11" spans="2:5" ht="13.5" thickBot="1" x14ac:dyDescent="0.25">
      <c r="B11" s="146" t="s">
        <v>140</v>
      </c>
      <c r="C11" s="147"/>
      <c r="D11" s="147"/>
      <c r="E11" s="148"/>
    </row>
    <row r="12" spans="2:5" ht="13.5" thickBot="1" x14ac:dyDescent="0.25"/>
    <row r="13" spans="2:5" ht="13.5" thickBot="1" x14ac:dyDescent="0.25">
      <c r="B13" s="149" t="s">
        <v>112</v>
      </c>
      <c r="C13" s="150"/>
      <c r="D13" s="150"/>
      <c r="E13" s="151"/>
    </row>
    <row r="14" spans="2:5" ht="13.5" thickBot="1" x14ac:dyDescent="0.25">
      <c r="B14" s="85" t="s">
        <v>6</v>
      </c>
      <c r="C14" s="86" t="s">
        <v>16</v>
      </c>
      <c r="D14" s="87" t="s">
        <v>9</v>
      </c>
      <c r="E14" s="88" t="s">
        <v>73</v>
      </c>
    </row>
    <row r="15" spans="2:5" x14ac:dyDescent="0.2">
      <c r="B15" s="89">
        <v>1</v>
      </c>
      <c r="C15" s="90" t="s">
        <v>117</v>
      </c>
      <c r="D15" s="91"/>
      <c r="E15" s="73" t="s">
        <v>7</v>
      </c>
    </row>
    <row r="16" spans="2:5" ht="13.5" thickBot="1" x14ac:dyDescent="0.25">
      <c r="B16" s="50">
        <v>2</v>
      </c>
      <c r="C16" s="51" t="s">
        <v>118</v>
      </c>
      <c r="D16" s="79"/>
      <c r="E16" s="74" t="str">
        <f>'EQUIPO MÍNIMO C2'!E120</f>
        <v>SI</v>
      </c>
    </row>
    <row r="17" spans="2:5" ht="13.5" thickBot="1" x14ac:dyDescent="0.25">
      <c r="B17" s="67"/>
      <c r="E17" s="68"/>
    </row>
    <row r="18" spans="2:5" ht="13.5" thickBot="1" x14ac:dyDescent="0.25">
      <c r="B18" s="152" t="s">
        <v>141</v>
      </c>
      <c r="C18" s="153"/>
      <c r="D18" s="48" t="s">
        <v>116</v>
      </c>
      <c r="E18" s="49" t="s">
        <v>7</v>
      </c>
    </row>
  </sheetData>
  <mergeCells count="9">
    <mergeCell ref="B8:E8"/>
    <mergeCell ref="B2:B4"/>
    <mergeCell ref="E2:E4"/>
    <mergeCell ref="B5:E5"/>
    <mergeCell ref="B6:E6"/>
    <mergeCell ref="B7:E7"/>
    <mergeCell ref="B11:E11"/>
    <mergeCell ref="B13:E13"/>
    <mergeCell ref="B18:C18"/>
  </mergeCells>
  <conditionalFormatting sqref="E15:E16">
    <cfRule type="containsText" dxfId="24" priority="1" operator="containsText" text="NO">
      <formula>NOT(ISERROR(SEARCH("NO",E15)))</formula>
    </cfRule>
  </conditionalFormatting>
  <conditionalFormatting sqref="E18">
    <cfRule type="containsText" dxfId="23" priority="2" operator="containsText" text="NO">
      <formula>NOT(ISERROR(SEARCH("NO",E18)))</formula>
    </cfRule>
  </conditionalFormatting>
  <printOptions horizontalCentered="1"/>
  <pageMargins left="0.78740157480314965" right="0.78740157480314965" top="0.78740157480314965" bottom="0.78740157480314965" header="0.31496062992125984" footer="0.31496062992125984"/>
  <pageSetup scale="97" fitToHeight="0" orientation="landscape" r:id="rId1"/>
  <headerFooter alignWithMargins="0">
    <oddFooter>&amp;C&amp;"-,Normal"&amp;9Este documento es propiedad de la Universidad Distrital Francisco José de Caldas. Prohibida su reproducción por cualquier medio, sin previa autorización.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27E4-A539-4CAE-87A4-F5A89C475579}">
  <sheetPr>
    <tabColor rgb="FF002060"/>
    <pageSetUpPr fitToPage="1"/>
  </sheetPr>
  <dimension ref="B1:H48"/>
  <sheetViews>
    <sheetView view="pageBreakPreview" topLeftCell="A9" zoomScaleNormal="100" zoomScaleSheetLayoutView="100" workbookViewId="0">
      <selection activeCell="E31" sqref="E31"/>
    </sheetView>
  </sheetViews>
  <sheetFormatPr baseColWidth="10" defaultColWidth="9.140625" defaultRowHeight="12.75" x14ac:dyDescent="0.2"/>
  <cols>
    <col min="1" max="1" width="1.7109375" style="7" customWidth="1"/>
    <col min="2" max="2" width="6.7109375" style="7" customWidth="1"/>
    <col min="3" max="3" width="51" style="7" bestFit="1" customWidth="1"/>
    <col min="4" max="4" width="40.7109375" style="8" customWidth="1"/>
    <col min="5" max="6" width="40.7109375" style="7" customWidth="1"/>
    <col min="7" max="7" width="1.7109375" style="7" customWidth="1"/>
    <col min="8" max="8" width="11.42578125" style="7" customWidth="1"/>
    <col min="9" max="9" width="15.42578125" style="7" customWidth="1"/>
    <col min="10" max="227" width="11.42578125" style="7" customWidth="1"/>
    <col min="228" max="16384" width="9.140625" style="7"/>
  </cols>
  <sheetData>
    <row r="1" spans="2:6" ht="8.1" customHeight="1" thickBot="1" x14ac:dyDescent="0.25"/>
    <row r="2" spans="2:6" ht="12.75" customHeight="1" thickBot="1" x14ac:dyDescent="0.25">
      <c r="B2" s="185" t="s">
        <v>142</v>
      </c>
      <c r="C2" s="186"/>
      <c r="D2" s="186"/>
      <c r="E2" s="186"/>
      <c r="F2" s="187"/>
    </row>
    <row r="3" spans="2:6" ht="150" customHeight="1" thickBot="1" x14ac:dyDescent="0.25">
      <c r="B3" s="181" t="s">
        <v>144</v>
      </c>
      <c r="C3" s="188"/>
      <c r="D3" s="188"/>
      <c r="E3" s="188"/>
      <c r="F3" s="182"/>
    </row>
    <row r="4" spans="2:6" ht="8.1" customHeight="1" thickBot="1" x14ac:dyDescent="0.25">
      <c r="B4" s="69"/>
      <c r="D4" s="7"/>
      <c r="F4" s="70"/>
    </row>
    <row r="5" spans="2:6" ht="15" customHeight="1" thickBot="1" x14ac:dyDescent="0.25">
      <c r="B5" s="185" t="s">
        <v>112</v>
      </c>
      <c r="C5" s="186"/>
      <c r="D5" s="186"/>
      <c r="E5" s="186"/>
      <c r="F5" s="187"/>
    </row>
    <row r="6" spans="2:6" x14ac:dyDescent="0.2">
      <c r="B6" s="75" t="s">
        <v>6</v>
      </c>
      <c r="C6" s="76" t="s">
        <v>14</v>
      </c>
      <c r="D6" s="189" t="s">
        <v>9</v>
      </c>
      <c r="E6" s="190"/>
      <c r="F6" s="77" t="s">
        <v>73</v>
      </c>
    </row>
    <row r="7" spans="2:6" ht="13.5" thickBot="1" x14ac:dyDescent="0.25">
      <c r="B7" s="78" t="s">
        <v>136</v>
      </c>
      <c r="C7" s="79" t="s">
        <v>146</v>
      </c>
      <c r="D7" s="191" t="s">
        <v>147</v>
      </c>
      <c r="E7" s="192"/>
      <c r="F7" s="80" t="s">
        <v>148</v>
      </c>
    </row>
    <row r="8" spans="2:6" ht="8.1" customHeight="1" thickBot="1" x14ac:dyDescent="0.25">
      <c r="B8" s="69"/>
      <c r="D8" s="7"/>
      <c r="F8" s="70"/>
    </row>
    <row r="9" spans="2:6" ht="166.5" thickBot="1" x14ac:dyDescent="0.25">
      <c r="B9" s="129" t="s">
        <v>140</v>
      </c>
      <c r="C9" s="130" t="s">
        <v>15</v>
      </c>
      <c r="D9" s="140" t="s">
        <v>109</v>
      </c>
      <c r="E9" s="140" t="s">
        <v>143</v>
      </c>
      <c r="F9" s="131" t="s">
        <v>73</v>
      </c>
    </row>
    <row r="10" spans="2:6" ht="12.95" customHeight="1" x14ac:dyDescent="0.2">
      <c r="B10" s="82">
        <v>1</v>
      </c>
      <c r="C10" s="83" t="s">
        <v>75</v>
      </c>
      <c r="D10" s="83" t="s">
        <v>149</v>
      </c>
      <c r="E10" s="83" t="s">
        <v>149</v>
      </c>
      <c r="F10" s="84"/>
    </row>
    <row r="11" spans="2:6" ht="12.95" customHeight="1" x14ac:dyDescent="0.2">
      <c r="B11" s="55">
        <v>2</v>
      </c>
      <c r="C11" s="4" t="s">
        <v>76</v>
      </c>
      <c r="D11" s="4" t="s">
        <v>150</v>
      </c>
      <c r="E11" s="4" t="s">
        <v>151</v>
      </c>
      <c r="F11" s="56"/>
    </row>
    <row r="12" spans="2:6" x14ac:dyDescent="0.2">
      <c r="B12" s="55">
        <v>3</v>
      </c>
      <c r="C12" s="4" t="s">
        <v>96</v>
      </c>
      <c r="D12" s="4" t="s">
        <v>152</v>
      </c>
      <c r="E12" s="4" t="s">
        <v>153</v>
      </c>
      <c r="F12" s="56"/>
    </row>
    <row r="13" spans="2:6" ht="60" customHeight="1" x14ac:dyDescent="0.2">
      <c r="B13" s="55">
        <v>4</v>
      </c>
      <c r="C13" s="4" t="s">
        <v>84</v>
      </c>
      <c r="D13" s="4" t="s">
        <v>154</v>
      </c>
      <c r="E13" s="4" t="s">
        <v>155</v>
      </c>
      <c r="F13" s="56"/>
    </row>
    <row r="14" spans="2:6" x14ac:dyDescent="0.2">
      <c r="B14" s="55">
        <v>5</v>
      </c>
      <c r="C14" s="4" t="s">
        <v>81</v>
      </c>
      <c r="D14" s="138">
        <v>715707763</v>
      </c>
      <c r="E14" s="138">
        <v>1882562729</v>
      </c>
      <c r="F14" s="256"/>
    </row>
    <row r="15" spans="2:6" x14ac:dyDescent="0.2">
      <c r="B15" s="169">
        <v>6</v>
      </c>
      <c r="C15" s="4" t="s">
        <v>97</v>
      </c>
      <c r="D15" s="4">
        <v>715.71</v>
      </c>
      <c r="E15" s="4">
        <v>1880.56</v>
      </c>
      <c r="F15" s="257"/>
    </row>
    <row r="16" spans="2:6" ht="25.5" x14ac:dyDescent="0.2">
      <c r="B16" s="170"/>
      <c r="C16" s="4" t="s">
        <v>119</v>
      </c>
      <c r="D16" s="4">
        <f>D15*D22</f>
        <v>214.71299999999999</v>
      </c>
      <c r="E16" s="102">
        <f>E15*E22</f>
        <v>940.28</v>
      </c>
      <c r="F16" s="258"/>
    </row>
    <row r="17" spans="2:8" ht="63.75" x14ac:dyDescent="0.2">
      <c r="B17" s="55">
        <v>7</v>
      </c>
      <c r="C17" s="4" t="s">
        <v>145</v>
      </c>
      <c r="D17" s="4" t="s">
        <v>156</v>
      </c>
      <c r="E17" s="4" t="s">
        <v>156</v>
      </c>
      <c r="F17" s="133"/>
    </row>
    <row r="18" spans="2:8" x14ac:dyDescent="0.2">
      <c r="B18" s="55">
        <v>8</v>
      </c>
      <c r="C18" s="4" t="s">
        <v>80</v>
      </c>
      <c r="D18" s="4">
        <v>35</v>
      </c>
      <c r="E18" s="4">
        <v>36</v>
      </c>
      <c r="F18" s="134"/>
    </row>
    <row r="19" spans="2:8" x14ac:dyDescent="0.2">
      <c r="B19" s="55">
        <v>9</v>
      </c>
      <c r="C19" s="4" t="s">
        <v>77</v>
      </c>
      <c r="D19" s="137">
        <v>44385</v>
      </c>
      <c r="E19" s="137">
        <v>44637</v>
      </c>
      <c r="F19" s="135"/>
    </row>
    <row r="20" spans="2:8" x14ac:dyDescent="0.2">
      <c r="B20" s="55">
        <v>10</v>
      </c>
      <c r="C20" s="4" t="s">
        <v>78</v>
      </c>
      <c r="D20" s="137">
        <v>44644</v>
      </c>
      <c r="E20" s="137">
        <v>44926</v>
      </c>
      <c r="F20" s="135"/>
    </row>
    <row r="21" spans="2:8" x14ac:dyDescent="0.2">
      <c r="B21" s="55">
        <v>11</v>
      </c>
      <c r="C21" s="4" t="s">
        <v>79</v>
      </c>
      <c r="D21" s="4" t="s">
        <v>157</v>
      </c>
      <c r="E21" s="4" t="s">
        <v>157</v>
      </c>
      <c r="F21" s="135"/>
    </row>
    <row r="22" spans="2:8" x14ac:dyDescent="0.2">
      <c r="B22" s="55">
        <v>12</v>
      </c>
      <c r="C22" s="4" t="s">
        <v>108</v>
      </c>
      <c r="D22" s="139">
        <v>0.3</v>
      </c>
      <c r="E22" s="139">
        <v>0.5</v>
      </c>
      <c r="F22" s="136"/>
    </row>
    <row r="23" spans="2:8" ht="25.5" x14ac:dyDescent="0.2">
      <c r="B23" s="55">
        <v>13</v>
      </c>
      <c r="C23" s="4" t="s">
        <v>138</v>
      </c>
      <c r="D23" s="183" t="s">
        <v>11</v>
      </c>
      <c r="E23" s="184"/>
      <c r="F23" s="136" t="s">
        <v>11</v>
      </c>
    </row>
    <row r="24" spans="2:8" ht="25.5" x14ac:dyDescent="0.2">
      <c r="B24" s="55">
        <v>14</v>
      </c>
      <c r="C24" s="4" t="s">
        <v>222</v>
      </c>
      <c r="D24" s="4" t="s">
        <v>223</v>
      </c>
      <c r="E24" s="142" t="s">
        <v>224</v>
      </c>
      <c r="F24" s="136" t="s">
        <v>225</v>
      </c>
      <c r="H24" s="47"/>
    </row>
    <row r="25" spans="2:8" x14ac:dyDescent="0.2">
      <c r="B25" s="55">
        <v>15</v>
      </c>
      <c r="C25" s="4"/>
      <c r="D25" s="141"/>
      <c r="E25" s="142"/>
      <c r="F25" s="136"/>
    </row>
    <row r="26" spans="2:8" x14ac:dyDescent="0.2">
      <c r="B26" s="55">
        <v>16</v>
      </c>
      <c r="C26" s="4" t="s">
        <v>83</v>
      </c>
      <c r="D26" s="4" t="s">
        <v>158</v>
      </c>
      <c r="E26" s="4" t="s">
        <v>11</v>
      </c>
      <c r="F26" s="56"/>
    </row>
    <row r="27" spans="2:8" ht="30" customHeight="1" thickBot="1" x14ac:dyDescent="0.25">
      <c r="B27" s="78">
        <v>17</v>
      </c>
      <c r="C27" s="79" t="s">
        <v>82</v>
      </c>
      <c r="D27" s="79"/>
      <c r="E27" s="79"/>
      <c r="F27" s="80"/>
    </row>
    <row r="28" spans="2:8" ht="12.75" customHeight="1" thickBot="1" x14ac:dyDescent="0.25">
      <c r="B28" s="69"/>
      <c r="D28" s="132" t="s">
        <v>101</v>
      </c>
      <c r="E28" s="179" t="s">
        <v>163</v>
      </c>
      <c r="F28" s="180"/>
    </row>
    <row r="29" spans="2:8" ht="8.1" customHeight="1" thickBot="1" x14ac:dyDescent="0.25">
      <c r="B29" s="69"/>
      <c r="D29" s="7"/>
      <c r="F29" s="70"/>
    </row>
    <row r="30" spans="2:8" ht="13.5" thickBot="1" x14ac:dyDescent="0.25">
      <c r="B30" s="69"/>
      <c r="D30" s="57" t="s">
        <v>100</v>
      </c>
      <c r="E30" s="181" t="s">
        <v>163</v>
      </c>
      <c r="F30" s="182"/>
    </row>
    <row r="31" spans="2:8" ht="8.1" customHeight="1" x14ac:dyDescent="0.2">
      <c r="B31" s="69"/>
      <c r="F31" s="70"/>
    </row>
    <row r="32" spans="2:8" x14ac:dyDescent="0.2">
      <c r="B32" s="172" t="s">
        <v>120</v>
      </c>
      <c r="C32" s="173"/>
      <c r="D32" s="173"/>
      <c r="E32" s="173"/>
      <c r="F32" s="174"/>
    </row>
    <row r="33" spans="2:6" x14ac:dyDescent="0.2">
      <c r="B33" s="175" t="s">
        <v>121</v>
      </c>
      <c r="C33" s="176"/>
      <c r="D33" s="176"/>
      <c r="E33" s="176"/>
      <c r="F33" s="177"/>
    </row>
    <row r="34" spans="2:6" x14ac:dyDescent="0.2">
      <c r="B34" s="58" t="s">
        <v>6</v>
      </c>
      <c r="C34" s="81" t="s">
        <v>14</v>
      </c>
      <c r="D34" s="178" t="s">
        <v>9</v>
      </c>
      <c r="E34" s="178"/>
      <c r="F34" s="59" t="s">
        <v>73</v>
      </c>
    </row>
    <row r="35" spans="2:6" x14ac:dyDescent="0.2">
      <c r="B35" s="169" t="s">
        <v>122</v>
      </c>
      <c r="C35" s="4" t="s">
        <v>123</v>
      </c>
      <c r="D35" s="171" t="s">
        <v>159</v>
      </c>
      <c r="E35" s="171"/>
      <c r="F35" s="56" t="s">
        <v>11</v>
      </c>
    </row>
    <row r="36" spans="2:6" ht="25.5" x14ac:dyDescent="0.2">
      <c r="B36" s="170"/>
      <c r="C36" s="4" t="s">
        <v>124</v>
      </c>
      <c r="D36" s="171" t="s">
        <v>160</v>
      </c>
      <c r="E36" s="171"/>
      <c r="F36" s="56" t="s">
        <v>11</v>
      </c>
    </row>
    <row r="37" spans="2:6" x14ac:dyDescent="0.2">
      <c r="B37" s="172" t="s">
        <v>125</v>
      </c>
      <c r="C37" s="173"/>
      <c r="D37" s="173"/>
      <c r="E37" s="173"/>
      <c r="F37" s="174"/>
    </row>
    <row r="38" spans="2:6" x14ac:dyDescent="0.2">
      <c r="B38" s="175" t="s">
        <v>126</v>
      </c>
      <c r="C38" s="176"/>
      <c r="D38" s="176"/>
      <c r="E38" s="176"/>
      <c r="F38" s="177"/>
    </row>
    <row r="39" spans="2:6" x14ac:dyDescent="0.2">
      <c r="B39" s="58" t="s">
        <v>6</v>
      </c>
      <c r="C39" s="81" t="s">
        <v>14</v>
      </c>
      <c r="D39" s="178" t="s">
        <v>9</v>
      </c>
      <c r="E39" s="178"/>
      <c r="F39" s="59" t="s">
        <v>73</v>
      </c>
    </row>
    <row r="40" spans="2:6" ht="25.5" x14ac:dyDescent="0.2">
      <c r="B40" s="55" t="s">
        <v>127</v>
      </c>
      <c r="C40" s="4" t="s">
        <v>128</v>
      </c>
      <c r="D40" s="171" t="s">
        <v>161</v>
      </c>
      <c r="E40" s="171"/>
      <c r="F40" s="56" t="s">
        <v>11</v>
      </c>
    </row>
    <row r="41" spans="2:6" ht="8.1" customHeight="1" x14ac:dyDescent="0.2">
      <c r="B41" s="69"/>
      <c r="D41" s="7"/>
      <c r="F41" s="70"/>
    </row>
    <row r="42" spans="2:6" x14ac:dyDescent="0.2">
      <c r="B42" s="172" t="s">
        <v>129</v>
      </c>
      <c r="C42" s="173"/>
      <c r="D42" s="173"/>
      <c r="E42" s="173"/>
      <c r="F42" s="174"/>
    </row>
    <row r="43" spans="2:6" x14ac:dyDescent="0.2">
      <c r="B43" s="175" t="s">
        <v>130</v>
      </c>
      <c r="C43" s="176"/>
      <c r="D43" s="176"/>
      <c r="E43" s="176"/>
      <c r="F43" s="177"/>
    </row>
    <row r="44" spans="2:6" x14ac:dyDescent="0.2">
      <c r="B44" s="58" t="s">
        <v>6</v>
      </c>
      <c r="C44" s="81" t="s">
        <v>14</v>
      </c>
      <c r="D44" s="178" t="s">
        <v>9</v>
      </c>
      <c r="E44" s="178"/>
      <c r="F44" s="59" t="s">
        <v>73</v>
      </c>
    </row>
    <row r="45" spans="2:6" x14ac:dyDescent="0.2">
      <c r="B45" s="55" t="s">
        <v>127</v>
      </c>
      <c r="C45" s="4" t="s">
        <v>131</v>
      </c>
      <c r="D45" s="171" t="s">
        <v>162</v>
      </c>
      <c r="E45" s="171"/>
      <c r="F45" s="56" t="s">
        <v>148</v>
      </c>
    </row>
    <row r="46" spans="2:6" ht="8.1" customHeight="1" x14ac:dyDescent="0.2">
      <c r="B46" s="69"/>
      <c r="D46" s="7"/>
      <c r="F46" s="70"/>
    </row>
    <row r="47" spans="2:6" ht="16.5" thickBot="1" x14ac:dyDescent="0.25">
      <c r="B47" s="167" t="e">
        <f>CONSOLIDADO!#REF!</f>
        <v>#REF!</v>
      </c>
      <c r="C47" s="168"/>
      <c r="D47" s="168" t="s">
        <v>93</v>
      </c>
      <c r="E47" s="168"/>
      <c r="F47" s="122" t="s">
        <v>7</v>
      </c>
    </row>
    <row r="48" spans="2:6" ht="8.1" customHeight="1" x14ac:dyDescent="0.2"/>
  </sheetData>
  <mergeCells count="26">
    <mergeCell ref="D23:E23"/>
    <mergeCell ref="B15:B16"/>
    <mergeCell ref="F14:F16"/>
    <mergeCell ref="B2:F2"/>
    <mergeCell ref="B3:F3"/>
    <mergeCell ref="B5:F5"/>
    <mergeCell ref="D6:E6"/>
    <mergeCell ref="D7:E7"/>
    <mergeCell ref="E28:F28"/>
    <mergeCell ref="E30:F30"/>
    <mergeCell ref="B32:F32"/>
    <mergeCell ref="B33:F33"/>
    <mergeCell ref="D34:E34"/>
    <mergeCell ref="B47:C47"/>
    <mergeCell ref="D47:E47"/>
    <mergeCell ref="B35:B36"/>
    <mergeCell ref="D35:E35"/>
    <mergeCell ref="D36:E36"/>
    <mergeCell ref="B37:F37"/>
    <mergeCell ref="B38:F38"/>
    <mergeCell ref="D39:E39"/>
    <mergeCell ref="D40:E40"/>
    <mergeCell ref="B42:F42"/>
    <mergeCell ref="B43:F43"/>
    <mergeCell ref="D44:E44"/>
    <mergeCell ref="D45:E45"/>
  </mergeCells>
  <conditionalFormatting sqref="F7">
    <cfRule type="containsText" dxfId="22" priority="3" operator="containsText" text="NO">
      <formula>NOT(ISERROR(SEARCH("NO",F7)))</formula>
    </cfRule>
  </conditionalFormatting>
  <conditionalFormatting sqref="F35:F36 F40:F41 F45:F46">
    <cfRule type="containsText" dxfId="21" priority="2" operator="containsText" text="NO">
      <formula>NOT(ISERROR(SEARCH("NO",F35)))</formula>
    </cfRule>
  </conditionalFormatting>
  <conditionalFormatting sqref="F47">
    <cfRule type="containsText" dxfId="20" priority="1" operator="containsText" text="NO">
      <formula>NOT(ISERROR(SEARCH("NO",F47)))</formula>
    </cfRule>
  </conditionalFormatting>
  <printOptions horizontalCentered="1"/>
  <pageMargins left="0.78740157480314965" right="0.78740157480314965" top="0.78740157480314965" bottom="0.78740157480314965" header="0.31496062992125984" footer="0.31496062992125984"/>
  <pageSetup scale="66"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4E88-FA6B-43AF-84F4-2D0D6BDAFB1A}">
  <sheetPr>
    <tabColor rgb="FF002060"/>
    <pageSetUpPr fitToPage="1"/>
  </sheetPr>
  <dimension ref="B1:H49"/>
  <sheetViews>
    <sheetView view="pageBreakPreview" topLeftCell="A13" zoomScaleNormal="100" zoomScaleSheetLayoutView="100" workbookViewId="0">
      <selection activeCell="E31" sqref="E31"/>
    </sheetView>
  </sheetViews>
  <sheetFormatPr baseColWidth="10" defaultColWidth="9.140625" defaultRowHeight="12.75" x14ac:dyDescent="0.2"/>
  <cols>
    <col min="1" max="1" width="1.7109375" style="7" customWidth="1"/>
    <col min="2" max="2" width="6.7109375" style="7" customWidth="1"/>
    <col min="3" max="3" width="51" style="7" bestFit="1" customWidth="1"/>
    <col min="4" max="4" width="40.7109375" style="8" customWidth="1"/>
    <col min="5" max="6" width="40.7109375" style="7" customWidth="1"/>
    <col min="7" max="7" width="1.7109375" style="7" customWidth="1"/>
    <col min="8" max="227" width="11.42578125" style="7" customWidth="1"/>
    <col min="228" max="16384" width="9.140625" style="7"/>
  </cols>
  <sheetData>
    <row r="1" spans="2:8" ht="8.1" customHeight="1" thickBot="1" x14ac:dyDescent="0.25"/>
    <row r="2" spans="2:8" ht="12.75" customHeight="1" thickBot="1" x14ac:dyDescent="0.25">
      <c r="B2" s="185" t="s">
        <v>142</v>
      </c>
      <c r="C2" s="186"/>
      <c r="D2" s="186"/>
      <c r="E2" s="186"/>
      <c r="F2" s="187"/>
    </row>
    <row r="3" spans="2:8" ht="96" customHeight="1" thickBot="1" x14ac:dyDescent="0.25">
      <c r="B3" s="181" t="s">
        <v>226</v>
      </c>
      <c r="C3" s="188"/>
      <c r="D3" s="188"/>
      <c r="E3" s="188"/>
      <c r="F3" s="182"/>
      <c r="H3"/>
    </row>
    <row r="4" spans="2:8" ht="8.1" customHeight="1" thickBot="1" x14ac:dyDescent="0.25">
      <c r="B4" s="69"/>
      <c r="D4" s="7"/>
      <c r="F4" s="70"/>
    </row>
    <row r="5" spans="2:8" ht="15" customHeight="1" thickBot="1" x14ac:dyDescent="0.25">
      <c r="B5" s="185" t="s">
        <v>112</v>
      </c>
      <c r="C5" s="186"/>
      <c r="D5" s="186"/>
      <c r="E5" s="186"/>
      <c r="F5" s="187"/>
    </row>
    <row r="6" spans="2:8" x14ac:dyDescent="0.2">
      <c r="B6" s="75" t="s">
        <v>6</v>
      </c>
      <c r="C6" s="76" t="s">
        <v>14</v>
      </c>
      <c r="D6" s="189" t="s">
        <v>9</v>
      </c>
      <c r="E6" s="190"/>
      <c r="F6" s="77" t="s">
        <v>73</v>
      </c>
    </row>
    <row r="7" spans="2:8" ht="13.5" thickBot="1" x14ac:dyDescent="0.25">
      <c r="B7" s="78" t="s">
        <v>136</v>
      </c>
      <c r="C7" s="79" t="s">
        <v>146</v>
      </c>
      <c r="D7" s="191" t="s">
        <v>147</v>
      </c>
      <c r="E7" s="192"/>
      <c r="F7" s="80" t="s">
        <v>148</v>
      </c>
    </row>
    <row r="8" spans="2:8" ht="8.1" customHeight="1" thickBot="1" x14ac:dyDescent="0.25">
      <c r="B8" s="69"/>
      <c r="D8" s="7"/>
      <c r="F8" s="70"/>
    </row>
    <row r="9" spans="2:8" ht="166.5" thickBot="1" x14ac:dyDescent="0.25">
      <c r="B9" s="129" t="s">
        <v>140</v>
      </c>
      <c r="C9" s="130" t="s">
        <v>15</v>
      </c>
      <c r="D9" s="140"/>
      <c r="E9" s="140" t="s">
        <v>30</v>
      </c>
      <c r="F9" s="131" t="s">
        <v>73</v>
      </c>
    </row>
    <row r="10" spans="2:8" ht="12.95" customHeight="1" x14ac:dyDescent="0.2">
      <c r="B10" s="82">
        <v>1</v>
      </c>
      <c r="C10" s="83" t="s">
        <v>75</v>
      </c>
      <c r="D10" s="83"/>
      <c r="E10" s="83" t="s">
        <v>149</v>
      </c>
      <c r="F10" s="84"/>
    </row>
    <row r="11" spans="2:8" ht="12.95" customHeight="1" x14ac:dyDescent="0.2">
      <c r="B11" s="55">
        <v>2</v>
      </c>
      <c r="C11" s="4" t="s">
        <v>76</v>
      </c>
      <c r="D11" s="4"/>
      <c r="E11" s="4" t="s">
        <v>151</v>
      </c>
      <c r="F11" s="56"/>
    </row>
    <row r="12" spans="2:8" x14ac:dyDescent="0.2">
      <c r="B12" s="55">
        <v>3</v>
      </c>
      <c r="C12" s="4" t="s">
        <v>96</v>
      </c>
      <c r="D12" s="4"/>
      <c r="E12" s="4" t="s">
        <v>153</v>
      </c>
      <c r="F12" s="56"/>
    </row>
    <row r="13" spans="2:8" ht="60" customHeight="1" x14ac:dyDescent="0.2">
      <c r="B13" s="55">
        <v>4</v>
      </c>
      <c r="C13" s="4" t="s">
        <v>84</v>
      </c>
      <c r="D13" s="4"/>
      <c r="E13" s="4" t="s">
        <v>230</v>
      </c>
      <c r="F13" s="56"/>
    </row>
    <row r="14" spans="2:8" x14ac:dyDescent="0.2">
      <c r="B14" s="55">
        <v>5</v>
      </c>
      <c r="C14" s="4" t="s">
        <v>81</v>
      </c>
      <c r="D14" s="138"/>
      <c r="E14" s="138">
        <v>1882562729</v>
      </c>
      <c r="F14" s="256"/>
    </row>
    <row r="15" spans="2:8" x14ac:dyDescent="0.2">
      <c r="B15" s="169">
        <v>6</v>
      </c>
      <c r="C15" s="4" t="s">
        <v>97</v>
      </c>
      <c r="D15" s="4"/>
      <c r="E15" s="4">
        <v>905.67</v>
      </c>
      <c r="F15" s="257"/>
    </row>
    <row r="16" spans="2:8" ht="25.5" x14ac:dyDescent="0.2">
      <c r="B16" s="170"/>
      <c r="C16" s="4" t="s">
        <v>119</v>
      </c>
      <c r="D16" s="4"/>
      <c r="E16" s="102">
        <v>905.67</v>
      </c>
      <c r="F16" s="258"/>
    </row>
    <row r="17" spans="2:6" ht="63.75" x14ac:dyDescent="0.2">
      <c r="B17" s="55">
        <v>7</v>
      </c>
      <c r="C17" s="4" t="s">
        <v>145</v>
      </c>
      <c r="D17" s="4"/>
      <c r="E17" s="4" t="s">
        <v>156</v>
      </c>
      <c r="F17" s="133"/>
    </row>
    <row r="18" spans="2:6" x14ac:dyDescent="0.2">
      <c r="B18" s="55">
        <v>8</v>
      </c>
      <c r="C18" s="4" t="s">
        <v>80</v>
      </c>
      <c r="D18" s="4"/>
      <c r="E18" s="4">
        <v>14</v>
      </c>
      <c r="F18" s="134"/>
    </row>
    <row r="19" spans="2:6" x14ac:dyDescent="0.2">
      <c r="B19" s="55">
        <v>9</v>
      </c>
      <c r="C19" s="4" t="s">
        <v>77</v>
      </c>
      <c r="D19" s="137"/>
      <c r="E19" s="137">
        <v>43682</v>
      </c>
      <c r="F19" s="135"/>
    </row>
    <row r="20" spans="2:6" x14ac:dyDescent="0.2">
      <c r="B20" s="55">
        <v>10</v>
      </c>
      <c r="C20" s="4" t="s">
        <v>78</v>
      </c>
      <c r="D20" s="137"/>
      <c r="E20" s="137">
        <v>43829</v>
      </c>
      <c r="F20" s="135"/>
    </row>
    <row r="21" spans="2:6" x14ac:dyDescent="0.2">
      <c r="B21" s="55">
        <v>11</v>
      </c>
      <c r="C21" s="4" t="s">
        <v>79</v>
      </c>
      <c r="D21" s="4"/>
      <c r="E21" s="4" t="s">
        <v>157</v>
      </c>
      <c r="F21" s="135"/>
    </row>
    <row r="22" spans="2:6" x14ac:dyDescent="0.2">
      <c r="B22" s="55">
        <v>12</v>
      </c>
      <c r="C22" s="4" t="s">
        <v>108</v>
      </c>
      <c r="D22" s="139"/>
      <c r="E22" s="139">
        <v>1</v>
      </c>
      <c r="F22" s="136"/>
    </row>
    <row r="23" spans="2:6" ht="25.5" x14ac:dyDescent="0.2">
      <c r="B23" s="55">
        <v>13</v>
      </c>
      <c r="C23" s="4" t="s">
        <v>138</v>
      </c>
      <c r="D23" s="183"/>
      <c r="E23" s="184"/>
      <c r="F23" s="136" t="s">
        <v>11</v>
      </c>
    </row>
    <row r="24" spans="2:6" x14ac:dyDescent="0.2">
      <c r="B24" s="55">
        <v>15</v>
      </c>
      <c r="C24" s="4" t="s">
        <v>83</v>
      </c>
      <c r="D24" s="4"/>
      <c r="E24" s="4" t="s">
        <v>11</v>
      </c>
      <c r="F24" s="56" t="s">
        <v>11</v>
      </c>
    </row>
    <row r="25" spans="2:6" x14ac:dyDescent="0.2">
      <c r="B25" s="143">
        <v>16</v>
      </c>
      <c r="C25" s="144" t="s">
        <v>229</v>
      </c>
      <c r="D25" s="144"/>
      <c r="E25" s="144" t="s">
        <v>11</v>
      </c>
      <c r="F25" s="145"/>
    </row>
    <row r="26" spans="2:6" ht="25.5" x14ac:dyDescent="0.2">
      <c r="B26" s="143">
        <v>17</v>
      </c>
      <c r="C26" s="144" t="s">
        <v>228</v>
      </c>
      <c r="D26" s="144"/>
      <c r="E26" s="144" t="s">
        <v>11</v>
      </c>
      <c r="F26" s="145" t="s">
        <v>11</v>
      </c>
    </row>
    <row r="27" spans="2:6" ht="25.5" x14ac:dyDescent="0.2">
      <c r="B27" s="143">
        <v>18</v>
      </c>
      <c r="C27" s="144" t="s">
        <v>227</v>
      </c>
      <c r="D27" s="144"/>
      <c r="E27" s="144" t="s">
        <v>11</v>
      </c>
      <c r="F27" s="145" t="s">
        <v>11</v>
      </c>
    </row>
    <row r="28" spans="2:6" ht="40.5" customHeight="1" thickBot="1" x14ac:dyDescent="0.25">
      <c r="B28" s="78">
        <v>19</v>
      </c>
      <c r="C28" s="79" t="s">
        <v>82</v>
      </c>
      <c r="D28" s="79"/>
      <c r="E28" s="79" t="s">
        <v>231</v>
      </c>
      <c r="F28" s="80" t="s">
        <v>11</v>
      </c>
    </row>
    <row r="29" spans="2:6" ht="12.75" customHeight="1" thickBot="1" x14ac:dyDescent="0.25">
      <c r="B29" s="69"/>
      <c r="D29" s="132" t="s">
        <v>101</v>
      </c>
      <c r="E29" s="179" t="s">
        <v>163</v>
      </c>
      <c r="F29" s="180"/>
    </row>
    <row r="30" spans="2:6" ht="8.1" customHeight="1" thickBot="1" x14ac:dyDescent="0.25">
      <c r="B30" s="69"/>
      <c r="D30" s="7"/>
      <c r="F30" s="70"/>
    </row>
    <row r="31" spans="2:6" ht="13.5" thickBot="1" x14ac:dyDescent="0.25">
      <c r="B31" s="69"/>
      <c r="D31" s="57" t="s">
        <v>100</v>
      </c>
      <c r="E31" s="181" t="s">
        <v>163</v>
      </c>
      <c r="F31" s="182"/>
    </row>
    <row r="32" spans="2:6" ht="8.1" customHeight="1" x14ac:dyDescent="0.2">
      <c r="B32" s="69"/>
      <c r="F32" s="70"/>
    </row>
    <row r="33" spans="2:6" x14ac:dyDescent="0.2">
      <c r="B33" s="172" t="s">
        <v>120</v>
      </c>
      <c r="C33" s="173"/>
      <c r="D33" s="173"/>
      <c r="E33" s="173"/>
      <c r="F33" s="174"/>
    </row>
    <row r="34" spans="2:6" x14ac:dyDescent="0.2">
      <c r="B34" s="175" t="s">
        <v>121</v>
      </c>
      <c r="C34" s="176"/>
      <c r="D34" s="176"/>
      <c r="E34" s="176"/>
      <c r="F34" s="177"/>
    </row>
    <row r="35" spans="2:6" x14ac:dyDescent="0.2">
      <c r="B35" s="58" t="s">
        <v>6</v>
      </c>
      <c r="C35" s="81" t="s">
        <v>14</v>
      </c>
      <c r="D35" s="178" t="s">
        <v>9</v>
      </c>
      <c r="E35" s="178"/>
      <c r="F35" s="59" t="s">
        <v>73</v>
      </c>
    </row>
    <row r="36" spans="2:6" x14ac:dyDescent="0.2">
      <c r="B36" s="169" t="s">
        <v>122</v>
      </c>
      <c r="C36" s="4" t="s">
        <v>123</v>
      </c>
      <c r="D36" s="171" t="s">
        <v>159</v>
      </c>
      <c r="E36" s="171"/>
      <c r="F36" s="56" t="s">
        <v>11</v>
      </c>
    </row>
    <row r="37" spans="2:6" ht="25.5" x14ac:dyDescent="0.2">
      <c r="B37" s="170"/>
      <c r="C37" s="4" t="s">
        <v>124</v>
      </c>
      <c r="D37" s="171" t="s">
        <v>160</v>
      </c>
      <c r="E37" s="171"/>
      <c r="F37" s="56" t="s">
        <v>11</v>
      </c>
    </row>
    <row r="38" spans="2:6" x14ac:dyDescent="0.2">
      <c r="B38" s="172" t="s">
        <v>125</v>
      </c>
      <c r="C38" s="173"/>
      <c r="D38" s="173"/>
      <c r="E38" s="173"/>
      <c r="F38" s="174"/>
    </row>
    <row r="39" spans="2:6" x14ac:dyDescent="0.2">
      <c r="B39" s="175" t="s">
        <v>126</v>
      </c>
      <c r="C39" s="176"/>
      <c r="D39" s="176"/>
      <c r="E39" s="176"/>
      <c r="F39" s="177"/>
    </row>
    <row r="40" spans="2:6" x14ac:dyDescent="0.2">
      <c r="B40" s="58" t="s">
        <v>6</v>
      </c>
      <c r="C40" s="81" t="s">
        <v>14</v>
      </c>
      <c r="D40" s="178" t="s">
        <v>9</v>
      </c>
      <c r="E40" s="178"/>
      <c r="F40" s="59" t="s">
        <v>73</v>
      </c>
    </row>
    <row r="41" spans="2:6" ht="25.5" x14ac:dyDescent="0.2">
      <c r="B41" s="55" t="s">
        <v>127</v>
      </c>
      <c r="C41" s="4" t="s">
        <v>128</v>
      </c>
      <c r="D41" s="171" t="s">
        <v>161</v>
      </c>
      <c r="E41" s="171"/>
      <c r="F41" s="56" t="s">
        <v>11</v>
      </c>
    </row>
    <row r="42" spans="2:6" ht="8.1" customHeight="1" x14ac:dyDescent="0.2">
      <c r="B42" s="69"/>
      <c r="D42" s="7"/>
      <c r="F42" s="70"/>
    </row>
    <row r="43" spans="2:6" x14ac:dyDescent="0.2">
      <c r="B43" s="172" t="s">
        <v>129</v>
      </c>
      <c r="C43" s="173"/>
      <c r="D43" s="173"/>
      <c r="E43" s="173"/>
      <c r="F43" s="174"/>
    </row>
    <row r="44" spans="2:6" x14ac:dyDescent="0.2">
      <c r="B44" s="175" t="s">
        <v>130</v>
      </c>
      <c r="C44" s="176"/>
      <c r="D44" s="176"/>
      <c r="E44" s="176"/>
      <c r="F44" s="177"/>
    </row>
    <row r="45" spans="2:6" x14ac:dyDescent="0.2">
      <c r="B45" s="58" t="s">
        <v>6</v>
      </c>
      <c r="C45" s="81" t="s">
        <v>14</v>
      </c>
      <c r="D45" s="178" t="s">
        <v>9</v>
      </c>
      <c r="E45" s="178"/>
      <c r="F45" s="59" t="s">
        <v>73</v>
      </c>
    </row>
    <row r="46" spans="2:6" x14ac:dyDescent="0.2">
      <c r="B46" s="55" t="s">
        <v>127</v>
      </c>
      <c r="C46" s="4" t="s">
        <v>131</v>
      </c>
      <c r="D46" s="171" t="s">
        <v>162</v>
      </c>
      <c r="E46" s="171"/>
      <c r="F46" s="56" t="s">
        <v>148</v>
      </c>
    </row>
    <row r="47" spans="2:6" ht="8.1" customHeight="1" x14ac:dyDescent="0.2">
      <c r="B47" s="69"/>
      <c r="D47" s="7"/>
      <c r="F47" s="70"/>
    </row>
    <row r="48" spans="2:6" ht="16.5" thickBot="1" x14ac:dyDescent="0.25">
      <c r="B48" s="167" t="e">
        <f>CONSOLIDADO!#REF!</f>
        <v>#REF!</v>
      </c>
      <c r="C48" s="168"/>
      <c r="D48" s="168" t="s">
        <v>93</v>
      </c>
      <c r="E48" s="168"/>
      <c r="F48" s="122" t="s">
        <v>7</v>
      </c>
    </row>
    <row r="49" ht="8.1" customHeight="1" x14ac:dyDescent="0.2"/>
  </sheetData>
  <mergeCells count="26">
    <mergeCell ref="D35:E35"/>
    <mergeCell ref="B2:F2"/>
    <mergeCell ref="B3:F3"/>
    <mergeCell ref="B5:F5"/>
    <mergeCell ref="D6:E6"/>
    <mergeCell ref="D7:E7"/>
    <mergeCell ref="F14:F16"/>
    <mergeCell ref="B15:B16"/>
    <mergeCell ref="D23:E23"/>
    <mergeCell ref="E29:F29"/>
    <mergeCell ref="E31:F31"/>
    <mergeCell ref="B33:F33"/>
    <mergeCell ref="B34:F34"/>
    <mergeCell ref="B48:C48"/>
    <mergeCell ref="D48:E48"/>
    <mergeCell ref="B36:B37"/>
    <mergeCell ref="D36:E36"/>
    <mergeCell ref="D37:E37"/>
    <mergeCell ref="B38:F38"/>
    <mergeCell ref="B39:F39"/>
    <mergeCell ref="D40:E40"/>
    <mergeCell ref="D41:E41"/>
    <mergeCell ref="B43:F43"/>
    <mergeCell ref="B44:F44"/>
    <mergeCell ref="D45:E45"/>
    <mergeCell ref="D46:E46"/>
  </mergeCells>
  <conditionalFormatting sqref="F7">
    <cfRule type="containsText" dxfId="19" priority="3" operator="containsText" text="NO">
      <formula>NOT(ISERROR(SEARCH("NO",F7)))</formula>
    </cfRule>
  </conditionalFormatting>
  <conditionalFormatting sqref="F36:F37 F41:F42 F46:F47">
    <cfRule type="containsText" dxfId="18" priority="2" operator="containsText" text="NO">
      <formula>NOT(ISERROR(SEARCH("NO",F36)))</formula>
    </cfRule>
  </conditionalFormatting>
  <conditionalFormatting sqref="F48">
    <cfRule type="containsText" dxfId="17" priority="1" operator="containsText" text="NO">
      <formula>NOT(ISERROR(SEARCH("NO",F48)))</formula>
    </cfRule>
  </conditionalFormatting>
  <printOptions horizontalCentered="1"/>
  <pageMargins left="0.78740157480314965" right="0.78740157480314965" top="0.78740157480314965" bottom="0.78740157480314965" header="0.31496062992125984" footer="0.31496062992125984"/>
  <pageSetup scale="66"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54E2-ABBE-445F-ACC3-52052382C683}">
  <sheetPr>
    <tabColor rgb="FF002060"/>
    <pageSetUpPr fitToPage="1"/>
  </sheetPr>
  <dimension ref="B1:F121"/>
  <sheetViews>
    <sheetView view="pageBreakPreview" topLeftCell="A67" zoomScaleNormal="100" zoomScaleSheetLayoutView="100" workbookViewId="0">
      <selection activeCell="E31" sqref="E31"/>
    </sheetView>
  </sheetViews>
  <sheetFormatPr baseColWidth="10" defaultColWidth="56.5703125" defaultRowHeight="12.75" x14ac:dyDescent="0.2"/>
  <cols>
    <col min="1" max="1" width="1.42578125" style="7" customWidth="1"/>
    <col min="2" max="2" width="20.7109375" style="7" customWidth="1"/>
    <col min="3" max="5" width="45.7109375" style="7" customWidth="1"/>
    <col min="6" max="6" width="1.7109375" style="7" customWidth="1"/>
    <col min="7" max="16384" width="56.5703125" style="7"/>
  </cols>
  <sheetData>
    <row r="1" spans="2:5" ht="6.75" customHeight="1" x14ac:dyDescent="0.2"/>
    <row r="2" spans="2:5" ht="12.75" customHeight="1" thickBot="1" x14ac:dyDescent="0.25">
      <c r="B2" s="200" t="s">
        <v>235</v>
      </c>
      <c r="C2" s="201"/>
      <c r="D2" s="201"/>
      <c r="E2" s="201"/>
    </row>
    <row r="3" spans="2:5" ht="52.5" customHeight="1" thickBot="1" x14ac:dyDescent="0.25">
      <c r="B3" s="181" t="s">
        <v>164</v>
      </c>
      <c r="C3" s="188"/>
      <c r="D3" s="188"/>
      <c r="E3" s="182"/>
    </row>
    <row r="4" spans="2:5" ht="13.5" thickBot="1" x14ac:dyDescent="0.25">
      <c r="B4" s="95" t="s">
        <v>88</v>
      </c>
      <c r="C4" s="96" t="s">
        <v>113</v>
      </c>
      <c r="D4" s="92" t="s">
        <v>114</v>
      </c>
      <c r="E4" s="92" t="s">
        <v>139</v>
      </c>
    </row>
    <row r="5" spans="2:5" ht="25.5" x14ac:dyDescent="0.2">
      <c r="B5" s="97" t="s">
        <v>26</v>
      </c>
      <c r="C5" s="83" t="s">
        <v>166</v>
      </c>
      <c r="D5" s="83" t="s">
        <v>170</v>
      </c>
      <c r="E5" s="83" t="s">
        <v>173</v>
      </c>
    </row>
    <row r="6" spans="2:5" ht="25.5" x14ac:dyDescent="0.2">
      <c r="B6" s="55" t="s">
        <v>85</v>
      </c>
      <c r="C6" s="4" t="s">
        <v>167</v>
      </c>
      <c r="D6" s="4" t="s">
        <v>171</v>
      </c>
      <c r="E6" s="4" t="s">
        <v>172</v>
      </c>
    </row>
    <row r="7" spans="2:5" ht="75" customHeight="1" x14ac:dyDescent="0.2">
      <c r="B7" s="55" t="s">
        <v>91</v>
      </c>
      <c r="C7" s="4" t="s">
        <v>168</v>
      </c>
      <c r="D7" s="4" t="s">
        <v>169</v>
      </c>
      <c r="E7" s="4" t="s">
        <v>174</v>
      </c>
    </row>
    <row r="8" spans="2:5" ht="13.5" thickBot="1" x14ac:dyDescent="0.25">
      <c r="B8" s="78" t="s">
        <v>74</v>
      </c>
      <c r="C8" s="98">
        <v>0.2</v>
      </c>
      <c r="D8" s="98">
        <v>1</v>
      </c>
      <c r="E8" s="61">
        <v>0.3</v>
      </c>
    </row>
    <row r="9" spans="2:5" ht="8.1" customHeight="1" thickBot="1" x14ac:dyDescent="0.25">
      <c r="B9" s="7" t="s">
        <v>140</v>
      </c>
    </row>
    <row r="10" spans="2:5" ht="12.75" customHeight="1" x14ac:dyDescent="0.2">
      <c r="B10" s="161" t="s">
        <v>112</v>
      </c>
      <c r="C10" s="162"/>
      <c r="D10" s="162"/>
      <c r="E10" s="163"/>
    </row>
    <row r="11" spans="2:5" x14ac:dyDescent="0.2">
      <c r="B11" s="99" t="s">
        <v>14</v>
      </c>
      <c r="C11" s="264" t="s">
        <v>9</v>
      </c>
      <c r="D11" s="265"/>
      <c r="E11" s="266"/>
    </row>
    <row r="12" spans="2:5" ht="45" customHeight="1" thickBot="1" x14ac:dyDescent="0.25">
      <c r="B12" s="78" t="s">
        <v>165</v>
      </c>
      <c r="C12" s="191" t="s">
        <v>175</v>
      </c>
      <c r="D12" s="262"/>
      <c r="E12" s="263"/>
    </row>
    <row r="13" spans="2:5" ht="8.1" customHeight="1" thickBot="1" x14ac:dyDescent="0.25"/>
    <row r="14" spans="2:5" ht="12.75" customHeight="1" thickBot="1" x14ac:dyDescent="0.25">
      <c r="B14" s="259" t="s">
        <v>132</v>
      </c>
      <c r="C14" s="260"/>
      <c r="D14" s="260"/>
      <c r="E14" s="261"/>
    </row>
    <row r="15" spans="2:5" ht="25.5" x14ac:dyDescent="0.2">
      <c r="B15" s="103" t="s">
        <v>25</v>
      </c>
      <c r="C15" s="104" t="s">
        <v>176</v>
      </c>
      <c r="D15" s="104" t="s">
        <v>177</v>
      </c>
      <c r="E15" s="105" t="s">
        <v>178</v>
      </c>
    </row>
    <row r="16" spans="2:5" x14ac:dyDescent="0.2">
      <c r="B16" s="60" t="s">
        <v>86</v>
      </c>
      <c r="C16" s="100">
        <v>79998951</v>
      </c>
      <c r="D16" s="100">
        <v>1106892034</v>
      </c>
      <c r="E16" s="72">
        <v>1014232223</v>
      </c>
    </row>
    <row r="17" spans="2:6" ht="13.5" thickBot="1" x14ac:dyDescent="0.25">
      <c r="B17" s="66" t="s">
        <v>26</v>
      </c>
      <c r="C17" s="79" t="s">
        <v>137</v>
      </c>
      <c r="D17" s="79" t="s">
        <v>137</v>
      </c>
      <c r="E17" s="80" t="s">
        <v>216</v>
      </c>
    </row>
    <row r="18" spans="2:6" ht="13.5" thickBot="1" x14ac:dyDescent="0.25">
      <c r="B18" s="193" t="s">
        <v>47</v>
      </c>
      <c r="C18" s="194"/>
      <c r="D18" s="194"/>
      <c r="E18" s="195"/>
    </row>
    <row r="19" spans="2:6" ht="25.5" x14ac:dyDescent="0.2">
      <c r="B19" s="97" t="s">
        <v>98</v>
      </c>
      <c r="C19" s="111">
        <v>37882</v>
      </c>
      <c r="D19" s="111">
        <v>41263</v>
      </c>
      <c r="E19" s="112">
        <v>42719</v>
      </c>
    </row>
    <row r="20" spans="2:6" x14ac:dyDescent="0.2">
      <c r="B20" s="60" t="s">
        <v>49</v>
      </c>
      <c r="C20" s="101">
        <v>45959</v>
      </c>
      <c r="D20" s="101">
        <v>45959</v>
      </c>
      <c r="E20" s="101">
        <v>45959</v>
      </c>
    </row>
    <row r="21" spans="2:6" x14ac:dyDescent="0.2">
      <c r="B21" s="60" t="s">
        <v>134</v>
      </c>
      <c r="C21" s="101" t="s">
        <v>180</v>
      </c>
      <c r="D21" s="101" t="s">
        <v>45</v>
      </c>
      <c r="E21" s="63"/>
    </row>
    <row r="22" spans="2:6" ht="25.5" x14ac:dyDescent="0.2">
      <c r="B22" s="60" t="s">
        <v>90</v>
      </c>
      <c r="C22" s="102">
        <f>(DAYS360(C19,C20)+1)/30/12</f>
        <v>22.116666666666664</v>
      </c>
      <c r="D22" s="102">
        <f t="shared" ref="D22:E22" si="0">(DAYS360(D19,D20)+1)/30/12</f>
        <v>12.861111111111112</v>
      </c>
      <c r="E22" s="64">
        <f t="shared" si="0"/>
        <v>8.875</v>
      </c>
    </row>
    <row r="23" spans="2:6" ht="13.5" thickBot="1" x14ac:dyDescent="0.25">
      <c r="B23" s="66" t="s">
        <v>9</v>
      </c>
      <c r="C23" s="108"/>
      <c r="D23" s="108"/>
      <c r="E23" s="109"/>
    </row>
    <row r="24" spans="2:6" ht="26.25" thickBot="1" x14ac:dyDescent="0.25">
      <c r="B24" s="106" t="s">
        <v>107</v>
      </c>
      <c r="C24" s="113" t="s">
        <v>7</v>
      </c>
      <c r="D24" s="113" t="s">
        <v>7</v>
      </c>
      <c r="E24" s="107" t="s">
        <v>7</v>
      </c>
    </row>
    <row r="25" spans="2:6" ht="8.1" customHeight="1" x14ac:dyDescent="0.2"/>
    <row r="26" spans="2:6" ht="12.75" customHeight="1" thickBot="1" x14ac:dyDescent="0.25">
      <c r="B26" s="196" t="s">
        <v>103</v>
      </c>
      <c r="C26" s="197"/>
      <c r="D26" s="197"/>
      <c r="E26" s="197"/>
    </row>
    <row r="27" spans="2:6" x14ac:dyDescent="0.2">
      <c r="B27" s="97" t="s">
        <v>28</v>
      </c>
      <c r="C27" s="83" t="s">
        <v>133</v>
      </c>
      <c r="D27" s="83" t="s">
        <v>115</v>
      </c>
      <c r="E27" s="84" t="s">
        <v>219</v>
      </c>
    </row>
    <row r="28" spans="2:6" x14ac:dyDescent="0.2">
      <c r="B28" s="60" t="s">
        <v>89</v>
      </c>
      <c r="C28" s="4" t="s">
        <v>183</v>
      </c>
      <c r="D28" s="4" t="s">
        <v>201</v>
      </c>
      <c r="E28" s="4" t="s">
        <v>189</v>
      </c>
    </row>
    <row r="29" spans="2:6" x14ac:dyDescent="0.2">
      <c r="B29" s="60" t="s">
        <v>19</v>
      </c>
      <c r="C29" s="101">
        <v>43363</v>
      </c>
      <c r="D29" s="101">
        <v>43116</v>
      </c>
      <c r="E29" s="101">
        <v>44265</v>
      </c>
    </row>
    <row r="30" spans="2:6" x14ac:dyDescent="0.2">
      <c r="B30" s="60" t="s">
        <v>52</v>
      </c>
      <c r="C30" s="101">
        <v>43574</v>
      </c>
      <c r="D30" s="101">
        <v>43210</v>
      </c>
      <c r="E30" s="101">
        <v>44386</v>
      </c>
      <c r="F30" s="47"/>
    </row>
    <row r="31" spans="2:6" x14ac:dyDescent="0.2">
      <c r="B31" s="60" t="s">
        <v>94</v>
      </c>
      <c r="C31" s="102">
        <f>(DAYS360(C29,C30)+1)/30/12</f>
        <v>0.58333333333333337</v>
      </c>
      <c r="D31" s="102">
        <f t="shared" ref="D31:E31" si="1">(DAYS360(D29,D30)+1)/30/12</f>
        <v>0.2638888888888889</v>
      </c>
      <c r="E31" s="64">
        <f t="shared" si="1"/>
        <v>0.33333333333333331</v>
      </c>
    </row>
    <row r="32" spans="2:6" ht="12.75" customHeight="1" thickBot="1" x14ac:dyDescent="0.25">
      <c r="B32" s="66" t="s">
        <v>9</v>
      </c>
      <c r="C32" s="108" t="s">
        <v>184</v>
      </c>
      <c r="D32" s="108" t="s">
        <v>205</v>
      </c>
      <c r="E32" s="109" t="s">
        <v>220</v>
      </c>
    </row>
    <row r="33" spans="2:5" x14ac:dyDescent="0.2">
      <c r="B33" s="114" t="s">
        <v>135</v>
      </c>
      <c r="C33" s="115" t="s">
        <v>7</v>
      </c>
      <c r="D33" s="116" t="s">
        <v>7</v>
      </c>
      <c r="E33" s="110" t="s">
        <v>7</v>
      </c>
    </row>
    <row r="34" spans="2:5" ht="8.1" customHeight="1" x14ac:dyDescent="0.2">
      <c r="B34" s="71"/>
      <c r="C34" s="94"/>
      <c r="D34" s="94"/>
      <c r="E34" s="94"/>
    </row>
    <row r="35" spans="2:5" ht="12.75" customHeight="1" thickBot="1" x14ac:dyDescent="0.25">
      <c r="B35" s="196" t="s">
        <v>104</v>
      </c>
      <c r="C35" s="197"/>
      <c r="D35" s="197"/>
      <c r="E35" s="197"/>
    </row>
    <row r="36" spans="2:5" x14ac:dyDescent="0.2">
      <c r="B36" s="97" t="s">
        <v>28</v>
      </c>
      <c r="C36" s="83" t="s">
        <v>186</v>
      </c>
      <c r="D36" s="83" t="s">
        <v>115</v>
      </c>
      <c r="E36" s="84" t="s">
        <v>219</v>
      </c>
    </row>
    <row r="37" spans="2:5" x14ac:dyDescent="0.2">
      <c r="B37" s="60" t="s">
        <v>89</v>
      </c>
      <c r="C37" s="4" t="s">
        <v>185</v>
      </c>
      <c r="D37" s="4" t="s">
        <v>202</v>
      </c>
      <c r="E37" s="4" t="s">
        <v>189</v>
      </c>
    </row>
    <row r="38" spans="2:5" x14ac:dyDescent="0.2">
      <c r="B38" s="60" t="s">
        <v>19</v>
      </c>
      <c r="C38" s="101">
        <v>43886</v>
      </c>
      <c r="D38" s="101">
        <v>43273</v>
      </c>
      <c r="E38" s="137">
        <v>44444</v>
      </c>
    </row>
    <row r="39" spans="2:5" x14ac:dyDescent="0.2">
      <c r="B39" s="60" t="s">
        <v>52</v>
      </c>
      <c r="C39" s="101">
        <v>44189</v>
      </c>
      <c r="D39" s="101">
        <v>43413</v>
      </c>
      <c r="E39" s="101">
        <v>44596</v>
      </c>
    </row>
    <row r="40" spans="2:5" x14ac:dyDescent="0.2">
      <c r="B40" s="60" t="s">
        <v>94</v>
      </c>
      <c r="C40" s="102">
        <f>(DAYS360(C38,C39)+1)/30/12</f>
        <v>0.83333333333333337</v>
      </c>
      <c r="D40" s="102">
        <f t="shared" ref="D40:E40" si="2">(DAYS360(D38,D39)+1)/30/12</f>
        <v>0.3833333333333333</v>
      </c>
      <c r="E40" s="64">
        <f t="shared" si="2"/>
        <v>0.41666666666666669</v>
      </c>
    </row>
    <row r="41" spans="2:5" ht="13.5" thickBot="1" x14ac:dyDescent="0.25">
      <c r="B41" s="66" t="s">
        <v>9</v>
      </c>
      <c r="C41" s="108" t="s">
        <v>187</v>
      </c>
      <c r="D41" s="108" t="s">
        <v>206</v>
      </c>
      <c r="E41" s="109" t="s">
        <v>221</v>
      </c>
    </row>
    <row r="42" spans="2:5" x14ac:dyDescent="0.2">
      <c r="B42" s="114" t="s">
        <v>135</v>
      </c>
      <c r="C42" s="115" t="s">
        <v>7</v>
      </c>
      <c r="D42" s="116"/>
      <c r="E42" s="110"/>
    </row>
    <row r="43" spans="2:5" ht="9.9499999999999993" customHeight="1" x14ac:dyDescent="0.2">
      <c r="B43" s="16"/>
    </row>
    <row r="44" spans="2:5" ht="12.75" customHeight="1" thickBot="1" x14ac:dyDescent="0.25">
      <c r="B44" s="196" t="s">
        <v>110</v>
      </c>
      <c r="C44" s="197"/>
      <c r="D44" s="197"/>
      <c r="E44" s="197"/>
    </row>
    <row r="45" spans="2:5" x14ac:dyDescent="0.2">
      <c r="B45" s="97" t="s">
        <v>28</v>
      </c>
      <c r="C45" s="83" t="s">
        <v>186</v>
      </c>
      <c r="D45" s="83" t="s">
        <v>115</v>
      </c>
      <c r="E45" s="84" t="s">
        <v>219</v>
      </c>
    </row>
    <row r="46" spans="2:5" x14ac:dyDescent="0.2">
      <c r="B46" s="60" t="s">
        <v>89</v>
      </c>
      <c r="C46" s="4" t="s">
        <v>189</v>
      </c>
      <c r="D46" s="4" t="s">
        <v>189</v>
      </c>
      <c r="E46" s="4" t="s">
        <v>189</v>
      </c>
    </row>
    <row r="47" spans="2:5" x14ac:dyDescent="0.2">
      <c r="B47" s="60" t="s">
        <v>19</v>
      </c>
      <c r="C47" s="101">
        <v>44265</v>
      </c>
      <c r="D47" s="101">
        <v>43663</v>
      </c>
      <c r="E47" s="101">
        <v>45000</v>
      </c>
    </row>
    <row r="48" spans="2:5" x14ac:dyDescent="0.2">
      <c r="B48" s="60" t="s">
        <v>52</v>
      </c>
      <c r="C48" s="101">
        <v>44386</v>
      </c>
      <c r="D48" s="101">
        <v>44169</v>
      </c>
      <c r="E48" s="101">
        <v>45244</v>
      </c>
    </row>
    <row r="49" spans="2:5" x14ac:dyDescent="0.2">
      <c r="B49" s="60" t="s">
        <v>94</v>
      </c>
      <c r="C49" s="102">
        <f>(DAYS360(C47,C48)+1)/30/12</f>
        <v>0.33333333333333331</v>
      </c>
      <c r="D49" s="102">
        <f t="shared" ref="D49:E49" si="3">(DAYS360(D47,D48)+1)/30/12</f>
        <v>1.3833333333333335</v>
      </c>
      <c r="E49" s="64">
        <f t="shared" si="3"/>
        <v>0.66666666666666663</v>
      </c>
    </row>
    <row r="50" spans="2:5" ht="13.5" thickBot="1" x14ac:dyDescent="0.25">
      <c r="B50" s="66" t="s">
        <v>9</v>
      </c>
      <c r="C50" s="108" t="s">
        <v>190</v>
      </c>
      <c r="D50" s="108" t="s">
        <v>207</v>
      </c>
      <c r="E50" s="109"/>
    </row>
    <row r="51" spans="2:5" x14ac:dyDescent="0.2">
      <c r="B51" s="114" t="s">
        <v>135</v>
      </c>
      <c r="C51" s="115" t="s">
        <v>7</v>
      </c>
      <c r="D51" s="116"/>
      <c r="E51" s="110"/>
    </row>
    <row r="52" spans="2:5" ht="9.9499999999999993" customHeight="1" x14ac:dyDescent="0.2">
      <c r="B52" s="16"/>
    </row>
    <row r="53" spans="2:5" ht="12.75" customHeight="1" thickBot="1" x14ac:dyDescent="0.25">
      <c r="B53" s="196" t="s">
        <v>188</v>
      </c>
      <c r="C53" s="197"/>
      <c r="D53" s="197"/>
      <c r="E53" s="197"/>
    </row>
    <row r="54" spans="2:5" x14ac:dyDescent="0.2">
      <c r="B54" s="97" t="s">
        <v>28</v>
      </c>
      <c r="C54" s="83" t="s">
        <v>186</v>
      </c>
      <c r="D54" s="83" t="s">
        <v>115</v>
      </c>
      <c r="E54" s="84"/>
    </row>
    <row r="55" spans="2:5" x14ac:dyDescent="0.2">
      <c r="B55" s="60" t="s">
        <v>89</v>
      </c>
      <c r="C55" s="4" t="s">
        <v>189</v>
      </c>
      <c r="D55" s="4" t="s">
        <v>185</v>
      </c>
      <c r="E55" s="4"/>
    </row>
    <row r="56" spans="2:5" x14ac:dyDescent="0.2">
      <c r="B56" s="60" t="s">
        <v>19</v>
      </c>
      <c r="C56" s="101">
        <v>44444</v>
      </c>
      <c r="D56" s="101">
        <v>43959</v>
      </c>
      <c r="E56" s="101"/>
    </row>
    <row r="57" spans="2:5" x14ac:dyDescent="0.2">
      <c r="B57" s="60" t="s">
        <v>52</v>
      </c>
      <c r="C57" s="101">
        <v>44596</v>
      </c>
      <c r="D57" s="101">
        <v>44086</v>
      </c>
      <c r="E57" s="101"/>
    </row>
    <row r="58" spans="2:5" x14ac:dyDescent="0.2">
      <c r="B58" s="60" t="s">
        <v>94</v>
      </c>
      <c r="C58" s="102">
        <f>(DAYS360(C56,C57)+1)/30/12</f>
        <v>0.41666666666666669</v>
      </c>
      <c r="D58" s="102">
        <f t="shared" ref="D58:E58" si="4">(DAYS360(D56,D57)+1)/30/12</f>
        <v>0.34722222222222227</v>
      </c>
      <c r="E58" s="64">
        <f t="shared" si="4"/>
        <v>2.7777777777777779E-3</v>
      </c>
    </row>
    <row r="59" spans="2:5" ht="13.5" thickBot="1" x14ac:dyDescent="0.25">
      <c r="B59" s="66" t="s">
        <v>9</v>
      </c>
      <c r="C59" s="108" t="s">
        <v>191</v>
      </c>
      <c r="D59" s="108" t="s">
        <v>208</v>
      </c>
      <c r="E59" s="109"/>
    </row>
    <row r="60" spans="2:5" x14ac:dyDescent="0.2">
      <c r="B60" s="114" t="s">
        <v>135</v>
      </c>
      <c r="C60" s="115" t="s">
        <v>7</v>
      </c>
      <c r="D60" s="116"/>
      <c r="E60" s="110"/>
    </row>
    <row r="61" spans="2:5" ht="9.9499999999999993" customHeight="1" x14ac:dyDescent="0.2">
      <c r="B61" s="16"/>
    </row>
    <row r="62" spans="2:5" ht="12.75" customHeight="1" thickBot="1" x14ac:dyDescent="0.25">
      <c r="B62" s="196" t="s">
        <v>193</v>
      </c>
      <c r="C62" s="197"/>
      <c r="D62" s="197"/>
      <c r="E62" s="197"/>
    </row>
    <row r="63" spans="2:5" x14ac:dyDescent="0.2">
      <c r="B63" s="97" t="s">
        <v>28</v>
      </c>
      <c r="C63" s="83" t="s">
        <v>186</v>
      </c>
      <c r="D63" s="83" t="s">
        <v>115</v>
      </c>
      <c r="E63" s="84"/>
    </row>
    <row r="64" spans="2:5" x14ac:dyDescent="0.2">
      <c r="B64" s="60" t="s">
        <v>89</v>
      </c>
      <c r="C64" s="4" t="s">
        <v>185</v>
      </c>
      <c r="D64" s="4" t="s">
        <v>189</v>
      </c>
      <c r="E64" s="4"/>
    </row>
    <row r="65" spans="2:5" x14ac:dyDescent="0.2">
      <c r="B65" s="60" t="s">
        <v>19</v>
      </c>
      <c r="C65" s="101">
        <v>44682</v>
      </c>
      <c r="D65" s="101">
        <v>44107</v>
      </c>
      <c r="E65" s="101"/>
    </row>
    <row r="66" spans="2:5" x14ac:dyDescent="0.2">
      <c r="B66" s="60" t="s">
        <v>52</v>
      </c>
      <c r="C66" s="101">
        <v>44957</v>
      </c>
      <c r="D66" s="101">
        <v>44166</v>
      </c>
      <c r="E66" s="101"/>
    </row>
    <row r="67" spans="2:5" x14ac:dyDescent="0.2">
      <c r="B67" s="60" t="s">
        <v>94</v>
      </c>
      <c r="C67" s="102">
        <f>(DAYS360(C65,C66)+1)/30/12</f>
        <v>0.75277777777777777</v>
      </c>
      <c r="D67" s="102">
        <f t="shared" ref="D67:E67" si="5">(DAYS360(D65,D66)+1)/30/12</f>
        <v>0.16388888888888889</v>
      </c>
      <c r="E67" s="64">
        <f t="shared" si="5"/>
        <v>2.7777777777777779E-3</v>
      </c>
    </row>
    <row r="68" spans="2:5" ht="13.5" thickBot="1" x14ac:dyDescent="0.25">
      <c r="B68" s="66" t="s">
        <v>9</v>
      </c>
      <c r="C68" s="108" t="s">
        <v>192</v>
      </c>
      <c r="D68" s="108" t="s">
        <v>209</v>
      </c>
      <c r="E68" s="109"/>
    </row>
    <row r="69" spans="2:5" x14ac:dyDescent="0.2">
      <c r="B69" s="114" t="s">
        <v>135</v>
      </c>
      <c r="C69" s="115" t="s">
        <v>7</v>
      </c>
      <c r="D69" s="116"/>
      <c r="E69" s="110"/>
    </row>
    <row r="70" spans="2:5" ht="9.9499999999999993" customHeight="1" x14ac:dyDescent="0.2">
      <c r="B70" s="16"/>
    </row>
    <row r="71" spans="2:5" ht="12.75" customHeight="1" thickBot="1" x14ac:dyDescent="0.25">
      <c r="B71" s="196" t="s">
        <v>194</v>
      </c>
      <c r="C71" s="197"/>
      <c r="D71" s="197"/>
      <c r="E71" s="197"/>
    </row>
    <row r="72" spans="2:5" x14ac:dyDescent="0.2">
      <c r="B72" s="97" t="s">
        <v>28</v>
      </c>
      <c r="C72" s="83" t="s">
        <v>186</v>
      </c>
      <c r="D72" s="83" t="s">
        <v>115</v>
      </c>
      <c r="E72" s="84"/>
    </row>
    <row r="73" spans="2:5" x14ac:dyDescent="0.2">
      <c r="B73" s="60" t="s">
        <v>89</v>
      </c>
      <c r="C73" s="4" t="s">
        <v>189</v>
      </c>
      <c r="D73" s="4" t="s">
        <v>189</v>
      </c>
      <c r="E73" s="4"/>
    </row>
    <row r="74" spans="2:5" x14ac:dyDescent="0.2">
      <c r="B74" s="60" t="s">
        <v>19</v>
      </c>
      <c r="C74" s="101">
        <v>45000</v>
      </c>
      <c r="D74" s="101">
        <v>44298</v>
      </c>
      <c r="E74" s="101"/>
    </row>
    <row r="75" spans="2:5" x14ac:dyDescent="0.2">
      <c r="B75" s="60" t="s">
        <v>52</v>
      </c>
      <c r="C75" s="101">
        <v>45183</v>
      </c>
      <c r="D75" s="101">
        <v>44459</v>
      </c>
      <c r="E75" s="101"/>
    </row>
    <row r="76" spans="2:5" x14ac:dyDescent="0.2">
      <c r="B76" s="60" t="s">
        <v>94</v>
      </c>
      <c r="C76" s="102">
        <f>(DAYS360(C74,C75)+1)/30/12</f>
        <v>0.5</v>
      </c>
      <c r="D76" s="102">
        <f t="shared" ref="D76:E76" si="6">(DAYS360(D74,D75)+1)/30/12</f>
        <v>0.44166666666666665</v>
      </c>
      <c r="E76" s="64">
        <f t="shared" si="6"/>
        <v>2.7777777777777779E-3</v>
      </c>
    </row>
    <row r="77" spans="2:5" ht="13.5" thickBot="1" x14ac:dyDescent="0.25">
      <c r="B77" s="66" t="s">
        <v>9</v>
      </c>
      <c r="C77" s="108" t="s">
        <v>192</v>
      </c>
      <c r="D77" s="108" t="s">
        <v>210</v>
      </c>
      <c r="E77" s="109"/>
    </row>
    <row r="78" spans="2:5" x14ac:dyDescent="0.2">
      <c r="B78" s="114" t="s">
        <v>135</v>
      </c>
      <c r="C78" s="115" t="s">
        <v>7</v>
      </c>
      <c r="D78" s="116"/>
      <c r="E78" s="110"/>
    </row>
    <row r="79" spans="2:5" ht="9.9499999999999993" customHeight="1" x14ac:dyDescent="0.2">
      <c r="B79" s="16"/>
    </row>
    <row r="80" spans="2:5" ht="12.75" customHeight="1" thickBot="1" x14ac:dyDescent="0.25">
      <c r="B80" s="196" t="s">
        <v>195</v>
      </c>
      <c r="C80" s="197"/>
      <c r="D80" s="197"/>
      <c r="E80" s="197"/>
    </row>
    <row r="81" spans="2:6" x14ac:dyDescent="0.2">
      <c r="B81" s="97" t="s">
        <v>28</v>
      </c>
      <c r="C81" s="83" t="s">
        <v>186</v>
      </c>
      <c r="D81" s="83" t="s">
        <v>115</v>
      </c>
      <c r="E81" s="84"/>
    </row>
    <row r="82" spans="2:6" x14ac:dyDescent="0.2">
      <c r="B82" s="60" t="s">
        <v>89</v>
      </c>
      <c r="C82" s="4" t="s">
        <v>189</v>
      </c>
      <c r="D82" s="137" t="s">
        <v>211</v>
      </c>
      <c r="E82" s="4"/>
    </row>
    <row r="83" spans="2:6" x14ac:dyDescent="0.2">
      <c r="B83" s="60" t="s">
        <v>19</v>
      </c>
      <c r="C83" s="101">
        <v>45296</v>
      </c>
      <c r="D83" s="101">
        <v>44642</v>
      </c>
      <c r="E83" s="101"/>
    </row>
    <row r="84" spans="2:6" x14ac:dyDescent="0.2">
      <c r="B84" s="60" t="s">
        <v>52</v>
      </c>
      <c r="C84" s="101">
        <v>45600</v>
      </c>
      <c r="D84" s="101">
        <v>44951</v>
      </c>
      <c r="E84" s="101"/>
    </row>
    <row r="85" spans="2:6" x14ac:dyDescent="0.2">
      <c r="B85" s="60" t="s">
        <v>94</v>
      </c>
      <c r="C85" s="102">
        <f>(DAYS360(C83,C84)+1)/30/12</f>
        <v>0.83333333333333337</v>
      </c>
      <c r="D85" s="102">
        <f t="shared" ref="D85:E85" si="7">(DAYS360(D83,D84)+1)/30/12</f>
        <v>0.84444444444444444</v>
      </c>
      <c r="E85" s="64">
        <f t="shared" si="7"/>
        <v>2.7777777777777779E-3</v>
      </c>
    </row>
    <row r="86" spans="2:6" ht="13.5" thickBot="1" x14ac:dyDescent="0.25">
      <c r="B86" s="66" t="s">
        <v>9</v>
      </c>
      <c r="C86" s="108" t="s">
        <v>196</v>
      </c>
      <c r="D86" s="108" t="s">
        <v>212</v>
      </c>
      <c r="E86" s="109"/>
    </row>
    <row r="87" spans="2:6" x14ac:dyDescent="0.2">
      <c r="B87" s="114" t="s">
        <v>135</v>
      </c>
      <c r="C87" s="115" t="s">
        <v>7</v>
      </c>
      <c r="D87" s="116"/>
      <c r="E87" s="110"/>
    </row>
    <row r="88" spans="2:6" ht="9.9499999999999993" customHeight="1" x14ac:dyDescent="0.2">
      <c r="B88" s="71"/>
      <c r="C88" s="94"/>
      <c r="D88" s="94"/>
      <c r="E88" s="94"/>
    </row>
    <row r="89" spans="2:6" ht="12.75" customHeight="1" thickBot="1" x14ac:dyDescent="0.25">
      <c r="B89" s="196" t="s">
        <v>203</v>
      </c>
      <c r="C89" s="197"/>
      <c r="D89" s="197"/>
      <c r="E89" s="197"/>
    </row>
    <row r="90" spans="2:6" x14ac:dyDescent="0.2">
      <c r="B90" s="97" t="s">
        <v>28</v>
      </c>
      <c r="C90" s="83" t="s">
        <v>133</v>
      </c>
      <c r="D90" s="83" t="s">
        <v>115</v>
      </c>
      <c r="E90" s="84"/>
    </row>
    <row r="91" spans="2:6" x14ac:dyDescent="0.2">
      <c r="B91" s="60" t="s">
        <v>89</v>
      </c>
      <c r="C91" s="4" t="s">
        <v>232</v>
      </c>
      <c r="D91" s="4" t="s">
        <v>185</v>
      </c>
      <c r="E91" s="4"/>
    </row>
    <row r="92" spans="2:6" x14ac:dyDescent="0.2">
      <c r="B92" s="60" t="s">
        <v>19</v>
      </c>
      <c r="C92" s="101">
        <v>43010</v>
      </c>
      <c r="D92" s="101">
        <v>44979</v>
      </c>
      <c r="E92" s="101"/>
    </row>
    <row r="93" spans="2:6" x14ac:dyDescent="0.2">
      <c r="B93" s="60" t="s">
        <v>52</v>
      </c>
      <c r="C93" s="101">
        <v>43313</v>
      </c>
      <c r="D93" s="101">
        <v>45097</v>
      </c>
      <c r="E93" s="101"/>
      <c r="F93" s="47"/>
    </row>
    <row r="94" spans="2:6" x14ac:dyDescent="0.2">
      <c r="B94" s="60" t="s">
        <v>94</v>
      </c>
      <c r="C94" s="102">
        <f>(DAYS360(C92,C93)+1)/30/12</f>
        <v>0.83333333333333337</v>
      </c>
      <c r="D94" s="102">
        <f t="shared" ref="D94:E94" si="8">(DAYS360(D92,D93)+1)/30/12</f>
        <v>0.33055555555555555</v>
      </c>
      <c r="E94" s="64">
        <f t="shared" si="8"/>
        <v>2.7777777777777779E-3</v>
      </c>
    </row>
    <row r="95" spans="2:6" ht="12.75" customHeight="1" thickBot="1" x14ac:dyDescent="0.25">
      <c r="B95" s="66" t="s">
        <v>9</v>
      </c>
      <c r="C95" s="108" t="s">
        <v>233</v>
      </c>
      <c r="D95" s="108" t="s">
        <v>213</v>
      </c>
      <c r="E95" s="109"/>
    </row>
    <row r="96" spans="2:6" x14ac:dyDescent="0.2">
      <c r="B96" s="114" t="s">
        <v>135</v>
      </c>
      <c r="C96" s="115" t="s">
        <v>7</v>
      </c>
      <c r="D96" s="116" t="s">
        <v>7</v>
      </c>
      <c r="E96" s="110" t="s">
        <v>7</v>
      </c>
    </row>
    <row r="97" spans="2:5" ht="8.1" customHeight="1" x14ac:dyDescent="0.2">
      <c r="B97" s="71"/>
      <c r="C97" s="94"/>
      <c r="D97" s="94"/>
      <c r="E97" s="94"/>
    </row>
    <row r="98" spans="2:5" ht="12.75" customHeight="1" thickBot="1" x14ac:dyDescent="0.25">
      <c r="B98" s="196" t="s">
        <v>204</v>
      </c>
      <c r="C98" s="197"/>
      <c r="D98" s="197"/>
      <c r="E98" s="197"/>
    </row>
    <row r="99" spans="2:5" x14ac:dyDescent="0.2">
      <c r="B99" s="97" t="s">
        <v>28</v>
      </c>
      <c r="C99" s="83"/>
      <c r="D99" s="83" t="s">
        <v>115</v>
      </c>
      <c r="E99" s="84"/>
    </row>
    <row r="100" spans="2:5" x14ac:dyDescent="0.2">
      <c r="B100" s="60" t="s">
        <v>89</v>
      </c>
      <c r="C100" s="4"/>
      <c r="D100" s="4" t="s">
        <v>189</v>
      </c>
      <c r="E100" s="4"/>
    </row>
    <row r="101" spans="2:5" x14ac:dyDescent="0.2">
      <c r="B101" s="60" t="s">
        <v>19</v>
      </c>
      <c r="C101" s="101"/>
      <c r="D101" s="101">
        <v>45148</v>
      </c>
      <c r="E101" s="101"/>
    </row>
    <row r="102" spans="2:5" x14ac:dyDescent="0.2">
      <c r="B102" s="60" t="s">
        <v>52</v>
      </c>
      <c r="C102" s="101"/>
      <c r="D102" s="101">
        <v>45573</v>
      </c>
      <c r="E102" s="101"/>
    </row>
    <row r="103" spans="2:5" x14ac:dyDescent="0.2">
      <c r="B103" s="60" t="s">
        <v>94</v>
      </c>
      <c r="C103" s="102"/>
      <c r="D103" s="102">
        <f t="shared" ref="D103:E103" si="9">(DAYS360(D101,D102)+1)/30/12</f>
        <v>1.163888888888889</v>
      </c>
      <c r="E103" s="64">
        <f t="shared" si="9"/>
        <v>2.7777777777777779E-3</v>
      </c>
    </row>
    <row r="104" spans="2:5" ht="13.5" thickBot="1" x14ac:dyDescent="0.25">
      <c r="B104" s="66" t="s">
        <v>9</v>
      </c>
      <c r="C104" s="108"/>
      <c r="D104" s="108" t="s">
        <v>215</v>
      </c>
      <c r="E104" s="109"/>
    </row>
    <row r="105" spans="2:5" x14ac:dyDescent="0.2">
      <c r="B105" s="114" t="s">
        <v>135</v>
      </c>
      <c r="C105" s="115" t="s">
        <v>7</v>
      </c>
      <c r="D105" s="116"/>
      <c r="E105" s="110"/>
    </row>
    <row r="106" spans="2:5" ht="9.9499999999999993" customHeight="1" x14ac:dyDescent="0.2">
      <c r="B106" s="16"/>
    </row>
    <row r="107" spans="2:5" ht="12.75" customHeight="1" thickBot="1" x14ac:dyDescent="0.25">
      <c r="B107" s="198" t="s">
        <v>95</v>
      </c>
      <c r="C107" s="199"/>
      <c r="D107" s="199"/>
      <c r="E107" s="199"/>
    </row>
    <row r="108" spans="2:5" x14ac:dyDescent="0.2">
      <c r="B108" s="97" t="s">
        <v>111</v>
      </c>
      <c r="C108" s="117">
        <f>C49+C40+C31+C58+C76+C67+C85+C94+C103</f>
        <v>5.0861111111111104</v>
      </c>
      <c r="D108" s="117">
        <f>D49+D40+D31+D58+D76+D67+D85+D94+D103</f>
        <v>5.322222222222222</v>
      </c>
      <c r="E108" s="117">
        <f>E49+E40+E31+E58+E76+E67+E85</f>
        <v>1.4277777777777776</v>
      </c>
    </row>
    <row r="109" spans="2:5" x14ac:dyDescent="0.2">
      <c r="B109" s="60" t="s">
        <v>99</v>
      </c>
      <c r="C109" s="13" t="s">
        <v>181</v>
      </c>
      <c r="D109" s="13" t="s">
        <v>198</v>
      </c>
      <c r="E109" s="65" t="s">
        <v>218</v>
      </c>
    </row>
    <row r="110" spans="2:5" x14ac:dyDescent="0.2">
      <c r="B110" s="60" t="s">
        <v>105</v>
      </c>
      <c r="C110" s="13" t="s">
        <v>179</v>
      </c>
      <c r="D110" s="13" t="s">
        <v>200</v>
      </c>
      <c r="E110" s="65" t="s">
        <v>217</v>
      </c>
    </row>
    <row r="111" spans="2:5" x14ac:dyDescent="0.2">
      <c r="B111" s="60" t="s">
        <v>106</v>
      </c>
      <c r="C111" s="13" t="s">
        <v>182</v>
      </c>
      <c r="D111" s="13" t="s">
        <v>199</v>
      </c>
      <c r="E111" s="65"/>
    </row>
    <row r="112" spans="2:5" ht="13.5" thickBot="1" x14ac:dyDescent="0.25">
      <c r="B112" s="66" t="s">
        <v>102</v>
      </c>
      <c r="C112" s="118" t="s">
        <v>197</v>
      </c>
      <c r="D112" s="118" t="s">
        <v>214</v>
      </c>
      <c r="E112" s="118"/>
    </row>
    <row r="113" spans="2:5" ht="8.1" customHeight="1" thickBot="1" x14ac:dyDescent="0.25"/>
    <row r="114" spans="2:5" ht="26.25" thickBot="1" x14ac:dyDescent="0.25">
      <c r="B114" s="123" t="s">
        <v>92</v>
      </c>
      <c r="C114" s="124" t="s">
        <v>7</v>
      </c>
      <c r="D114" s="125" t="s">
        <v>7</v>
      </c>
      <c r="E114" s="126" t="s">
        <v>7</v>
      </c>
    </row>
    <row r="115" spans="2:5" ht="8.1" customHeight="1" thickBot="1" x14ac:dyDescent="0.25"/>
    <row r="116" spans="2:5" x14ac:dyDescent="0.2">
      <c r="B116" s="127"/>
      <c r="C116" s="75" t="s">
        <v>87</v>
      </c>
      <c r="D116" s="76" t="s">
        <v>87</v>
      </c>
      <c r="E116" s="77" t="s">
        <v>87</v>
      </c>
    </row>
    <row r="117" spans="2:5" x14ac:dyDescent="0.2">
      <c r="B117" s="69"/>
      <c r="C117" s="99" t="s">
        <v>100</v>
      </c>
      <c r="D117" s="93" t="s">
        <v>100</v>
      </c>
      <c r="E117" s="119" t="s">
        <v>100</v>
      </c>
    </row>
    <row r="118" spans="2:5" ht="13.5" thickBot="1" x14ac:dyDescent="0.25">
      <c r="B118" s="69"/>
      <c r="C118" s="62" t="s">
        <v>93</v>
      </c>
      <c r="D118" s="120" t="s">
        <v>93</v>
      </c>
      <c r="E118" s="121" t="s">
        <v>93</v>
      </c>
    </row>
    <row r="119" spans="2:5" ht="8.1" customHeight="1" x14ac:dyDescent="0.2">
      <c r="B119" s="69"/>
      <c r="C119" s="70"/>
      <c r="E119" s="70"/>
    </row>
    <row r="120" spans="2:5" ht="13.5" thickBot="1" x14ac:dyDescent="0.25">
      <c r="B120" s="198" t="e">
        <f>CONSOLIDADO!#REF!</f>
        <v>#REF!</v>
      </c>
      <c r="C120" s="199"/>
      <c r="D120" s="199"/>
      <c r="E120" s="128" t="s">
        <v>7</v>
      </c>
    </row>
    <row r="121" spans="2:5" ht="8.1" customHeight="1" x14ac:dyDescent="0.2"/>
  </sheetData>
  <mergeCells count="18">
    <mergeCell ref="B14:E14"/>
    <mergeCell ref="B2:E2"/>
    <mergeCell ref="B3:E3"/>
    <mergeCell ref="B10:E10"/>
    <mergeCell ref="C11:E11"/>
    <mergeCell ref="C12:E12"/>
    <mergeCell ref="B120:D120"/>
    <mergeCell ref="B53:E53"/>
    <mergeCell ref="B62:E62"/>
    <mergeCell ref="B71:E71"/>
    <mergeCell ref="B80:E80"/>
    <mergeCell ref="B89:E89"/>
    <mergeCell ref="B98:E98"/>
    <mergeCell ref="B18:E18"/>
    <mergeCell ref="B26:E26"/>
    <mergeCell ref="B35:E35"/>
    <mergeCell ref="B44:E44"/>
    <mergeCell ref="B107:E107"/>
  </mergeCells>
  <conditionalFormatting sqref="C24 C25:E25 C114:E114">
    <cfRule type="containsText" dxfId="16" priority="10" operator="containsText" text="NO">
      <formula>NOT(ISERROR(SEARCH("NO",C24)))</formula>
    </cfRule>
  </conditionalFormatting>
  <conditionalFormatting sqref="C33:E34">
    <cfRule type="containsText" dxfId="15" priority="9" operator="containsText" text="NO">
      <formula>NOT(ISERROR(SEARCH("NO",C33)))</formula>
    </cfRule>
  </conditionalFormatting>
  <conditionalFormatting sqref="C42:E42">
    <cfRule type="containsText" dxfId="14" priority="6" operator="containsText" text="NO">
      <formula>NOT(ISERROR(SEARCH("NO",C42)))</formula>
    </cfRule>
  </conditionalFormatting>
  <conditionalFormatting sqref="C51:E51 C60:E60 C69:E69 C78:E78 C87:E88">
    <cfRule type="containsText" dxfId="13" priority="5" operator="containsText" text="NO">
      <formula>NOT(ISERROR(SEARCH("NO",C51)))</formula>
    </cfRule>
  </conditionalFormatting>
  <conditionalFormatting sqref="C96:E97">
    <cfRule type="containsText" dxfId="12" priority="2" operator="containsText" text="NO">
      <formula>NOT(ISERROR(SEARCH("NO",C96)))</formula>
    </cfRule>
  </conditionalFormatting>
  <conditionalFormatting sqref="C105:E105">
    <cfRule type="containsText" dxfId="11" priority="1" operator="containsText" text="NO">
      <formula>NOT(ISERROR(SEARCH("NO",C105)))</formula>
    </cfRule>
  </conditionalFormatting>
  <conditionalFormatting sqref="C116:E117">
    <cfRule type="containsText" dxfId="10" priority="3" operator="containsText" text="NO">
      <formula>NOT(ISERROR(SEARCH("NO",C116)))</formula>
    </cfRule>
  </conditionalFormatting>
  <conditionalFormatting sqref="E120">
    <cfRule type="containsText" dxfId="9" priority="7" operator="containsText" text="NO">
      <formula>NOT(ISERROR(SEARCH("NO",E120)))</formula>
    </cfRule>
  </conditionalFormatting>
  <printOptions horizontalCentered="1"/>
  <pageMargins left="0.78740157480314965" right="0.78740157480314965" top="0.78740157480314965" bottom="0.78740157480314965" header="0.31496062992125984" footer="0.31496062992125984"/>
  <pageSetup scale="76" fitToHeight="0" orientation="landscape" r:id="rId1"/>
  <headerFooter>
    <oddFooter>&amp;C&amp;"-,Normal"&amp;9Este documento es propiedad de la Universidad Distrital Francisco José de Caldas. Prohibida su reproducción por cualquier medio, sin previa autorización.</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H130"/>
  <sheetViews>
    <sheetView view="pageBreakPreview" topLeftCell="A110" zoomScale="115" zoomScaleNormal="115" zoomScaleSheetLayoutView="115" workbookViewId="0">
      <selection activeCell="F127" sqref="F127"/>
    </sheetView>
  </sheetViews>
  <sheetFormatPr baseColWidth="10" defaultColWidth="11.42578125" defaultRowHeight="12.75" x14ac:dyDescent="0.2"/>
  <cols>
    <col min="1" max="1" width="9.140625" style="9" bestFit="1" customWidth="1"/>
    <col min="2" max="2" width="30.28515625" style="9" customWidth="1"/>
    <col min="3" max="3" width="31.5703125" style="9" bestFit="1" customWidth="1"/>
    <col min="4" max="4" width="31.140625" style="9" bestFit="1" customWidth="1"/>
    <col min="5" max="5" width="19.42578125" style="9" bestFit="1" customWidth="1"/>
    <col min="6" max="6" width="33" style="9" customWidth="1"/>
    <col min="7" max="7" width="11.85546875" style="9" customWidth="1"/>
    <col min="8" max="16384" width="11.42578125" style="9"/>
  </cols>
  <sheetData>
    <row r="1" spans="1:8" ht="12.75" customHeight="1" x14ac:dyDescent="0.2">
      <c r="A1" s="236" t="s">
        <v>17</v>
      </c>
      <c r="B1" s="237"/>
      <c r="C1" s="237"/>
      <c r="D1" s="237"/>
      <c r="E1" s="237"/>
      <c r="F1" s="237"/>
      <c r="G1" s="238"/>
    </row>
    <row r="2" spans="1:8" x14ac:dyDescent="0.2">
      <c r="A2" s="234"/>
      <c r="B2" s="245"/>
      <c r="C2" s="245"/>
      <c r="D2" s="245"/>
      <c r="E2" s="245"/>
      <c r="F2" s="245"/>
      <c r="G2" s="235"/>
    </row>
    <row r="3" spans="1:8" ht="12.75" customHeight="1" x14ac:dyDescent="0.2">
      <c r="A3" s="236" t="s">
        <v>13</v>
      </c>
      <c r="B3" s="237"/>
      <c r="C3" s="237"/>
      <c r="D3" s="237"/>
      <c r="E3" s="237"/>
      <c r="F3" s="237"/>
      <c r="G3" s="238"/>
    </row>
    <row r="4" spans="1:8" x14ac:dyDescent="0.2">
      <c r="A4" s="246" t="e">
        <f>#REF!</f>
        <v>#REF!</v>
      </c>
      <c r="B4" s="247"/>
      <c r="C4" s="247"/>
      <c r="D4" s="247"/>
      <c r="E4" s="247"/>
      <c r="F4" s="247"/>
      <c r="G4" s="248"/>
    </row>
    <row r="5" spans="1:8" x14ac:dyDescent="0.2">
      <c r="A5" s="249" t="e">
        <f>#REF!</f>
        <v>#REF!</v>
      </c>
      <c r="B5" s="247"/>
      <c r="C5" s="247"/>
      <c r="D5" s="247"/>
      <c r="E5" s="247"/>
      <c r="F5" s="247"/>
      <c r="G5" s="248"/>
    </row>
    <row r="7" spans="1:8" ht="12.75" customHeight="1" x14ac:dyDescent="0.2">
      <c r="A7" s="210" t="s">
        <v>44</v>
      </c>
      <c r="B7" s="211"/>
      <c r="C7" s="211"/>
      <c r="D7" s="211"/>
      <c r="E7" s="211"/>
      <c r="F7" s="211"/>
      <c r="G7" s="212"/>
    </row>
    <row r="8" spans="1:8" ht="12.75" customHeight="1" x14ac:dyDescent="0.2">
      <c r="A8" s="236" t="s">
        <v>12</v>
      </c>
      <c r="B8" s="237"/>
      <c r="C8" s="237"/>
      <c r="D8" s="237"/>
      <c r="E8" s="237"/>
      <c r="F8" s="237"/>
      <c r="G8" s="238"/>
    </row>
    <row r="9" spans="1:8" x14ac:dyDescent="0.2">
      <c r="A9" s="6" t="s">
        <v>6</v>
      </c>
      <c r="B9" s="234" t="s">
        <v>14</v>
      </c>
      <c r="C9" s="235"/>
      <c r="D9" s="5" t="s">
        <v>7</v>
      </c>
      <c r="E9" s="5" t="s">
        <v>8</v>
      </c>
      <c r="F9" s="234" t="s">
        <v>9</v>
      </c>
      <c r="G9" s="235"/>
    </row>
    <row r="10" spans="1:8" ht="47.25" customHeight="1" x14ac:dyDescent="0.2">
      <c r="A10" s="4">
        <v>1</v>
      </c>
      <c r="B10" s="234" t="s">
        <v>38</v>
      </c>
      <c r="C10" s="235"/>
      <c r="D10" s="5" t="s">
        <v>10</v>
      </c>
      <c r="E10" s="5"/>
      <c r="F10" s="239"/>
      <c r="G10" s="240"/>
      <c r="H10" s="29"/>
    </row>
    <row r="11" spans="1:8" x14ac:dyDescent="0.2">
      <c r="A11" s="7"/>
      <c r="B11" s="8"/>
      <c r="C11" s="8"/>
      <c r="D11" s="8"/>
      <c r="E11" s="8"/>
      <c r="F11" s="33"/>
      <c r="G11" s="33"/>
      <c r="H11" s="29"/>
    </row>
    <row r="12" spans="1:8" ht="12.75" customHeight="1" x14ac:dyDescent="0.2">
      <c r="A12" s="210" t="s">
        <v>63</v>
      </c>
      <c r="B12" s="211"/>
      <c r="C12" s="211"/>
      <c r="D12" s="211"/>
      <c r="E12" s="211"/>
      <c r="F12" s="211"/>
      <c r="G12" s="212"/>
      <c r="H12" s="29"/>
    </row>
    <row r="13" spans="1:8" ht="25.5" x14ac:dyDescent="0.2">
      <c r="A13" s="10" t="s">
        <v>21</v>
      </c>
      <c r="B13" s="10" t="s">
        <v>20</v>
      </c>
      <c r="C13" s="10" t="s">
        <v>26</v>
      </c>
      <c r="D13" s="10" t="s">
        <v>24</v>
      </c>
      <c r="E13" s="10" t="s">
        <v>22</v>
      </c>
      <c r="F13" s="213" t="s">
        <v>23</v>
      </c>
      <c r="G13" s="214"/>
      <c r="H13" s="29"/>
    </row>
    <row r="14" spans="1:8" ht="192.75" customHeight="1" x14ac:dyDescent="0.2">
      <c r="A14" s="11">
        <v>1</v>
      </c>
      <c r="B14" s="11"/>
      <c r="C14" s="17"/>
      <c r="D14" s="11"/>
      <c r="E14" s="18"/>
      <c r="F14" s="205"/>
      <c r="G14" s="207"/>
      <c r="H14" s="29"/>
    </row>
    <row r="15" spans="1:8" x14ac:dyDescent="0.2">
      <c r="A15" s="7"/>
      <c r="B15" s="8"/>
      <c r="C15" s="8"/>
      <c r="D15" s="8"/>
      <c r="E15" s="8"/>
      <c r="F15" s="33"/>
      <c r="G15" s="33"/>
      <c r="H15" s="29"/>
    </row>
    <row r="16" spans="1:8" ht="12.75" customHeight="1" x14ac:dyDescent="0.2">
      <c r="A16" s="210" t="s">
        <v>50</v>
      </c>
      <c r="B16" s="211"/>
      <c r="C16" s="211"/>
      <c r="D16" s="211"/>
      <c r="E16" s="211"/>
      <c r="F16" s="211"/>
      <c r="G16" s="212"/>
      <c r="H16" s="29"/>
    </row>
    <row r="17" spans="1:8" x14ac:dyDescent="0.2">
      <c r="A17" s="12" t="s">
        <v>27</v>
      </c>
      <c r="B17" s="12" t="s">
        <v>25</v>
      </c>
      <c r="C17" s="12" t="s">
        <v>26</v>
      </c>
      <c r="D17" s="12" t="s">
        <v>37</v>
      </c>
      <c r="E17" s="12" t="s">
        <v>49</v>
      </c>
      <c r="F17" s="12" t="s">
        <v>57</v>
      </c>
      <c r="G17" s="10" t="s">
        <v>11</v>
      </c>
      <c r="H17" s="29"/>
    </row>
    <row r="18" spans="1:8" x14ac:dyDescent="0.2">
      <c r="A18" s="220">
        <v>1</v>
      </c>
      <c r="B18" s="222"/>
      <c r="C18" s="22"/>
      <c r="D18" s="39"/>
      <c r="E18" s="40"/>
      <c r="F18" s="41">
        <f>(DAYS360(D18,E18)+1)/30/12</f>
        <v>2.7777777777777779E-3</v>
      </c>
      <c r="G18" s="35" t="str">
        <f>IF(F18&gt;=5,"CUMPLE","NO CUMPLE")</f>
        <v>NO CUMPLE</v>
      </c>
      <c r="H18" s="29"/>
    </row>
    <row r="19" spans="1:8" x14ac:dyDescent="0.2">
      <c r="A19" s="221"/>
      <c r="B19" s="223"/>
      <c r="C19" s="38"/>
      <c r="D19" s="42"/>
      <c r="E19" s="43"/>
      <c r="F19" s="44"/>
      <c r="G19" s="36"/>
      <c r="H19" s="29"/>
    </row>
    <row r="20" spans="1:8" ht="12.75" customHeight="1" x14ac:dyDescent="0.2">
      <c r="A20" s="224" t="s">
        <v>51</v>
      </c>
      <c r="B20" s="225"/>
      <c r="C20" s="225"/>
      <c r="D20" s="225"/>
      <c r="E20" s="225"/>
      <c r="F20" s="225"/>
      <c r="G20" s="225"/>
      <c r="H20" s="29"/>
    </row>
    <row r="21" spans="1:8" x14ac:dyDescent="0.2">
      <c r="G21" s="21"/>
      <c r="H21" s="29"/>
    </row>
    <row r="22" spans="1:8" ht="12.75" customHeight="1" x14ac:dyDescent="0.2">
      <c r="A22" s="210" t="s">
        <v>60</v>
      </c>
      <c r="B22" s="211"/>
      <c r="C22" s="211"/>
      <c r="D22" s="211"/>
      <c r="E22" s="211"/>
      <c r="F22" s="211"/>
      <c r="G22" s="212"/>
      <c r="H22" s="29"/>
    </row>
    <row r="23" spans="1:8" x14ac:dyDescent="0.2">
      <c r="A23" s="12" t="s">
        <v>6</v>
      </c>
      <c r="B23" s="12" t="s">
        <v>28</v>
      </c>
      <c r="C23" s="226" t="s">
        <v>29</v>
      </c>
      <c r="D23" s="227"/>
      <c r="E23" s="12" t="s">
        <v>19</v>
      </c>
      <c r="F23" s="12" t="s">
        <v>52</v>
      </c>
      <c r="G23" s="12" t="s">
        <v>58</v>
      </c>
      <c r="H23" s="29"/>
    </row>
    <row r="24" spans="1:8" x14ac:dyDescent="0.2">
      <c r="A24" s="31">
        <v>1</v>
      </c>
      <c r="B24" s="31"/>
      <c r="C24" s="228"/>
      <c r="D24" s="229"/>
      <c r="E24" s="45"/>
      <c r="F24" s="45"/>
      <c r="G24" s="46">
        <f>(DAYS360(E24,F24)+1)/30/12</f>
        <v>2.7777777777777779E-3</v>
      </c>
      <c r="H24" s="29"/>
    </row>
    <row r="25" spans="1:8" x14ac:dyDescent="0.2">
      <c r="A25" s="31">
        <v>2</v>
      </c>
      <c r="B25" s="31"/>
      <c r="C25" s="228"/>
      <c r="D25" s="229"/>
      <c r="E25" s="45"/>
      <c r="F25" s="45"/>
      <c r="G25" s="46">
        <f>(DAYS360(E25,F25)+1)/30/12</f>
        <v>2.7777777777777779E-3</v>
      </c>
      <c r="H25" s="29"/>
    </row>
    <row r="26" spans="1:8" x14ac:dyDescent="0.2">
      <c r="A26" s="31">
        <v>3</v>
      </c>
      <c r="B26" s="31"/>
      <c r="C26" s="228"/>
      <c r="D26" s="229"/>
      <c r="E26" s="45"/>
      <c r="F26" s="45"/>
      <c r="G26" s="46">
        <f>(DAYS360(E26,F26)+1)/30/12</f>
        <v>2.7777777777777779E-3</v>
      </c>
      <c r="H26" s="29"/>
    </row>
    <row r="27" spans="1:8" x14ac:dyDescent="0.2">
      <c r="A27" s="25"/>
      <c r="B27" s="25"/>
      <c r="C27" s="25"/>
      <c r="D27" s="25"/>
      <c r="E27" s="25"/>
      <c r="F27" s="12" t="s">
        <v>46</v>
      </c>
      <c r="G27" s="14">
        <f>SUM(G24:G26)</f>
        <v>8.3333333333333332E-3</v>
      </c>
      <c r="H27" s="29"/>
    </row>
    <row r="28" spans="1:8" x14ac:dyDescent="0.2">
      <c r="A28" s="25"/>
      <c r="B28" s="25"/>
      <c r="C28" s="25"/>
      <c r="D28" s="25"/>
      <c r="E28" s="25"/>
      <c r="F28" s="15" t="s">
        <v>47</v>
      </c>
      <c r="G28" s="10" t="str">
        <f>IF(G27&gt;=5,"CUMPLE","NO CUMPLE")</f>
        <v>NO CUMPLE</v>
      </c>
      <c r="H28" s="29"/>
    </row>
    <row r="29" spans="1:8" x14ac:dyDescent="0.2">
      <c r="H29" s="29"/>
    </row>
    <row r="30" spans="1:8" ht="12.75" customHeight="1" x14ac:dyDescent="0.2">
      <c r="A30" s="210" t="s">
        <v>36</v>
      </c>
      <c r="B30" s="211"/>
      <c r="C30" s="211"/>
      <c r="D30" s="211"/>
      <c r="E30" s="211"/>
      <c r="F30" s="211"/>
      <c r="G30" s="212"/>
      <c r="H30" s="29"/>
    </row>
    <row r="31" spans="1:8" x14ac:dyDescent="0.2">
      <c r="A31" s="12" t="s">
        <v>6</v>
      </c>
      <c r="B31" s="12" t="s">
        <v>54</v>
      </c>
      <c r="C31" s="12" t="s">
        <v>56</v>
      </c>
      <c r="D31" s="12" t="s">
        <v>48</v>
      </c>
      <c r="E31" s="12" t="s">
        <v>11</v>
      </c>
      <c r="F31" s="27" t="s">
        <v>53</v>
      </c>
      <c r="G31" s="12" t="s">
        <v>11</v>
      </c>
      <c r="H31" s="29"/>
    </row>
    <row r="32" spans="1:8" x14ac:dyDescent="0.2">
      <c r="A32" s="13">
        <v>1</v>
      </c>
      <c r="B32" s="22"/>
      <c r="C32" s="13"/>
      <c r="D32" s="13"/>
      <c r="E32" s="14"/>
      <c r="F32" s="28"/>
      <c r="G32" s="14" t="s">
        <v>7</v>
      </c>
      <c r="H32" s="29"/>
    </row>
    <row r="33" spans="1:8" x14ac:dyDescent="0.2">
      <c r="A33" s="13">
        <v>2</v>
      </c>
      <c r="B33" s="22"/>
      <c r="C33" s="13"/>
      <c r="D33" s="13"/>
      <c r="E33" s="14"/>
      <c r="F33" s="28"/>
      <c r="G33" s="14" t="s">
        <v>7</v>
      </c>
      <c r="H33" s="29"/>
    </row>
    <row r="34" spans="1:8" x14ac:dyDescent="0.2">
      <c r="A34" s="241"/>
      <c r="B34" s="242"/>
      <c r="C34" s="242"/>
      <c r="D34" s="242"/>
      <c r="E34" s="243"/>
      <c r="F34" s="15" t="s">
        <v>30</v>
      </c>
      <c r="G34" s="10" t="s">
        <v>11</v>
      </c>
      <c r="H34" s="29"/>
    </row>
    <row r="35" spans="1:8" x14ac:dyDescent="0.2">
      <c r="A35" s="34"/>
      <c r="B35" s="34"/>
      <c r="C35" s="34"/>
      <c r="D35" s="34"/>
      <c r="E35" s="34"/>
      <c r="F35" s="37"/>
      <c r="G35" s="21"/>
      <c r="H35" s="29"/>
    </row>
    <row r="36" spans="1:8" ht="12.75" customHeight="1" x14ac:dyDescent="0.2">
      <c r="A36" s="210" t="s">
        <v>55</v>
      </c>
      <c r="B36" s="211"/>
      <c r="C36" s="211"/>
      <c r="D36" s="211"/>
      <c r="E36" s="211"/>
      <c r="F36" s="211"/>
      <c r="G36" s="212"/>
      <c r="H36" s="29"/>
    </row>
    <row r="37" spans="1:8" ht="12.75" customHeight="1" x14ac:dyDescent="0.2">
      <c r="A37" s="12" t="s">
        <v>6</v>
      </c>
      <c r="B37" s="226" t="s">
        <v>32</v>
      </c>
      <c r="C37" s="244"/>
      <c r="D37" s="227"/>
      <c r="E37" s="12" t="s">
        <v>9</v>
      </c>
      <c r="F37" s="12" t="s">
        <v>31</v>
      </c>
      <c r="G37" s="12" t="s">
        <v>11</v>
      </c>
      <c r="H37" s="29"/>
    </row>
    <row r="38" spans="1:8" x14ac:dyDescent="0.2">
      <c r="A38" s="13">
        <v>1</v>
      </c>
      <c r="B38" s="202" t="s">
        <v>33</v>
      </c>
      <c r="C38" s="203"/>
      <c r="D38" s="204"/>
      <c r="E38" s="11"/>
      <c r="F38" s="11"/>
      <c r="G38" s="10" t="s">
        <v>7</v>
      </c>
      <c r="H38" s="29"/>
    </row>
    <row r="39" spans="1:8" ht="12.75" customHeight="1" x14ac:dyDescent="0.2">
      <c r="A39" s="13">
        <v>2</v>
      </c>
      <c r="B39" s="202" t="s">
        <v>39</v>
      </c>
      <c r="C39" s="203"/>
      <c r="D39" s="204"/>
      <c r="E39" s="11"/>
      <c r="F39" s="11"/>
      <c r="G39" s="10" t="s">
        <v>7</v>
      </c>
      <c r="H39" s="29"/>
    </row>
    <row r="40" spans="1:8" x14ac:dyDescent="0.2">
      <c r="A40" s="13">
        <v>3</v>
      </c>
      <c r="B40" s="202" t="s">
        <v>34</v>
      </c>
      <c r="C40" s="203"/>
      <c r="D40" s="204"/>
      <c r="E40" s="11"/>
      <c r="F40" s="11"/>
      <c r="G40" s="10" t="s">
        <v>7</v>
      </c>
      <c r="H40" s="29"/>
    </row>
    <row r="41" spans="1:8" x14ac:dyDescent="0.2">
      <c r="A41" s="13">
        <v>4</v>
      </c>
      <c r="B41" s="202" t="s">
        <v>40</v>
      </c>
      <c r="C41" s="203"/>
      <c r="D41" s="204"/>
      <c r="E41" s="11"/>
      <c r="F41" s="11"/>
      <c r="G41" s="10" t="s">
        <v>7</v>
      </c>
      <c r="H41" s="29"/>
    </row>
    <row r="42" spans="1:8" ht="26.1" customHeight="1" x14ac:dyDescent="0.2">
      <c r="A42" s="13">
        <v>5</v>
      </c>
      <c r="B42" s="202" t="s">
        <v>41</v>
      </c>
      <c r="C42" s="203"/>
      <c r="D42" s="204"/>
      <c r="E42" s="11"/>
      <c r="F42" s="11"/>
      <c r="G42" s="10" t="s">
        <v>7</v>
      </c>
      <c r="H42" s="29"/>
    </row>
    <row r="43" spans="1:8" ht="26.1" customHeight="1" x14ac:dyDescent="0.2">
      <c r="A43" s="13">
        <v>6</v>
      </c>
      <c r="B43" s="202" t="s">
        <v>35</v>
      </c>
      <c r="C43" s="203"/>
      <c r="D43" s="204"/>
      <c r="E43" s="11" t="s">
        <v>45</v>
      </c>
      <c r="F43" s="11"/>
      <c r="G43" s="11" t="s">
        <v>45</v>
      </c>
      <c r="H43" s="29"/>
    </row>
    <row r="44" spans="1:8" ht="26.1" customHeight="1" x14ac:dyDescent="0.2">
      <c r="A44" s="13">
        <v>7</v>
      </c>
      <c r="B44" s="205" t="s">
        <v>42</v>
      </c>
      <c r="C44" s="206"/>
      <c r="D44" s="207"/>
      <c r="E44" s="30"/>
      <c r="F44" s="11"/>
      <c r="G44" s="10" t="s">
        <v>7</v>
      </c>
      <c r="H44" s="29"/>
    </row>
    <row r="45" spans="1:8" ht="12.75" customHeight="1" x14ac:dyDescent="0.2">
      <c r="A45" s="250" t="s">
        <v>71</v>
      </c>
      <c r="B45" s="251"/>
      <c r="C45" s="251"/>
      <c r="D45" s="251"/>
      <c r="E45" s="251"/>
      <c r="F45" s="251"/>
      <c r="G45" s="252"/>
      <c r="H45" s="29"/>
    </row>
    <row r="46" spans="1:8" ht="162.75" customHeight="1" x14ac:dyDescent="0.2">
      <c r="A46" s="13">
        <v>8</v>
      </c>
      <c r="B46" s="202" t="s">
        <v>43</v>
      </c>
      <c r="C46" s="203"/>
      <c r="D46" s="204"/>
      <c r="E46" s="11"/>
      <c r="F46" s="11"/>
      <c r="G46" s="10" t="s">
        <v>7</v>
      </c>
      <c r="H46" s="29"/>
    </row>
    <row r="47" spans="1:8" x14ac:dyDescent="0.2">
      <c r="A47" s="16"/>
      <c r="B47" s="26"/>
      <c r="C47" s="26"/>
      <c r="D47" s="26"/>
      <c r="E47" s="21"/>
      <c r="F47" s="15" t="s">
        <v>59</v>
      </c>
      <c r="G47" s="10" t="s">
        <v>11</v>
      </c>
      <c r="H47" s="29"/>
    </row>
    <row r="48" spans="1:8" x14ac:dyDescent="0.2">
      <c r="A48" s="34"/>
      <c r="B48" s="34"/>
      <c r="C48" s="34"/>
      <c r="D48" s="34"/>
      <c r="E48" s="34"/>
      <c r="F48" s="37"/>
      <c r="G48" s="21"/>
      <c r="H48" s="29"/>
    </row>
    <row r="49" spans="1:8" x14ac:dyDescent="0.2">
      <c r="A49" s="7"/>
      <c r="B49" s="8"/>
      <c r="C49" s="8"/>
      <c r="D49" s="8"/>
      <c r="E49" s="8"/>
      <c r="F49" s="33"/>
      <c r="G49" s="33"/>
      <c r="H49" s="29"/>
    </row>
    <row r="50" spans="1:8" ht="12.75" customHeight="1" x14ac:dyDescent="0.2">
      <c r="A50" s="210" t="s">
        <v>64</v>
      </c>
      <c r="B50" s="211"/>
      <c r="C50" s="211"/>
      <c r="D50" s="211"/>
      <c r="E50" s="211"/>
      <c r="F50" s="211"/>
      <c r="G50" s="212"/>
      <c r="H50" s="29"/>
    </row>
    <row r="51" spans="1:8" ht="25.5" x14ac:dyDescent="0.2">
      <c r="A51" s="10" t="s">
        <v>21</v>
      </c>
      <c r="B51" s="10" t="s">
        <v>20</v>
      </c>
      <c r="C51" s="10" t="s">
        <v>26</v>
      </c>
      <c r="D51" s="10" t="s">
        <v>24</v>
      </c>
      <c r="E51" s="10" t="s">
        <v>22</v>
      </c>
      <c r="F51" s="213" t="s">
        <v>23</v>
      </c>
      <c r="G51" s="214"/>
      <c r="H51" s="29"/>
    </row>
    <row r="52" spans="1:8" ht="132.75" customHeight="1" x14ac:dyDescent="0.2">
      <c r="A52" s="11">
        <v>1</v>
      </c>
      <c r="B52" s="11"/>
      <c r="C52" s="17"/>
      <c r="D52" s="11"/>
      <c r="E52" s="18"/>
      <c r="F52" s="205"/>
      <c r="G52" s="207"/>
      <c r="H52" s="29"/>
    </row>
    <row r="53" spans="1:8" x14ac:dyDescent="0.2">
      <c r="A53" s="7"/>
      <c r="B53" s="8"/>
      <c r="C53" s="8"/>
      <c r="D53" s="8"/>
      <c r="E53" s="8"/>
      <c r="F53" s="33"/>
      <c r="G53" s="33"/>
      <c r="H53" s="29"/>
    </row>
    <row r="54" spans="1:8" ht="12.75" customHeight="1" x14ac:dyDescent="0.2">
      <c r="A54" s="210" t="s">
        <v>61</v>
      </c>
      <c r="B54" s="211"/>
      <c r="C54" s="211"/>
      <c r="D54" s="211"/>
      <c r="E54" s="211"/>
      <c r="F54" s="211"/>
      <c r="G54" s="212"/>
      <c r="H54" s="29"/>
    </row>
    <row r="55" spans="1:8" x14ac:dyDescent="0.2">
      <c r="A55" s="12" t="s">
        <v>27</v>
      </c>
      <c r="B55" s="12" t="s">
        <v>25</v>
      </c>
      <c r="C55" s="12" t="s">
        <v>26</v>
      </c>
      <c r="D55" s="12" t="s">
        <v>37</v>
      </c>
      <c r="E55" s="12" t="s">
        <v>49</v>
      </c>
      <c r="F55" s="12" t="s">
        <v>57</v>
      </c>
      <c r="G55" s="10" t="s">
        <v>11</v>
      </c>
      <c r="H55" s="29"/>
    </row>
    <row r="56" spans="1:8" x14ac:dyDescent="0.2">
      <c r="A56" s="220">
        <v>1</v>
      </c>
      <c r="B56" s="222"/>
      <c r="C56" s="22"/>
      <c r="D56" s="23"/>
      <c r="E56" s="23"/>
      <c r="F56" s="230">
        <f>(DAYS360(D56,E56)+1)/30/12</f>
        <v>2.7777777777777779E-3</v>
      </c>
      <c r="G56" s="232" t="s">
        <v>11</v>
      </c>
      <c r="H56" s="29"/>
    </row>
    <row r="57" spans="1:8" x14ac:dyDescent="0.2">
      <c r="A57" s="221"/>
      <c r="B57" s="223"/>
      <c r="C57" s="38"/>
      <c r="D57" s="253"/>
      <c r="E57" s="254"/>
      <c r="F57" s="231"/>
      <c r="G57" s="233"/>
      <c r="H57" s="29"/>
    </row>
    <row r="58" spans="1:8" ht="12.75" customHeight="1" x14ac:dyDescent="0.2">
      <c r="A58" s="224" t="s">
        <v>51</v>
      </c>
      <c r="B58" s="225"/>
      <c r="C58" s="225"/>
      <c r="D58" s="225"/>
      <c r="E58" s="225"/>
      <c r="F58" s="225"/>
      <c r="G58" s="225"/>
      <c r="H58" s="29"/>
    </row>
    <row r="59" spans="1:8" x14ac:dyDescent="0.2">
      <c r="G59" s="21"/>
      <c r="H59" s="29"/>
    </row>
    <row r="60" spans="1:8" ht="12.75" customHeight="1" x14ac:dyDescent="0.2">
      <c r="A60" s="210" t="s">
        <v>65</v>
      </c>
      <c r="B60" s="211"/>
      <c r="C60" s="211"/>
      <c r="D60" s="211"/>
      <c r="E60" s="211"/>
      <c r="F60" s="211"/>
      <c r="G60" s="212"/>
      <c r="H60" s="29"/>
    </row>
    <row r="61" spans="1:8" x14ac:dyDescent="0.2">
      <c r="A61" s="12" t="s">
        <v>6</v>
      </c>
      <c r="B61" s="12" t="s">
        <v>28</v>
      </c>
      <c r="C61" s="226" t="s">
        <v>29</v>
      </c>
      <c r="D61" s="227"/>
      <c r="E61" s="12" t="s">
        <v>19</v>
      </c>
      <c r="F61" s="12" t="s">
        <v>52</v>
      </c>
      <c r="G61" s="12" t="s">
        <v>58</v>
      </c>
      <c r="H61" s="29"/>
    </row>
    <row r="62" spans="1:8" x14ac:dyDescent="0.2">
      <c r="A62" s="31">
        <v>1</v>
      </c>
      <c r="B62" s="31"/>
      <c r="C62" s="228"/>
      <c r="D62" s="229"/>
      <c r="E62" s="45"/>
      <c r="F62" s="45"/>
      <c r="G62" s="46">
        <f>(DAYS360(E62,F62)+1)/30/12</f>
        <v>2.7777777777777779E-3</v>
      </c>
      <c r="H62" s="29"/>
    </row>
    <row r="63" spans="1:8" x14ac:dyDescent="0.2">
      <c r="A63" s="31">
        <v>2</v>
      </c>
      <c r="B63" s="31"/>
      <c r="C63" s="228"/>
      <c r="D63" s="229"/>
      <c r="E63" s="45"/>
      <c r="F63" s="45"/>
      <c r="G63" s="46">
        <f>(DAYS360(E63,F63)+1)/30/12</f>
        <v>2.7777777777777779E-3</v>
      </c>
      <c r="H63" s="29"/>
    </row>
    <row r="64" spans="1:8" x14ac:dyDescent="0.2">
      <c r="A64" s="25"/>
      <c r="B64" s="25"/>
      <c r="C64" s="25"/>
      <c r="D64" s="25"/>
      <c r="E64" s="25"/>
      <c r="F64" s="12" t="s">
        <v>46</v>
      </c>
      <c r="G64" s="14">
        <f>SUM(G62:G63)</f>
        <v>5.5555555555555558E-3</v>
      </c>
      <c r="H64" s="29"/>
    </row>
    <row r="65" spans="1:8" x14ac:dyDescent="0.2">
      <c r="A65" s="25"/>
      <c r="B65" s="25"/>
      <c r="C65" s="25"/>
      <c r="D65" s="25"/>
      <c r="E65" s="25"/>
      <c r="F65" s="15" t="s">
        <v>47</v>
      </c>
      <c r="G65" s="10" t="str">
        <f>IF(G64&gt;=2,"CUMPLE","NO CUMPLE")</f>
        <v>NO CUMPLE</v>
      </c>
      <c r="H65" s="29"/>
    </row>
    <row r="66" spans="1:8" x14ac:dyDescent="0.2">
      <c r="H66" s="29"/>
    </row>
    <row r="67" spans="1:8" ht="12.75" customHeight="1" x14ac:dyDescent="0.2">
      <c r="A67" s="210" t="s">
        <v>62</v>
      </c>
      <c r="B67" s="211"/>
      <c r="C67" s="211"/>
      <c r="D67" s="211"/>
      <c r="E67" s="211"/>
      <c r="F67" s="211"/>
      <c r="G67" s="212"/>
      <c r="H67" s="29"/>
    </row>
    <row r="68" spans="1:8" x14ac:dyDescent="0.2">
      <c r="A68" s="12" t="s">
        <v>6</v>
      </c>
      <c r="B68" s="12" t="s">
        <v>54</v>
      </c>
      <c r="C68" s="12" t="s">
        <v>56</v>
      </c>
      <c r="D68" s="12" t="s">
        <v>48</v>
      </c>
      <c r="E68" s="12" t="s">
        <v>11</v>
      </c>
      <c r="F68" s="27" t="s">
        <v>53</v>
      </c>
      <c r="G68" s="12" t="s">
        <v>11</v>
      </c>
      <c r="H68" s="29"/>
    </row>
    <row r="69" spans="1:8" x14ac:dyDescent="0.2">
      <c r="A69" s="13">
        <v>1</v>
      </c>
      <c r="B69" s="22"/>
      <c r="C69" s="13"/>
      <c r="D69" s="13"/>
      <c r="E69" s="14"/>
      <c r="F69" s="28"/>
      <c r="G69" s="14" t="s">
        <v>7</v>
      </c>
      <c r="H69" s="29"/>
    </row>
    <row r="70" spans="1:8" x14ac:dyDescent="0.2">
      <c r="A70" s="13">
        <v>2</v>
      </c>
      <c r="B70" s="22"/>
      <c r="C70" s="13"/>
      <c r="D70" s="13"/>
      <c r="E70" s="14"/>
      <c r="F70" s="28"/>
      <c r="G70" s="14" t="s">
        <v>7</v>
      </c>
      <c r="H70" s="29"/>
    </row>
    <row r="71" spans="1:8" x14ac:dyDescent="0.2">
      <c r="A71" s="241"/>
      <c r="B71" s="242"/>
      <c r="C71" s="242"/>
      <c r="D71" s="242"/>
      <c r="E71" s="243"/>
      <c r="F71" s="15" t="s">
        <v>30</v>
      </c>
      <c r="G71" s="10" t="s">
        <v>11</v>
      </c>
      <c r="H71" s="29"/>
    </row>
    <row r="73" spans="1:8" ht="12.75" customHeight="1" x14ac:dyDescent="0.2">
      <c r="A73" s="210" t="s">
        <v>70</v>
      </c>
      <c r="B73" s="211"/>
      <c r="C73" s="211"/>
      <c r="D73" s="211"/>
      <c r="E73" s="211"/>
      <c r="F73" s="211"/>
      <c r="G73" s="212"/>
    </row>
    <row r="74" spans="1:8" ht="12.75" customHeight="1" x14ac:dyDescent="0.2">
      <c r="A74" s="12" t="s">
        <v>6</v>
      </c>
      <c r="B74" s="226" t="s">
        <v>32</v>
      </c>
      <c r="C74" s="244"/>
      <c r="D74" s="227"/>
      <c r="E74" s="12" t="s">
        <v>9</v>
      </c>
      <c r="F74" s="12" t="s">
        <v>31</v>
      </c>
      <c r="G74" s="12" t="s">
        <v>11</v>
      </c>
    </row>
    <row r="75" spans="1:8" x14ac:dyDescent="0.2">
      <c r="A75" s="13">
        <v>1</v>
      </c>
      <c r="B75" s="202" t="s">
        <v>33</v>
      </c>
      <c r="C75" s="203"/>
      <c r="D75" s="204"/>
      <c r="E75" s="11"/>
      <c r="F75" s="11"/>
      <c r="G75" s="10" t="s">
        <v>7</v>
      </c>
    </row>
    <row r="76" spans="1:8" ht="12.75" customHeight="1" x14ac:dyDescent="0.2">
      <c r="A76" s="13">
        <v>2</v>
      </c>
      <c r="B76" s="202" t="s">
        <v>39</v>
      </c>
      <c r="C76" s="203"/>
      <c r="D76" s="204"/>
      <c r="E76" s="11"/>
      <c r="F76" s="11"/>
      <c r="G76" s="10" t="s">
        <v>7</v>
      </c>
    </row>
    <row r="77" spans="1:8" x14ac:dyDescent="0.2">
      <c r="A77" s="13">
        <v>3</v>
      </c>
      <c r="B77" s="202" t="s">
        <v>34</v>
      </c>
      <c r="C77" s="203"/>
      <c r="D77" s="204"/>
      <c r="E77" s="11"/>
      <c r="F77" s="11"/>
      <c r="G77" s="10" t="s">
        <v>7</v>
      </c>
    </row>
    <row r="78" spans="1:8" x14ac:dyDescent="0.2">
      <c r="A78" s="13">
        <v>4</v>
      </c>
      <c r="B78" s="202" t="s">
        <v>40</v>
      </c>
      <c r="C78" s="203"/>
      <c r="D78" s="204"/>
      <c r="E78" s="11"/>
      <c r="F78" s="11"/>
      <c r="G78" s="10" t="s">
        <v>7</v>
      </c>
    </row>
    <row r="79" spans="1:8" ht="26.1" customHeight="1" x14ac:dyDescent="0.2">
      <c r="A79" s="13">
        <v>5</v>
      </c>
      <c r="B79" s="202" t="s">
        <v>41</v>
      </c>
      <c r="C79" s="203"/>
      <c r="D79" s="204"/>
      <c r="E79" s="11"/>
      <c r="F79" s="11"/>
      <c r="G79" s="10" t="s">
        <v>7</v>
      </c>
    </row>
    <row r="80" spans="1:8" ht="26.1" customHeight="1" x14ac:dyDescent="0.2">
      <c r="A80" s="13">
        <v>6</v>
      </c>
      <c r="B80" s="202" t="s">
        <v>35</v>
      </c>
      <c r="C80" s="203"/>
      <c r="D80" s="204"/>
      <c r="E80" s="11" t="s">
        <v>72</v>
      </c>
      <c r="F80" s="11"/>
      <c r="G80" s="11" t="s">
        <v>7</v>
      </c>
    </row>
    <row r="81" spans="1:7" ht="26.1" customHeight="1" x14ac:dyDescent="0.2">
      <c r="A81" s="13">
        <v>7</v>
      </c>
      <c r="B81" s="205" t="s">
        <v>42</v>
      </c>
      <c r="C81" s="206"/>
      <c r="D81" s="207"/>
      <c r="E81" s="30"/>
      <c r="F81" s="11"/>
      <c r="G81" s="10" t="s">
        <v>7</v>
      </c>
    </row>
    <row r="82" spans="1:7" ht="12.75" customHeight="1" x14ac:dyDescent="0.2">
      <c r="A82" s="250" t="s">
        <v>71</v>
      </c>
      <c r="B82" s="251"/>
      <c r="C82" s="251"/>
      <c r="D82" s="251"/>
      <c r="E82" s="251"/>
      <c r="F82" s="251"/>
      <c r="G82" s="252"/>
    </row>
    <row r="83" spans="1:7" ht="160.5" customHeight="1" x14ac:dyDescent="0.2">
      <c r="A83" s="13">
        <v>8</v>
      </c>
      <c r="B83" s="202" t="s">
        <v>43</v>
      </c>
      <c r="C83" s="203"/>
      <c r="D83" s="204"/>
      <c r="E83" s="11"/>
      <c r="F83" s="11"/>
      <c r="G83" s="10" t="s">
        <v>7</v>
      </c>
    </row>
    <row r="84" spans="1:7" x14ac:dyDescent="0.2">
      <c r="A84" s="16"/>
      <c r="B84" s="26"/>
      <c r="C84" s="26"/>
      <c r="D84" s="26"/>
      <c r="E84" s="21"/>
      <c r="F84" s="15" t="s">
        <v>59</v>
      </c>
      <c r="G84" s="10" t="s">
        <v>11</v>
      </c>
    </row>
    <row r="87" spans="1:7" ht="12.75" customHeight="1" x14ac:dyDescent="0.2">
      <c r="A87" s="210" t="s">
        <v>66</v>
      </c>
      <c r="B87" s="211"/>
      <c r="C87" s="211"/>
      <c r="D87" s="211"/>
      <c r="E87" s="211"/>
      <c r="F87" s="211"/>
      <c r="G87" s="212"/>
    </row>
    <row r="88" spans="1:7" ht="25.5" x14ac:dyDescent="0.2">
      <c r="A88" s="10" t="s">
        <v>21</v>
      </c>
      <c r="B88" s="10" t="s">
        <v>20</v>
      </c>
      <c r="C88" s="10" t="s">
        <v>26</v>
      </c>
      <c r="D88" s="10" t="s">
        <v>24</v>
      </c>
      <c r="E88" s="10" t="s">
        <v>22</v>
      </c>
      <c r="F88" s="213" t="s">
        <v>23</v>
      </c>
      <c r="G88" s="214"/>
    </row>
    <row r="89" spans="1:7" ht="106.5" customHeight="1" x14ac:dyDescent="0.2">
      <c r="A89" s="11">
        <v>1</v>
      </c>
      <c r="B89" s="11"/>
      <c r="C89" s="17"/>
      <c r="D89" s="11"/>
      <c r="E89" s="18"/>
      <c r="F89" s="205"/>
      <c r="G89" s="207"/>
    </row>
    <row r="90" spans="1:7" x14ac:dyDescent="0.2">
      <c r="C90" s="19"/>
      <c r="E90" s="20"/>
      <c r="F90" s="19"/>
      <c r="G90" s="19"/>
    </row>
    <row r="91" spans="1:7" ht="12.75" customHeight="1" x14ac:dyDescent="0.2">
      <c r="A91" s="210" t="s">
        <v>67</v>
      </c>
      <c r="B91" s="211"/>
      <c r="C91" s="211"/>
      <c r="D91" s="211"/>
      <c r="E91" s="211"/>
      <c r="F91" s="211"/>
      <c r="G91" s="212"/>
    </row>
    <row r="92" spans="1:7" x14ac:dyDescent="0.2">
      <c r="A92" s="12" t="s">
        <v>27</v>
      </c>
      <c r="B92" s="12" t="s">
        <v>25</v>
      </c>
      <c r="C92" s="12" t="s">
        <v>26</v>
      </c>
      <c r="D92" s="12" t="s">
        <v>37</v>
      </c>
      <c r="E92" s="12" t="s">
        <v>49</v>
      </c>
      <c r="F92" s="12" t="s">
        <v>57</v>
      </c>
      <c r="G92" s="10" t="s">
        <v>11</v>
      </c>
    </row>
    <row r="93" spans="1:7" x14ac:dyDescent="0.2">
      <c r="A93" s="220">
        <v>1</v>
      </c>
      <c r="B93" s="222"/>
      <c r="C93" s="22"/>
      <c r="D93" s="23"/>
      <c r="E93" s="23"/>
      <c r="F93" s="230">
        <f>(DAYS360(D93,E93)+1)/30/12</f>
        <v>2.7777777777777779E-3</v>
      </c>
      <c r="G93" s="232" t="s">
        <v>11</v>
      </c>
    </row>
    <row r="94" spans="1:7" x14ac:dyDescent="0.2">
      <c r="A94" s="221"/>
      <c r="B94" s="223"/>
      <c r="C94" s="255"/>
      <c r="D94" s="255"/>
      <c r="E94" s="32"/>
      <c r="F94" s="231"/>
      <c r="G94" s="233"/>
    </row>
    <row r="95" spans="1:7" ht="12.75" customHeight="1" x14ac:dyDescent="0.2">
      <c r="A95" s="224" t="s">
        <v>51</v>
      </c>
      <c r="B95" s="225"/>
      <c r="C95" s="225"/>
      <c r="D95" s="225"/>
      <c r="E95" s="225"/>
      <c r="F95" s="225"/>
      <c r="G95" s="225"/>
    </row>
    <row r="96" spans="1:7" ht="12.75" customHeight="1" x14ac:dyDescent="0.2">
      <c r="G96" s="21"/>
    </row>
    <row r="97" spans="1:7" ht="12.75" customHeight="1" x14ac:dyDescent="0.2">
      <c r="A97" s="210" t="s">
        <v>68</v>
      </c>
      <c r="B97" s="211"/>
      <c r="C97" s="211"/>
      <c r="D97" s="211"/>
      <c r="E97" s="211"/>
      <c r="F97" s="211"/>
      <c r="G97" s="212"/>
    </row>
    <row r="98" spans="1:7" x14ac:dyDescent="0.2">
      <c r="A98" s="12" t="s">
        <v>6</v>
      </c>
      <c r="B98" s="12" t="s">
        <v>28</v>
      </c>
      <c r="C98" s="226" t="s">
        <v>29</v>
      </c>
      <c r="D98" s="227"/>
      <c r="E98" s="12" t="s">
        <v>19</v>
      </c>
      <c r="F98" s="12" t="s">
        <v>52</v>
      </c>
      <c r="G98" s="12" t="s">
        <v>58</v>
      </c>
    </row>
    <row r="99" spans="1:7" x14ac:dyDescent="0.2">
      <c r="A99" s="22">
        <v>1</v>
      </c>
      <c r="B99" s="22"/>
      <c r="C99" s="208"/>
      <c r="D99" s="209"/>
      <c r="E99" s="23"/>
      <c r="F99" s="23"/>
      <c r="G99" s="24">
        <f t="shared" ref="G99:G107" si="0">(DAYS360(E99,F99)+1)/30/12</f>
        <v>2.7777777777777779E-3</v>
      </c>
    </row>
    <row r="100" spans="1:7" x14ac:dyDescent="0.2">
      <c r="A100" s="22">
        <v>2</v>
      </c>
      <c r="B100" s="22"/>
      <c r="C100" s="208"/>
      <c r="D100" s="209"/>
      <c r="E100" s="23"/>
      <c r="F100" s="23"/>
      <c r="G100" s="24">
        <f t="shared" si="0"/>
        <v>2.7777777777777779E-3</v>
      </c>
    </row>
    <row r="101" spans="1:7" x14ac:dyDescent="0.2">
      <c r="A101" s="22">
        <v>3</v>
      </c>
      <c r="B101" s="22"/>
      <c r="C101" s="208"/>
      <c r="D101" s="209"/>
      <c r="E101" s="23"/>
      <c r="F101" s="23"/>
      <c r="G101" s="24">
        <f t="shared" si="0"/>
        <v>2.7777777777777779E-3</v>
      </c>
    </row>
    <row r="102" spans="1:7" x14ac:dyDescent="0.2">
      <c r="A102" s="22">
        <v>4</v>
      </c>
      <c r="B102" s="22"/>
      <c r="C102" s="208"/>
      <c r="D102" s="209"/>
      <c r="E102" s="23"/>
      <c r="F102" s="23"/>
      <c r="G102" s="24">
        <f t="shared" si="0"/>
        <v>2.7777777777777779E-3</v>
      </c>
    </row>
    <row r="103" spans="1:7" x14ac:dyDescent="0.2">
      <c r="A103" s="22">
        <v>5</v>
      </c>
      <c r="B103" s="22"/>
      <c r="C103" s="208"/>
      <c r="D103" s="209"/>
      <c r="E103" s="23"/>
      <c r="F103" s="23"/>
      <c r="G103" s="24">
        <f t="shared" si="0"/>
        <v>2.7777777777777779E-3</v>
      </c>
    </row>
    <row r="104" spans="1:7" x14ac:dyDescent="0.2">
      <c r="A104" s="22">
        <v>6</v>
      </c>
      <c r="B104" s="22"/>
      <c r="C104" s="208"/>
      <c r="D104" s="209"/>
      <c r="E104" s="23"/>
      <c r="F104" s="23"/>
      <c r="G104" s="24">
        <f t="shared" si="0"/>
        <v>2.7777777777777779E-3</v>
      </c>
    </row>
    <row r="105" spans="1:7" x14ac:dyDescent="0.2">
      <c r="A105" s="22">
        <v>7</v>
      </c>
      <c r="B105" s="22"/>
      <c r="C105" s="208"/>
      <c r="D105" s="209"/>
      <c r="E105" s="23"/>
      <c r="F105" s="23"/>
      <c r="G105" s="24">
        <f t="shared" si="0"/>
        <v>2.7777777777777779E-3</v>
      </c>
    </row>
    <row r="106" spans="1:7" x14ac:dyDescent="0.2">
      <c r="A106" s="22">
        <v>8</v>
      </c>
      <c r="B106" s="22"/>
      <c r="C106" s="208"/>
      <c r="D106" s="209"/>
      <c r="E106" s="23"/>
      <c r="F106" s="23"/>
      <c r="G106" s="24">
        <f t="shared" si="0"/>
        <v>2.7777777777777779E-3</v>
      </c>
    </row>
    <row r="107" spans="1:7" x14ac:dyDescent="0.2">
      <c r="A107" s="22">
        <v>9</v>
      </c>
      <c r="B107" s="22"/>
      <c r="C107" s="208"/>
      <c r="D107" s="209"/>
      <c r="E107" s="23"/>
      <c r="F107" s="23"/>
      <c r="G107" s="24">
        <f t="shared" si="0"/>
        <v>2.7777777777777779E-3</v>
      </c>
    </row>
    <row r="108" spans="1:7" x14ac:dyDescent="0.2">
      <c r="A108" s="25"/>
      <c r="B108" s="25"/>
      <c r="C108" s="25"/>
      <c r="D108" s="25"/>
      <c r="E108" s="25"/>
      <c r="F108" s="12" t="s">
        <v>46</v>
      </c>
      <c r="G108" s="14">
        <f>SUM(G99:G107)</f>
        <v>2.5000000000000001E-2</v>
      </c>
    </row>
    <row r="109" spans="1:7" x14ac:dyDescent="0.2">
      <c r="A109" s="25"/>
      <c r="B109" s="25"/>
      <c r="C109" s="25"/>
      <c r="D109" s="25"/>
      <c r="E109" s="25"/>
      <c r="F109" s="15" t="s">
        <v>47</v>
      </c>
      <c r="G109" s="10" t="str">
        <f>IF(G108&gt;=4,"CUMPLE","NO CUMPLE")</f>
        <v>NO CUMPLE</v>
      </c>
    </row>
    <row r="111" spans="1:7" ht="12.75" customHeight="1" x14ac:dyDescent="0.2">
      <c r="A111" s="210" t="s">
        <v>69</v>
      </c>
      <c r="B111" s="211"/>
      <c r="C111" s="211"/>
      <c r="D111" s="211"/>
      <c r="E111" s="211"/>
      <c r="F111" s="211"/>
      <c r="G111" s="212"/>
    </row>
    <row r="112" spans="1:7" x14ac:dyDescent="0.2">
      <c r="A112" s="12" t="s">
        <v>6</v>
      </c>
      <c r="B112" s="12" t="s">
        <v>54</v>
      </c>
      <c r="C112" s="12" t="s">
        <v>56</v>
      </c>
      <c r="D112" s="12" t="s">
        <v>48</v>
      </c>
      <c r="E112" s="12" t="s">
        <v>11</v>
      </c>
      <c r="F112" s="27" t="s">
        <v>53</v>
      </c>
      <c r="G112" s="12" t="s">
        <v>11</v>
      </c>
    </row>
    <row r="113" spans="1:7" x14ac:dyDescent="0.2">
      <c r="A113" s="13">
        <v>1</v>
      </c>
      <c r="B113" s="22"/>
      <c r="C113" s="13"/>
      <c r="D113" s="13"/>
      <c r="E113" s="14"/>
      <c r="F113" s="28"/>
      <c r="G113" s="14" t="s">
        <v>7</v>
      </c>
    </row>
    <row r="114" spans="1:7" x14ac:dyDescent="0.2">
      <c r="A114" s="13">
        <v>2</v>
      </c>
      <c r="B114" s="22"/>
      <c r="C114" s="13"/>
      <c r="D114" s="13"/>
      <c r="E114" s="14"/>
      <c r="F114" s="28"/>
      <c r="G114" s="14" t="s">
        <v>7</v>
      </c>
    </row>
    <row r="115" spans="1:7" x14ac:dyDescent="0.2">
      <c r="A115" s="241"/>
      <c r="B115" s="242"/>
      <c r="C115" s="242"/>
      <c r="D115" s="242"/>
      <c r="E115" s="243"/>
      <c r="F115" s="15" t="s">
        <v>30</v>
      </c>
      <c r="G115" s="10" t="s">
        <v>11</v>
      </c>
    </row>
    <row r="116" spans="1:7" x14ac:dyDescent="0.2">
      <c r="A116" s="16"/>
    </row>
    <row r="117" spans="1:7" ht="12.75" customHeight="1" x14ac:dyDescent="0.2">
      <c r="A117" s="210" t="s">
        <v>70</v>
      </c>
      <c r="B117" s="211"/>
      <c r="C117" s="211"/>
      <c r="D117" s="211"/>
      <c r="E117" s="211"/>
      <c r="F117" s="211"/>
      <c r="G117" s="212"/>
    </row>
    <row r="118" spans="1:7" ht="12.75" customHeight="1" x14ac:dyDescent="0.2">
      <c r="A118" s="12" t="s">
        <v>6</v>
      </c>
      <c r="B118" s="226" t="s">
        <v>32</v>
      </c>
      <c r="C118" s="244"/>
      <c r="D118" s="227"/>
      <c r="E118" s="12" t="s">
        <v>9</v>
      </c>
      <c r="F118" s="12" t="s">
        <v>31</v>
      </c>
      <c r="G118" s="12" t="s">
        <v>11</v>
      </c>
    </row>
    <row r="119" spans="1:7" x14ac:dyDescent="0.2">
      <c r="A119" s="13">
        <v>1</v>
      </c>
      <c r="B119" s="202" t="s">
        <v>33</v>
      </c>
      <c r="C119" s="203"/>
      <c r="D119" s="204"/>
      <c r="E119" s="11"/>
      <c r="F119" s="11"/>
      <c r="G119" s="10" t="s">
        <v>7</v>
      </c>
    </row>
    <row r="120" spans="1:7" ht="12.75" customHeight="1" x14ac:dyDescent="0.2">
      <c r="A120" s="13">
        <v>2</v>
      </c>
      <c r="B120" s="202" t="s">
        <v>39</v>
      </c>
      <c r="C120" s="203"/>
      <c r="D120" s="204"/>
      <c r="E120" s="11"/>
      <c r="F120" s="11"/>
      <c r="G120" s="10" t="s">
        <v>7</v>
      </c>
    </row>
    <row r="121" spans="1:7" x14ac:dyDescent="0.2">
      <c r="A121" s="13">
        <v>3</v>
      </c>
      <c r="B121" s="202" t="s">
        <v>34</v>
      </c>
      <c r="C121" s="203"/>
      <c r="D121" s="204"/>
      <c r="E121" s="11"/>
      <c r="F121" s="11"/>
      <c r="G121" s="10" t="s">
        <v>7</v>
      </c>
    </row>
    <row r="122" spans="1:7" ht="12.75" customHeight="1" x14ac:dyDescent="0.2">
      <c r="A122" s="13">
        <v>4</v>
      </c>
      <c r="B122" s="202" t="s">
        <v>40</v>
      </c>
      <c r="C122" s="203"/>
      <c r="D122" s="204"/>
      <c r="E122" s="11"/>
      <c r="F122" s="11"/>
      <c r="G122" s="10" t="s">
        <v>7</v>
      </c>
    </row>
    <row r="123" spans="1:7" ht="26.1" customHeight="1" x14ac:dyDescent="0.2">
      <c r="A123" s="13">
        <v>5</v>
      </c>
      <c r="B123" s="202" t="s">
        <v>41</v>
      </c>
      <c r="C123" s="203"/>
      <c r="D123" s="204"/>
      <c r="E123" s="11"/>
      <c r="F123" s="11"/>
      <c r="G123" s="10" t="s">
        <v>7</v>
      </c>
    </row>
    <row r="124" spans="1:7" ht="26.1" customHeight="1" x14ac:dyDescent="0.2">
      <c r="A124" s="13">
        <v>6</v>
      </c>
      <c r="B124" s="202" t="s">
        <v>35</v>
      </c>
      <c r="C124" s="203"/>
      <c r="D124" s="204"/>
      <c r="E124" s="11" t="s">
        <v>45</v>
      </c>
      <c r="F124" s="11"/>
      <c r="G124" s="11" t="s">
        <v>45</v>
      </c>
    </row>
    <row r="125" spans="1:7" ht="26.1" customHeight="1" x14ac:dyDescent="0.2">
      <c r="A125" s="13">
        <v>7</v>
      </c>
      <c r="B125" s="205" t="s">
        <v>42</v>
      </c>
      <c r="C125" s="206"/>
      <c r="D125" s="207"/>
      <c r="E125" s="30"/>
      <c r="F125" s="11"/>
      <c r="G125" s="10" t="s">
        <v>7</v>
      </c>
    </row>
    <row r="126" spans="1:7" ht="12.75" customHeight="1" x14ac:dyDescent="0.2">
      <c r="A126" s="250" t="s">
        <v>71</v>
      </c>
      <c r="B126" s="251"/>
      <c r="C126" s="251"/>
      <c r="D126" s="251"/>
      <c r="E126" s="251"/>
      <c r="F126" s="251"/>
      <c r="G126" s="252"/>
    </row>
    <row r="127" spans="1:7" ht="163.5" customHeight="1" x14ac:dyDescent="0.2">
      <c r="A127" s="13">
        <v>8</v>
      </c>
      <c r="B127" s="202" t="s">
        <v>43</v>
      </c>
      <c r="C127" s="203"/>
      <c r="D127" s="204"/>
      <c r="E127" s="11"/>
      <c r="F127" s="11"/>
      <c r="G127" s="10" t="s">
        <v>7</v>
      </c>
    </row>
    <row r="128" spans="1:7" x14ac:dyDescent="0.2">
      <c r="A128" s="16"/>
      <c r="B128" s="26"/>
      <c r="C128" s="26"/>
      <c r="D128" s="26"/>
      <c r="E128" s="21"/>
      <c r="F128" s="15" t="s">
        <v>59</v>
      </c>
      <c r="G128" s="10" t="s">
        <v>11</v>
      </c>
    </row>
    <row r="130" spans="1:7" ht="12.75" customHeight="1" x14ac:dyDescent="0.2">
      <c r="A130" s="215" t="s">
        <v>44</v>
      </c>
      <c r="B130" s="216"/>
      <c r="C130" s="216"/>
      <c r="D130" s="216"/>
      <c r="E130" s="217"/>
      <c r="F130" s="218" t="s">
        <v>11</v>
      </c>
      <c r="G130" s="219"/>
    </row>
  </sheetData>
  <mergeCells count="99">
    <mergeCell ref="B39:D39"/>
    <mergeCell ref="B40:D40"/>
    <mergeCell ref="A30:G30"/>
    <mergeCell ref="A34:E34"/>
    <mergeCell ref="A36:G36"/>
    <mergeCell ref="B37:D37"/>
    <mergeCell ref="B38:D38"/>
    <mergeCell ref="A126:G126"/>
    <mergeCell ref="C94:D94"/>
    <mergeCell ref="B121:D121"/>
    <mergeCell ref="A117:G117"/>
    <mergeCell ref="B127:D127"/>
    <mergeCell ref="B122:D122"/>
    <mergeCell ref="B123:D123"/>
    <mergeCell ref="B124:D124"/>
    <mergeCell ref="B125:D125"/>
    <mergeCell ref="B118:D118"/>
    <mergeCell ref="B119:D119"/>
    <mergeCell ref="B120:D120"/>
    <mergeCell ref="A95:G95"/>
    <mergeCell ref="A111:G111"/>
    <mergeCell ref="A115:E115"/>
    <mergeCell ref="A97:G97"/>
    <mergeCell ref="C99:D99"/>
    <mergeCell ref="C100:D100"/>
    <mergeCell ref="C101:D101"/>
    <mergeCell ref="C102:D102"/>
    <mergeCell ref="A1:G1"/>
    <mergeCell ref="A3:G3"/>
    <mergeCell ref="A2:G2"/>
    <mergeCell ref="A4:G4"/>
    <mergeCell ref="A5:G5"/>
    <mergeCell ref="B46:D46"/>
    <mergeCell ref="C25:D25"/>
    <mergeCell ref="A45:G45"/>
    <mergeCell ref="D57:E57"/>
    <mergeCell ref="A82:G82"/>
    <mergeCell ref="B75:D75"/>
    <mergeCell ref="B76:D76"/>
    <mergeCell ref="A73:G73"/>
    <mergeCell ref="A93:A94"/>
    <mergeCell ref="B93:B94"/>
    <mergeCell ref="B74:D74"/>
    <mergeCell ref="C98:D98"/>
    <mergeCell ref="B77:D77"/>
    <mergeCell ref="B78:D78"/>
    <mergeCell ref="C61:D61"/>
    <mergeCell ref="C62:D62"/>
    <mergeCell ref="C63:D63"/>
    <mergeCell ref="A67:G67"/>
    <mergeCell ref="A71:E71"/>
    <mergeCell ref="A7:G7"/>
    <mergeCell ref="A87:G87"/>
    <mergeCell ref="F88:G88"/>
    <mergeCell ref="F89:G89"/>
    <mergeCell ref="A91:G91"/>
    <mergeCell ref="B9:C9"/>
    <mergeCell ref="B10:C10"/>
    <mergeCell ref="A8:G8"/>
    <mergeCell ref="F9:G9"/>
    <mergeCell ref="F10:G10"/>
    <mergeCell ref="A54:G54"/>
    <mergeCell ref="A56:A57"/>
    <mergeCell ref="B56:B57"/>
    <mergeCell ref="F56:F57"/>
    <mergeCell ref="G56:G57"/>
    <mergeCell ref="A58:G58"/>
    <mergeCell ref="A130:E130"/>
    <mergeCell ref="F130:G130"/>
    <mergeCell ref="C107:D107"/>
    <mergeCell ref="A12:G12"/>
    <mergeCell ref="F13:G13"/>
    <mergeCell ref="F14:G14"/>
    <mergeCell ref="A16:G16"/>
    <mergeCell ref="A18:A19"/>
    <mergeCell ref="B18:B19"/>
    <mergeCell ref="A20:G20"/>
    <mergeCell ref="A22:G22"/>
    <mergeCell ref="C23:D23"/>
    <mergeCell ref="C24:D24"/>
    <mergeCell ref="C26:D26"/>
    <mergeCell ref="F93:F94"/>
    <mergeCell ref="G93:G94"/>
    <mergeCell ref="B41:D41"/>
    <mergeCell ref="B42:D42"/>
    <mergeCell ref="B43:D43"/>
    <mergeCell ref="B44:D44"/>
    <mergeCell ref="C106:D106"/>
    <mergeCell ref="B79:D79"/>
    <mergeCell ref="B80:D80"/>
    <mergeCell ref="B81:D81"/>
    <mergeCell ref="B83:D83"/>
    <mergeCell ref="C103:D103"/>
    <mergeCell ref="C104:D104"/>
    <mergeCell ref="C105:D105"/>
    <mergeCell ref="A50:G50"/>
    <mergeCell ref="F51:G51"/>
    <mergeCell ref="F52:G52"/>
    <mergeCell ref="A60:G60"/>
  </mergeCells>
  <phoneticPr fontId="13" type="noConversion"/>
  <conditionalFormatting sqref="D32:D33">
    <cfRule type="cellIs" dxfId="8" priority="5" operator="lessThan">
      <formula>700</formula>
    </cfRule>
  </conditionalFormatting>
  <conditionalFormatting sqref="D69:D70">
    <cfRule type="cellIs" dxfId="7" priority="3" operator="lessThan">
      <formula>700</formula>
    </cfRule>
  </conditionalFormatting>
  <conditionalFormatting sqref="D113:D114">
    <cfRule type="cellIs" dxfId="6" priority="11" operator="lessThan">
      <formula>700</formula>
    </cfRule>
  </conditionalFormatting>
  <conditionalFormatting sqref="G18 G28 G34:G35">
    <cfRule type="cellIs" dxfId="5" priority="6" operator="equal">
      <formula>"NO CUMPLE"</formula>
    </cfRule>
  </conditionalFormatting>
  <conditionalFormatting sqref="G47:G48">
    <cfRule type="cellIs" dxfId="4" priority="1" operator="equal">
      <formula>"NO CUMPLE"</formula>
    </cfRule>
  </conditionalFormatting>
  <conditionalFormatting sqref="G56 G65 G71">
    <cfRule type="cellIs" dxfId="3" priority="4" operator="equal">
      <formula>"NO CUMPLE"</formula>
    </cfRule>
  </conditionalFormatting>
  <conditionalFormatting sqref="G84">
    <cfRule type="cellIs" dxfId="2" priority="2" operator="equal">
      <formula>"NO CUMPLE"</formula>
    </cfRule>
  </conditionalFormatting>
  <conditionalFormatting sqref="G93 G109 G115">
    <cfRule type="cellIs" dxfId="1" priority="13" operator="equal">
      <formula>"NO CUMPLE"</formula>
    </cfRule>
  </conditionalFormatting>
  <conditionalFormatting sqref="G128">
    <cfRule type="cellIs" dxfId="0" priority="9" operator="equal">
      <formula>"NO CUMPLE"</formula>
    </cfRule>
  </conditionalFormatting>
  <printOptions horizontalCentered="1" verticalCentered="1"/>
  <pageMargins left="0.70866141732283472" right="0.70866141732283472" top="0.74803149606299213" bottom="0.74803149606299213" header="0.31496062992125984" footer="0.31496062992125984"/>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CONSOLIDADO</vt:lpstr>
      <vt:lpstr>EXPERIENCIA GENERAL </vt:lpstr>
      <vt:lpstr>EXPERIENCIA ESPECIFICA</vt:lpstr>
      <vt:lpstr>EQUIPO MÍNIMO C2</vt:lpstr>
      <vt:lpstr>EQUIPO MINIMO DE TRABAJO</vt:lpstr>
      <vt:lpstr>CONSOLIDADO!Área_de_impresión</vt:lpstr>
      <vt:lpstr>'EQUIPO MÍNIMO C2'!Área_de_impresión</vt:lpstr>
      <vt:lpstr>'EXPERIENCIA ESPECIFICA'!Área_de_impresión</vt:lpstr>
      <vt:lpstr>'EXPERIENCIA GENERAL '!Área_de_impresión</vt:lpstr>
      <vt:lpstr>CONSOLIDADO!Print_Area</vt:lpstr>
      <vt:lpstr>'EQUIPO MÍNIMO C2'!Print_Area</vt:lpstr>
      <vt:lpstr>'EQUIPO MINIMO DE TRABAJO'!Print_Area</vt:lpstr>
      <vt:lpstr>'EXPERIENCIA ESPECIFICA'!Print_Area</vt:lpstr>
      <vt:lpstr>'EXPERIENCIA GENERAL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SANDRA</cp:lastModifiedBy>
  <cp:revision/>
  <cp:lastPrinted>2025-10-31T20:00:59Z</cp:lastPrinted>
  <dcterms:created xsi:type="dcterms:W3CDTF">1996-11-27T10:00:04Z</dcterms:created>
  <dcterms:modified xsi:type="dcterms:W3CDTF">2025-10-31T20:01:58Z</dcterms:modified>
  <cp:category/>
  <cp:contentStatus/>
</cp:coreProperties>
</file>